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I\110. Proyectos 2021\Resolucion 1519 de 2020\Datos abiertos\Dataset\"/>
    </mc:Choice>
  </mc:AlternateContent>
  <xr:revisionPtr revIDLastSave="0" documentId="13_ncr:1_{394C3C0D-5684-4C91-9300-507CA74C9B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JECUCIÓN GASTOS DICIEMBRE 2021" sheetId="23" r:id="rId1"/>
  </sheets>
  <definedNames>
    <definedName name="_xlnm._FilterDatabase" localSheetId="0" hidden="1">'EJECUCIÓN GASTOS DICIEMBRE 2021'!$G$1:$R$2530</definedName>
    <definedName name="_xlnm.Print_Area" localSheetId="0">'EJECUCIÓN GASTOS DICIEMBRE 2021'!$C$2:$R$243</definedName>
    <definedName name="_xlnm.Print_Titles" localSheetId="0">'EJECUCIÓN GASTOS DICIEMBRE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36" i="23" l="1"/>
  <c r="N4435" i="23" s="1"/>
  <c r="N4434" i="23" s="1"/>
  <c r="N4433" i="23" s="1"/>
  <c r="M4436" i="23"/>
  <c r="R4435" i="23"/>
  <c r="Q4435" i="23"/>
  <c r="P4435" i="23"/>
  <c r="O4435" i="23"/>
  <c r="M4435" i="23"/>
  <c r="L4435" i="23"/>
  <c r="K4435" i="23"/>
  <c r="J4435" i="23"/>
  <c r="I4435" i="23"/>
  <c r="H4435" i="23"/>
  <c r="R4434" i="23"/>
  <c r="Q4434" i="23"/>
  <c r="Q4433" i="23" s="1"/>
  <c r="P4434" i="23"/>
  <c r="P4433" i="23" s="1"/>
  <c r="O4434" i="23"/>
  <c r="L4434" i="23"/>
  <c r="K4434" i="23"/>
  <c r="J4434" i="23"/>
  <c r="J4433" i="23" s="1"/>
  <c r="I4434" i="23"/>
  <c r="M4434" i="23" s="1"/>
  <c r="H4434" i="23"/>
  <c r="R4433" i="23"/>
  <c r="O4433" i="23"/>
  <c r="L4433" i="23"/>
  <c r="K4433" i="23"/>
  <c r="I4433" i="23"/>
  <c r="M4433" i="23" s="1"/>
  <c r="H4433" i="23"/>
  <c r="N4432" i="23"/>
  <c r="M4432" i="23"/>
  <c r="R4431" i="23"/>
  <c r="Q4431" i="23"/>
  <c r="P4431" i="23"/>
  <c r="O4431" i="23"/>
  <c r="O4430" i="23" s="1"/>
  <c r="O4429" i="23" s="1"/>
  <c r="N4431" i="23"/>
  <c r="N4430" i="23" s="1"/>
  <c r="N4429" i="23" s="1"/>
  <c r="L4431" i="23"/>
  <c r="K4431" i="23"/>
  <c r="K4430" i="23" s="1"/>
  <c r="K4429" i="23" s="1"/>
  <c r="J4431" i="23"/>
  <c r="J4430" i="23" s="1"/>
  <c r="J4429" i="23" s="1"/>
  <c r="I4431" i="23"/>
  <c r="H4431" i="23"/>
  <c r="R4430" i="23"/>
  <c r="R4429" i="23" s="1"/>
  <c r="Q4430" i="23"/>
  <c r="Q4429" i="23" s="1"/>
  <c r="P4430" i="23"/>
  <c r="L4430" i="23"/>
  <c r="I4430" i="23"/>
  <c r="I4429" i="23" s="1"/>
  <c r="H4430" i="23"/>
  <c r="H4429" i="23" s="1"/>
  <c r="P4429" i="23"/>
  <c r="M4429" i="23"/>
  <c r="L4429" i="23"/>
  <c r="N4428" i="23"/>
  <c r="M4428" i="23"/>
  <c r="M4427" i="23"/>
  <c r="N4427" i="23" s="1"/>
  <c r="M4426" i="23"/>
  <c r="N4426" i="23" s="1"/>
  <c r="R4425" i="23"/>
  <c r="R4422" i="23" s="1"/>
  <c r="R4420" i="23" s="1"/>
  <c r="R4414" i="23" s="1"/>
  <c r="R4412" i="23" s="1"/>
  <c r="Q4425" i="23"/>
  <c r="P4425" i="23"/>
  <c r="P4422" i="23" s="1"/>
  <c r="P4420" i="23" s="1"/>
  <c r="P4414" i="23" s="1"/>
  <c r="P4412" i="23" s="1"/>
  <c r="O4425" i="23"/>
  <c r="N4425" i="23"/>
  <c r="M4425" i="23"/>
  <c r="L4425" i="23"/>
  <c r="K4425" i="23"/>
  <c r="K4422" i="23" s="1"/>
  <c r="M4422" i="23" s="1"/>
  <c r="N4422" i="23" s="1"/>
  <c r="J4425" i="23"/>
  <c r="I4425" i="23"/>
  <c r="H4425" i="23"/>
  <c r="R4424" i="23"/>
  <c r="Q4424" i="23"/>
  <c r="P4424" i="23"/>
  <c r="O4424" i="23"/>
  <c r="L4424" i="23"/>
  <c r="K4424" i="23"/>
  <c r="K4421" i="23" s="1"/>
  <c r="K4419" i="23" s="1"/>
  <c r="J4424" i="23"/>
  <c r="I4424" i="23"/>
  <c r="H4424" i="23"/>
  <c r="R4423" i="23"/>
  <c r="Q4423" i="23"/>
  <c r="Q4421" i="23" s="1"/>
  <c r="Q4419" i="23" s="1"/>
  <c r="P4423" i="23"/>
  <c r="O4423" i="23"/>
  <c r="L4423" i="23"/>
  <c r="K4423" i="23"/>
  <c r="J4423" i="23"/>
  <c r="I4423" i="23"/>
  <c r="M4423" i="23" s="1"/>
  <c r="H4423" i="23"/>
  <c r="H4421" i="23" s="1"/>
  <c r="Q4422" i="23"/>
  <c r="Q4420" i="23" s="1"/>
  <c r="Q4414" i="23" s="1"/>
  <c r="Q4412" i="23" s="1"/>
  <c r="O4422" i="23"/>
  <c r="O4420" i="23" s="1"/>
  <c r="O4414" i="23" s="1"/>
  <c r="O4412" i="23" s="1"/>
  <c r="L4422" i="23"/>
  <c r="J4422" i="23"/>
  <c r="I4422" i="23"/>
  <c r="H4422" i="23"/>
  <c r="R4421" i="23"/>
  <c r="P4421" i="23"/>
  <c r="O4421" i="23"/>
  <c r="L4421" i="23"/>
  <c r="L4419" i="23" s="1"/>
  <c r="J4421" i="23"/>
  <c r="J4419" i="23" s="1"/>
  <c r="L4420" i="23"/>
  <c r="J4420" i="23"/>
  <c r="J4414" i="23" s="1"/>
  <c r="J4412" i="23" s="1"/>
  <c r="I4420" i="23"/>
  <c r="I4414" i="23" s="1"/>
  <c r="H4420" i="23"/>
  <c r="R4419" i="23"/>
  <c r="P4419" i="23"/>
  <c r="O4419" i="23"/>
  <c r="M4418" i="23"/>
  <c r="N4418" i="23" s="1"/>
  <c r="R4417" i="23"/>
  <c r="R4416" i="23" s="1"/>
  <c r="R4415" i="23" s="1"/>
  <c r="R4413" i="23" s="1"/>
  <c r="R4411" i="23" s="1"/>
  <c r="Q4417" i="23"/>
  <c r="Q4416" i="23" s="1"/>
  <c r="Q4415" i="23" s="1"/>
  <c r="P4417" i="23"/>
  <c r="P4416" i="23" s="1"/>
  <c r="P4415" i="23" s="1"/>
  <c r="O4417" i="23"/>
  <c r="O4416" i="23" s="1"/>
  <c r="O4415" i="23" s="1"/>
  <c r="O4413" i="23" s="1"/>
  <c r="O4411" i="23" s="1"/>
  <c r="M4417" i="23"/>
  <c r="L4417" i="23"/>
  <c r="L4416" i="23" s="1"/>
  <c r="L4415" i="23" s="1"/>
  <c r="L4413" i="23" s="1"/>
  <c r="L4411" i="23" s="1"/>
  <c r="K4417" i="23"/>
  <c r="J4417" i="23"/>
  <c r="I4417" i="23"/>
  <c r="H4417" i="23"/>
  <c r="K4416" i="23"/>
  <c r="K4415" i="23" s="1"/>
  <c r="K4413" i="23" s="1"/>
  <c r="K4411" i="23" s="1"/>
  <c r="J4416" i="23"/>
  <c r="J4415" i="23" s="1"/>
  <c r="J4413" i="23" s="1"/>
  <c r="J4411" i="23" s="1"/>
  <c r="I4416" i="23"/>
  <c r="I4415" i="23" s="1"/>
  <c r="H4416" i="23"/>
  <c r="H4415" i="23" s="1"/>
  <c r="N4414" i="23"/>
  <c r="N4412" i="23" s="1"/>
  <c r="L4414" i="23"/>
  <c r="H4414" i="23"/>
  <c r="L4412" i="23"/>
  <c r="H4412" i="23"/>
  <c r="M4410" i="23"/>
  <c r="N4410" i="23" s="1"/>
  <c r="N4409" i="23" s="1"/>
  <c r="N4408" i="23" s="1"/>
  <c r="N4407" i="23" s="1"/>
  <c r="N4406" i="23" s="1"/>
  <c r="N4405" i="23" s="1"/>
  <c r="R4409" i="23"/>
  <c r="Q4409" i="23"/>
  <c r="Q4408" i="23" s="1"/>
  <c r="Q4407" i="23" s="1"/>
  <c r="Q4406" i="23" s="1"/>
  <c r="Q4405" i="23" s="1"/>
  <c r="P4409" i="23"/>
  <c r="P4408" i="23" s="1"/>
  <c r="P4407" i="23" s="1"/>
  <c r="P4406" i="23" s="1"/>
  <c r="P4405" i="23" s="1"/>
  <c r="O4409" i="23"/>
  <c r="L4409" i="23"/>
  <c r="L4408" i="23" s="1"/>
  <c r="L4407" i="23" s="1"/>
  <c r="L4406" i="23" s="1"/>
  <c r="L4405" i="23" s="1"/>
  <c r="K4409" i="23"/>
  <c r="K4408" i="23" s="1"/>
  <c r="K4407" i="23" s="1"/>
  <c r="K4406" i="23" s="1"/>
  <c r="K4405" i="23" s="1"/>
  <c r="J4409" i="23"/>
  <c r="I4409" i="23"/>
  <c r="H4409" i="23"/>
  <c r="R4408" i="23"/>
  <c r="O4408" i="23"/>
  <c r="J4408" i="23"/>
  <c r="I4408" i="23"/>
  <c r="I4407" i="23" s="1"/>
  <c r="H4408" i="23"/>
  <c r="H4407" i="23" s="1"/>
  <c r="H4406" i="23" s="1"/>
  <c r="R4407" i="23"/>
  <c r="R4406" i="23" s="1"/>
  <c r="R4405" i="23" s="1"/>
  <c r="O4407" i="23"/>
  <c r="J4407" i="23"/>
  <c r="O4406" i="23"/>
  <c r="O4405" i="23" s="1"/>
  <c r="J4406" i="23"/>
  <c r="J4405" i="23"/>
  <c r="H4405" i="23"/>
  <c r="N4404" i="23"/>
  <c r="N4403" i="23" s="1"/>
  <c r="N4402" i="23" s="1"/>
  <c r="N4401" i="23" s="1"/>
  <c r="M4404" i="23"/>
  <c r="R4403" i="23"/>
  <c r="Q4403" i="23"/>
  <c r="P4403" i="23"/>
  <c r="O4403" i="23"/>
  <c r="L4403" i="23"/>
  <c r="K4403" i="23"/>
  <c r="J4403" i="23"/>
  <c r="J4402" i="23" s="1"/>
  <c r="J4401" i="23" s="1"/>
  <c r="I4403" i="23"/>
  <c r="I4402" i="23" s="1"/>
  <c r="H4403" i="23"/>
  <c r="H4402" i="23" s="1"/>
  <c r="H4401" i="23" s="1"/>
  <c r="R4402" i="23"/>
  <c r="R4401" i="23" s="1"/>
  <c r="Q4402" i="23"/>
  <c r="Q4401" i="23" s="1"/>
  <c r="P4402" i="23"/>
  <c r="P4401" i="23" s="1"/>
  <c r="O4402" i="23"/>
  <c r="O4401" i="23" s="1"/>
  <c r="L4402" i="23"/>
  <c r="K4402" i="23"/>
  <c r="L4401" i="23"/>
  <c r="K4401" i="23"/>
  <c r="K4396" i="23" s="1"/>
  <c r="K4395" i="23" s="1"/>
  <c r="M4400" i="23"/>
  <c r="N4400" i="23" s="1"/>
  <c r="N4399" i="23" s="1"/>
  <c r="N4398" i="23" s="1"/>
  <c r="R4399" i="23"/>
  <c r="Q4399" i="23"/>
  <c r="P4399" i="23"/>
  <c r="O4399" i="23"/>
  <c r="L4399" i="23"/>
  <c r="L4398" i="23" s="1"/>
  <c r="L4397" i="23" s="1"/>
  <c r="L4396" i="23" s="1"/>
  <c r="L4395" i="23" s="1"/>
  <c r="K4399" i="23"/>
  <c r="J4399" i="23"/>
  <c r="J4398" i="23" s="1"/>
  <c r="J4397" i="23" s="1"/>
  <c r="J4396" i="23" s="1"/>
  <c r="J4395" i="23" s="1"/>
  <c r="I4399" i="23"/>
  <c r="I4398" i="23" s="1"/>
  <c r="H4399" i="23"/>
  <c r="H4398" i="23" s="1"/>
  <c r="H4397" i="23" s="1"/>
  <c r="H4396" i="23" s="1"/>
  <c r="H4395" i="23" s="1"/>
  <c r="R4398" i="23"/>
  <c r="R4397" i="23" s="1"/>
  <c r="Q4398" i="23"/>
  <c r="Q4397" i="23" s="1"/>
  <c r="Q4396" i="23" s="1"/>
  <c r="Q4395" i="23" s="1"/>
  <c r="P4398" i="23"/>
  <c r="O4398" i="23"/>
  <c r="K4398" i="23"/>
  <c r="P4397" i="23"/>
  <c r="O4397" i="23"/>
  <c r="N4397" i="23"/>
  <c r="N4396" i="23" s="1"/>
  <c r="N4395" i="23" s="1"/>
  <c r="K4397" i="23"/>
  <c r="M4394" i="23"/>
  <c r="N4394" i="23" s="1"/>
  <c r="N4393" i="23" s="1"/>
  <c r="N4392" i="23" s="1"/>
  <c r="N4391" i="23" s="1"/>
  <c r="N4383" i="23" s="1"/>
  <c r="N4381" i="23" s="1"/>
  <c r="R4393" i="23"/>
  <c r="R4392" i="23" s="1"/>
  <c r="R4391" i="23" s="1"/>
  <c r="R4383" i="23" s="1"/>
  <c r="R4381" i="23" s="1"/>
  <c r="Q4393" i="23"/>
  <c r="Q4392" i="23" s="1"/>
  <c r="Q4391" i="23" s="1"/>
  <c r="Q4383" i="23" s="1"/>
  <c r="Q4381" i="23" s="1"/>
  <c r="P4393" i="23"/>
  <c r="P4392" i="23" s="1"/>
  <c r="P4391" i="23" s="1"/>
  <c r="P4383" i="23" s="1"/>
  <c r="P4381" i="23" s="1"/>
  <c r="O4393" i="23"/>
  <c r="O4392" i="23" s="1"/>
  <c r="O4391" i="23" s="1"/>
  <c r="O4383" i="23" s="1"/>
  <c r="O4381" i="23" s="1"/>
  <c r="L4393" i="23"/>
  <c r="K4393" i="23"/>
  <c r="J4393" i="23"/>
  <c r="I4393" i="23"/>
  <c r="M4393" i="23" s="1"/>
  <c r="H4393" i="23"/>
  <c r="L4392" i="23"/>
  <c r="L4391" i="23" s="1"/>
  <c r="L4383" i="23" s="1"/>
  <c r="L4381" i="23" s="1"/>
  <c r="K4392" i="23"/>
  <c r="K4391" i="23" s="1"/>
  <c r="K4383" i="23" s="1"/>
  <c r="K4381" i="23" s="1"/>
  <c r="J4392" i="23"/>
  <c r="J4391" i="23" s="1"/>
  <c r="J4383" i="23" s="1"/>
  <c r="J4381" i="23" s="1"/>
  <c r="I4392" i="23"/>
  <c r="H4392" i="23"/>
  <c r="I4391" i="23"/>
  <c r="I4383" i="23" s="1"/>
  <c r="I4381" i="23" s="1"/>
  <c r="H4391" i="23"/>
  <c r="H4383" i="23" s="1"/>
  <c r="H4381" i="23" s="1"/>
  <c r="N4390" i="23"/>
  <c r="N4389" i="23" s="1"/>
  <c r="M4390" i="23"/>
  <c r="R4389" i="23"/>
  <c r="Q4389" i="23"/>
  <c r="P4389" i="23"/>
  <c r="O4389" i="23"/>
  <c r="L4389" i="23"/>
  <c r="K4389" i="23"/>
  <c r="J4389" i="23"/>
  <c r="I4389" i="23"/>
  <c r="I4386" i="23" s="1"/>
  <c r="H4389" i="23"/>
  <c r="H4386" i="23" s="1"/>
  <c r="H4385" i="23" s="1"/>
  <c r="H4384" i="23" s="1"/>
  <c r="M4388" i="23"/>
  <c r="N4388" i="23" s="1"/>
  <c r="N4387" i="23" s="1"/>
  <c r="N4386" i="23" s="1"/>
  <c r="N4385" i="23" s="1"/>
  <c r="N4384" i="23" s="1"/>
  <c r="N4382" i="23" s="1"/>
  <c r="R4387" i="23"/>
  <c r="R4386" i="23" s="1"/>
  <c r="R4385" i="23" s="1"/>
  <c r="R4384" i="23" s="1"/>
  <c r="R4382" i="23" s="1"/>
  <c r="R4264" i="23" s="1"/>
  <c r="Q4387" i="23"/>
  <c r="Q4386" i="23" s="1"/>
  <c r="Q4385" i="23" s="1"/>
  <c r="Q4384" i="23" s="1"/>
  <c r="Q4382" i="23" s="1"/>
  <c r="Q4264" i="23" s="1"/>
  <c r="P4387" i="23"/>
  <c r="P4386" i="23" s="1"/>
  <c r="P4385" i="23" s="1"/>
  <c r="P4384" i="23" s="1"/>
  <c r="P4382" i="23" s="1"/>
  <c r="O4387" i="23"/>
  <c r="O4386" i="23" s="1"/>
  <c r="O4385" i="23" s="1"/>
  <c r="O4384" i="23" s="1"/>
  <c r="O4382" i="23" s="1"/>
  <c r="L4387" i="23"/>
  <c r="K4387" i="23"/>
  <c r="J4387" i="23"/>
  <c r="I4387" i="23"/>
  <c r="M4387" i="23" s="1"/>
  <c r="H4387" i="23"/>
  <c r="L4386" i="23"/>
  <c r="L4385" i="23" s="1"/>
  <c r="L4384" i="23" s="1"/>
  <c r="L4382" i="23" s="1"/>
  <c r="L4264" i="23" s="1"/>
  <c r="K4386" i="23"/>
  <c r="K4385" i="23" s="1"/>
  <c r="K4384" i="23" s="1"/>
  <c r="K4382" i="23" s="1"/>
  <c r="J4386" i="23"/>
  <c r="J4385" i="23" s="1"/>
  <c r="J4384" i="23" s="1"/>
  <c r="J4382" i="23" s="1"/>
  <c r="J4264" i="23" s="1"/>
  <c r="H4382" i="23"/>
  <c r="H4264" i="23" s="1"/>
  <c r="N4380" i="23"/>
  <c r="N4379" i="23" s="1"/>
  <c r="N4378" i="23" s="1"/>
  <c r="N4377" i="23" s="1"/>
  <c r="M4380" i="23"/>
  <c r="R4379" i="23"/>
  <c r="R4378" i="23" s="1"/>
  <c r="R4377" i="23" s="1"/>
  <c r="Q4379" i="23"/>
  <c r="Q4378" i="23" s="1"/>
  <c r="Q4377" i="23" s="1"/>
  <c r="P4379" i="23"/>
  <c r="P4378" i="23" s="1"/>
  <c r="P4377" i="23" s="1"/>
  <c r="O4379" i="23"/>
  <c r="O4378" i="23" s="1"/>
  <c r="O4377" i="23" s="1"/>
  <c r="L4379" i="23"/>
  <c r="K4379" i="23"/>
  <c r="J4379" i="23"/>
  <c r="M4379" i="23" s="1"/>
  <c r="I4379" i="23"/>
  <c r="I4378" i="23" s="1"/>
  <c r="I4377" i="23" s="1"/>
  <c r="M4377" i="23" s="1"/>
  <c r="H4379" i="23"/>
  <c r="L4378" i="23"/>
  <c r="L4377" i="23" s="1"/>
  <c r="K4378" i="23"/>
  <c r="K4377" i="23" s="1"/>
  <c r="J4378" i="23"/>
  <c r="J4377" i="23" s="1"/>
  <c r="H4378" i="23"/>
  <c r="H4377" i="23"/>
  <c r="M4376" i="23"/>
  <c r="N4376" i="23" s="1"/>
  <c r="N4375" i="23" s="1"/>
  <c r="R4375" i="23"/>
  <c r="R4374" i="23" s="1"/>
  <c r="R4373" i="23" s="1"/>
  <c r="R4372" i="23" s="1"/>
  <c r="R4371" i="23" s="1"/>
  <c r="Q4375" i="23"/>
  <c r="Q4374" i="23" s="1"/>
  <c r="Q4373" i="23" s="1"/>
  <c r="Q4372" i="23" s="1"/>
  <c r="P4375" i="23"/>
  <c r="O4375" i="23"/>
  <c r="M4375" i="23"/>
  <c r="L4375" i="23"/>
  <c r="K4375" i="23"/>
  <c r="J4375" i="23"/>
  <c r="I4375" i="23"/>
  <c r="H4375" i="23"/>
  <c r="H4374" i="23" s="1"/>
  <c r="H4373" i="23" s="1"/>
  <c r="P4374" i="23"/>
  <c r="P4373" i="23" s="1"/>
  <c r="O4374" i="23"/>
  <c r="O4373" i="23" s="1"/>
  <c r="N4374" i="23"/>
  <c r="N4373" i="23" s="1"/>
  <c r="N4372" i="23" s="1"/>
  <c r="N4371" i="23" s="1"/>
  <c r="M4374" i="23"/>
  <c r="L4374" i="23"/>
  <c r="L4373" i="23" s="1"/>
  <c r="L4372" i="23" s="1"/>
  <c r="L4371" i="23" s="1"/>
  <c r="K4374" i="23"/>
  <c r="J4374" i="23"/>
  <c r="I4374" i="23"/>
  <c r="K4373" i="23"/>
  <c r="K4372" i="23" s="1"/>
  <c r="K4371" i="23" s="1"/>
  <c r="J4373" i="23"/>
  <c r="I4373" i="23"/>
  <c r="Q4371" i="23"/>
  <c r="M4370" i="23"/>
  <c r="N4370" i="23" s="1"/>
  <c r="N4369" i="23" s="1"/>
  <c r="R4369" i="23"/>
  <c r="Q4369" i="23"/>
  <c r="P4369" i="23"/>
  <c r="O4369" i="23"/>
  <c r="L4369" i="23"/>
  <c r="K4369" i="23"/>
  <c r="J4369" i="23"/>
  <c r="I4369" i="23"/>
  <c r="H4369" i="23"/>
  <c r="M4368" i="23"/>
  <c r="N4368" i="23" s="1"/>
  <c r="N4367" i="23" s="1"/>
  <c r="R4367" i="23"/>
  <c r="Q4367" i="23"/>
  <c r="P4367" i="23"/>
  <c r="O4367" i="23"/>
  <c r="L4367" i="23"/>
  <c r="K4367" i="23"/>
  <c r="J4367" i="23"/>
  <c r="I4367" i="23"/>
  <c r="H4367" i="23"/>
  <c r="N4366" i="23"/>
  <c r="N4365" i="23" s="1"/>
  <c r="M4366" i="23"/>
  <c r="R4365" i="23"/>
  <c r="Q4365" i="23"/>
  <c r="P4365" i="23"/>
  <c r="O4365" i="23"/>
  <c r="L4365" i="23"/>
  <c r="K4365" i="23"/>
  <c r="J4365" i="23"/>
  <c r="M4365" i="23" s="1"/>
  <c r="I4365" i="23"/>
  <c r="H4365" i="23"/>
  <c r="R4364" i="23"/>
  <c r="R4362" i="23" s="1"/>
  <c r="Q4364" i="23"/>
  <c r="Q4362" i="23" s="1"/>
  <c r="P4364" i="23"/>
  <c r="P4362" i="23" s="1"/>
  <c r="O4364" i="23"/>
  <c r="O4362" i="23" s="1"/>
  <c r="L4364" i="23"/>
  <c r="K4364" i="23"/>
  <c r="K4362" i="23" s="1"/>
  <c r="J4364" i="23"/>
  <c r="J4362" i="23" s="1"/>
  <c r="I4364" i="23"/>
  <c r="M4364" i="23" s="1"/>
  <c r="H4364" i="23"/>
  <c r="R4363" i="23"/>
  <c r="Q4363" i="23"/>
  <c r="P4363" i="23"/>
  <c r="P4361" i="23" s="1"/>
  <c r="O4363" i="23"/>
  <c r="L4363" i="23"/>
  <c r="L4361" i="23" s="1"/>
  <c r="K4363" i="23"/>
  <c r="K4267" i="23" s="1"/>
  <c r="J4363" i="23"/>
  <c r="J4361" i="23" s="1"/>
  <c r="I4363" i="23"/>
  <c r="H4363" i="23"/>
  <c r="H4361" i="23" s="1"/>
  <c r="L4362" i="23"/>
  <c r="I4362" i="23"/>
  <c r="H4362" i="23"/>
  <c r="R4361" i="23"/>
  <c r="Q4361" i="23"/>
  <c r="O4361" i="23"/>
  <c r="I4361" i="23"/>
  <c r="N4360" i="23"/>
  <c r="M4360" i="23"/>
  <c r="R4359" i="23"/>
  <c r="Q4359" i="23"/>
  <c r="Q4358" i="23" s="1"/>
  <c r="Q4357" i="23" s="1"/>
  <c r="P4359" i="23"/>
  <c r="P4358" i="23" s="1"/>
  <c r="P4357" i="23" s="1"/>
  <c r="O4359" i="23"/>
  <c r="O4358" i="23" s="1"/>
  <c r="O4357" i="23" s="1"/>
  <c r="N4359" i="23"/>
  <c r="N4358" i="23" s="1"/>
  <c r="N4357" i="23" s="1"/>
  <c r="L4359" i="23"/>
  <c r="K4359" i="23"/>
  <c r="J4359" i="23"/>
  <c r="I4359" i="23"/>
  <c r="M4359" i="23" s="1"/>
  <c r="H4359" i="23"/>
  <c r="R4358" i="23"/>
  <c r="R4357" i="23" s="1"/>
  <c r="L4358" i="23"/>
  <c r="L4357" i="23" s="1"/>
  <c r="K4358" i="23"/>
  <c r="K4357" i="23" s="1"/>
  <c r="J4358" i="23"/>
  <c r="J4357" i="23" s="1"/>
  <c r="I4358" i="23"/>
  <c r="I4357" i="23" s="1"/>
  <c r="H4358" i="23"/>
  <c r="H4357" i="23" s="1"/>
  <c r="N4356" i="23"/>
  <c r="N4355" i="23" s="1"/>
  <c r="N4354" i="23" s="1"/>
  <c r="N4353" i="23" s="1"/>
  <c r="M4356" i="23"/>
  <c r="R4355" i="23"/>
  <c r="R4354" i="23" s="1"/>
  <c r="R4353" i="23" s="1"/>
  <c r="Q4355" i="23"/>
  <c r="Q4354" i="23" s="1"/>
  <c r="Q4353" i="23" s="1"/>
  <c r="P4355" i="23"/>
  <c r="P4354" i="23" s="1"/>
  <c r="P4353" i="23" s="1"/>
  <c r="O4355" i="23"/>
  <c r="L4355" i="23"/>
  <c r="K4355" i="23"/>
  <c r="J4355" i="23"/>
  <c r="I4355" i="23"/>
  <c r="M4355" i="23" s="1"/>
  <c r="H4355" i="23"/>
  <c r="O4354" i="23"/>
  <c r="O4353" i="23" s="1"/>
  <c r="M4354" i="23"/>
  <c r="L4354" i="23"/>
  <c r="L4353" i="23" s="1"/>
  <c r="K4354" i="23"/>
  <c r="K4353" i="23" s="1"/>
  <c r="J4354" i="23"/>
  <c r="I4354" i="23"/>
  <c r="H4354" i="23"/>
  <c r="J4353" i="23"/>
  <c r="M4353" i="23" s="1"/>
  <c r="I4353" i="23"/>
  <c r="H4353" i="23"/>
  <c r="N4352" i="23"/>
  <c r="N4351" i="23" s="1"/>
  <c r="N4350" i="23" s="1"/>
  <c r="N4349" i="23" s="1"/>
  <c r="M4352" i="23"/>
  <c r="M4351" i="23" s="1"/>
  <c r="R4351" i="23"/>
  <c r="Q4351" i="23"/>
  <c r="P4351" i="23"/>
  <c r="O4351" i="23"/>
  <c r="L4351" i="23"/>
  <c r="K4351" i="23"/>
  <c r="J4351" i="23"/>
  <c r="J4350" i="23" s="1"/>
  <c r="J4349" i="23" s="1"/>
  <c r="I4351" i="23"/>
  <c r="I4350" i="23" s="1"/>
  <c r="H4351" i="23"/>
  <c r="R4350" i="23"/>
  <c r="R4349" i="23" s="1"/>
  <c r="Q4350" i="23"/>
  <c r="Q4349" i="23" s="1"/>
  <c r="P4350" i="23"/>
  <c r="P4349" i="23" s="1"/>
  <c r="O4350" i="23"/>
  <c r="O4349" i="23" s="1"/>
  <c r="L4350" i="23"/>
  <c r="K4350" i="23"/>
  <c r="H4350" i="23"/>
  <c r="L4349" i="23"/>
  <c r="K4349" i="23"/>
  <c r="H4349" i="23"/>
  <c r="N4348" i="23"/>
  <c r="N4347" i="23" s="1"/>
  <c r="N4346" i="23" s="1"/>
  <c r="N4345" i="23" s="1"/>
  <c r="M4348" i="23"/>
  <c r="R4347" i="23"/>
  <c r="Q4347" i="23"/>
  <c r="P4347" i="23"/>
  <c r="P4346" i="23" s="1"/>
  <c r="O4347" i="23"/>
  <c r="L4347" i="23"/>
  <c r="L4346" i="23" s="1"/>
  <c r="L4345" i="23" s="1"/>
  <c r="K4347" i="23"/>
  <c r="J4347" i="23"/>
  <c r="I4347" i="23"/>
  <c r="I4346" i="23" s="1"/>
  <c r="H4347" i="23"/>
  <c r="H4346" i="23" s="1"/>
  <c r="H4345" i="23" s="1"/>
  <c r="R4346" i="23"/>
  <c r="R4345" i="23" s="1"/>
  <c r="Q4346" i="23"/>
  <c r="Q4345" i="23" s="1"/>
  <c r="O4346" i="23"/>
  <c r="K4346" i="23"/>
  <c r="K4345" i="23" s="1"/>
  <c r="P4345" i="23"/>
  <c r="O4345" i="23"/>
  <c r="M4344" i="23"/>
  <c r="N4344" i="23" s="1"/>
  <c r="N4343" i="23" s="1"/>
  <c r="N4342" i="23" s="1"/>
  <c r="N4341" i="23" s="1"/>
  <c r="R4343" i="23"/>
  <c r="Q4343" i="23"/>
  <c r="P4343" i="23"/>
  <c r="P4342" i="23" s="1"/>
  <c r="P4341" i="23" s="1"/>
  <c r="O4343" i="23"/>
  <c r="O4342" i="23" s="1"/>
  <c r="O4341" i="23" s="1"/>
  <c r="L4343" i="23"/>
  <c r="L4342" i="23" s="1"/>
  <c r="L4341" i="23" s="1"/>
  <c r="K4343" i="23"/>
  <c r="K4342" i="23" s="1"/>
  <c r="K4341" i="23" s="1"/>
  <c r="J4343" i="23"/>
  <c r="J4342" i="23" s="1"/>
  <c r="J4341" i="23" s="1"/>
  <c r="I4343" i="23"/>
  <c r="I4342" i="23" s="1"/>
  <c r="H4343" i="23"/>
  <c r="R4342" i="23"/>
  <c r="Q4342" i="23"/>
  <c r="H4342" i="23"/>
  <c r="H4341" i="23" s="1"/>
  <c r="R4341" i="23"/>
  <c r="Q4341" i="23"/>
  <c r="M4340" i="23"/>
  <c r="N4340" i="23" s="1"/>
  <c r="R4339" i="23"/>
  <c r="R4338" i="23" s="1"/>
  <c r="R4337" i="23" s="1"/>
  <c r="Q4339" i="23"/>
  <c r="P4339" i="23"/>
  <c r="P4338" i="23" s="1"/>
  <c r="P4337" i="23" s="1"/>
  <c r="O4339" i="23"/>
  <c r="O4338" i="23" s="1"/>
  <c r="O4337" i="23" s="1"/>
  <c r="N4339" i="23"/>
  <c r="N4338" i="23" s="1"/>
  <c r="N4337" i="23" s="1"/>
  <c r="M4339" i="23"/>
  <c r="L4339" i="23"/>
  <c r="L4338" i="23" s="1"/>
  <c r="L4337" i="23" s="1"/>
  <c r="K4339" i="23"/>
  <c r="J4339" i="23"/>
  <c r="I4339" i="23"/>
  <c r="H4339" i="23"/>
  <c r="Q4338" i="23"/>
  <c r="K4338" i="23"/>
  <c r="K4337" i="23" s="1"/>
  <c r="J4338" i="23"/>
  <c r="J4337" i="23" s="1"/>
  <c r="I4338" i="23"/>
  <c r="H4338" i="23"/>
  <c r="H4337" i="23" s="1"/>
  <c r="Q4337" i="23"/>
  <c r="M4336" i="23"/>
  <c r="N4336" i="23" s="1"/>
  <c r="N4335" i="23" s="1"/>
  <c r="R4335" i="23"/>
  <c r="R4334" i="23" s="1"/>
  <c r="R4333" i="23" s="1"/>
  <c r="Q4335" i="23"/>
  <c r="Q4334" i="23" s="1"/>
  <c r="Q4333" i="23" s="1"/>
  <c r="P4335" i="23"/>
  <c r="P4334" i="23" s="1"/>
  <c r="P4333" i="23" s="1"/>
  <c r="O4335" i="23"/>
  <c r="L4335" i="23"/>
  <c r="K4335" i="23"/>
  <c r="J4335" i="23"/>
  <c r="I4335" i="23"/>
  <c r="M4335" i="23" s="1"/>
  <c r="H4335" i="23"/>
  <c r="O4334" i="23"/>
  <c r="N4334" i="23"/>
  <c r="N4333" i="23" s="1"/>
  <c r="L4334" i="23"/>
  <c r="L4333" i="23" s="1"/>
  <c r="K4334" i="23"/>
  <c r="K4333" i="23" s="1"/>
  <c r="J4334" i="23"/>
  <c r="I4334" i="23"/>
  <c r="H4334" i="23"/>
  <c r="O4333" i="23"/>
  <c r="J4333" i="23"/>
  <c r="I4333" i="23"/>
  <c r="M4333" i="23" s="1"/>
  <c r="H4333" i="23"/>
  <c r="N4332" i="23"/>
  <c r="N4331" i="23" s="1"/>
  <c r="N4330" i="23" s="1"/>
  <c r="N4329" i="23" s="1"/>
  <c r="M4332" i="23"/>
  <c r="R4331" i="23"/>
  <c r="R4330" i="23" s="1"/>
  <c r="R4329" i="23" s="1"/>
  <c r="Q4331" i="23"/>
  <c r="P4331" i="23"/>
  <c r="O4331" i="23"/>
  <c r="L4331" i="23"/>
  <c r="K4331" i="23"/>
  <c r="J4331" i="23"/>
  <c r="I4331" i="23"/>
  <c r="I4330" i="23" s="1"/>
  <c r="H4331" i="23"/>
  <c r="H4330" i="23" s="1"/>
  <c r="H4329" i="23" s="1"/>
  <c r="Q4330" i="23"/>
  <c r="Q4329" i="23" s="1"/>
  <c r="P4330" i="23"/>
  <c r="P4329" i="23" s="1"/>
  <c r="O4330" i="23"/>
  <c r="O4329" i="23" s="1"/>
  <c r="L4330" i="23"/>
  <c r="K4330" i="23"/>
  <c r="J4330" i="23"/>
  <c r="L4329" i="23"/>
  <c r="K4329" i="23"/>
  <c r="J4329" i="23"/>
  <c r="M4328" i="23"/>
  <c r="N4328" i="23" s="1"/>
  <c r="N4327" i="23" s="1"/>
  <c r="N4326" i="23" s="1"/>
  <c r="N4325" i="23" s="1"/>
  <c r="R4327" i="23"/>
  <c r="Q4327" i="23"/>
  <c r="P4327" i="23"/>
  <c r="O4327" i="23"/>
  <c r="L4327" i="23"/>
  <c r="L4326" i="23" s="1"/>
  <c r="L4325" i="23" s="1"/>
  <c r="K4327" i="23"/>
  <c r="K4326" i="23" s="1"/>
  <c r="K4325" i="23" s="1"/>
  <c r="J4327" i="23"/>
  <c r="I4327" i="23"/>
  <c r="H4327" i="23"/>
  <c r="H4326" i="23" s="1"/>
  <c r="H4325" i="23" s="1"/>
  <c r="R4326" i="23"/>
  <c r="R4325" i="23" s="1"/>
  <c r="Q4326" i="23"/>
  <c r="Q4325" i="23" s="1"/>
  <c r="P4326" i="23"/>
  <c r="P4325" i="23" s="1"/>
  <c r="O4326" i="23"/>
  <c r="J4326" i="23"/>
  <c r="O4325" i="23"/>
  <c r="J4325" i="23"/>
  <c r="N4324" i="23"/>
  <c r="N4323" i="23" s="1"/>
  <c r="N4322" i="23" s="1"/>
  <c r="N4321" i="23" s="1"/>
  <c r="M4324" i="23"/>
  <c r="R4323" i="23"/>
  <c r="Q4323" i="23"/>
  <c r="P4323" i="23"/>
  <c r="O4323" i="23"/>
  <c r="O4322" i="23" s="1"/>
  <c r="O4321" i="23" s="1"/>
  <c r="L4323" i="23"/>
  <c r="L4322" i="23" s="1"/>
  <c r="L4321" i="23" s="1"/>
  <c r="K4323" i="23"/>
  <c r="K4322" i="23" s="1"/>
  <c r="K4321" i="23" s="1"/>
  <c r="J4323" i="23"/>
  <c r="J4322" i="23" s="1"/>
  <c r="J4321" i="23" s="1"/>
  <c r="I4323" i="23"/>
  <c r="I4322" i="23" s="1"/>
  <c r="H4323" i="23"/>
  <c r="H4322" i="23" s="1"/>
  <c r="H4321" i="23" s="1"/>
  <c r="R4322" i="23"/>
  <c r="Q4322" i="23"/>
  <c r="P4322" i="23"/>
  <c r="R4321" i="23"/>
  <c r="Q4321" i="23"/>
  <c r="P4321" i="23"/>
  <c r="N4320" i="23"/>
  <c r="M4320" i="23"/>
  <c r="R4319" i="23"/>
  <c r="R4318" i="23" s="1"/>
  <c r="R4317" i="23" s="1"/>
  <c r="Q4319" i="23"/>
  <c r="Q4318" i="23" s="1"/>
  <c r="Q4317" i="23" s="1"/>
  <c r="P4319" i="23"/>
  <c r="O4319" i="23"/>
  <c r="O4318" i="23" s="1"/>
  <c r="O4317" i="23" s="1"/>
  <c r="N4319" i="23"/>
  <c r="N4318" i="23" s="1"/>
  <c r="N4317" i="23" s="1"/>
  <c r="M4319" i="23"/>
  <c r="L4319" i="23"/>
  <c r="L4318" i="23" s="1"/>
  <c r="L4317" i="23" s="1"/>
  <c r="K4319" i="23"/>
  <c r="K4318" i="23" s="1"/>
  <c r="K4317" i="23" s="1"/>
  <c r="J4319" i="23"/>
  <c r="I4319" i="23"/>
  <c r="H4319" i="23"/>
  <c r="P4318" i="23"/>
  <c r="J4318" i="23"/>
  <c r="I4318" i="23"/>
  <c r="I4317" i="23" s="1"/>
  <c r="H4318" i="23"/>
  <c r="H4317" i="23" s="1"/>
  <c r="P4317" i="23"/>
  <c r="N4316" i="23"/>
  <c r="N4315" i="23" s="1"/>
  <c r="N4314" i="23" s="1"/>
  <c r="N4313" i="23" s="1"/>
  <c r="M4316" i="23"/>
  <c r="R4315" i="23"/>
  <c r="R4314" i="23" s="1"/>
  <c r="R4313" i="23" s="1"/>
  <c r="Q4315" i="23"/>
  <c r="Q4314" i="23" s="1"/>
  <c r="Q4313" i="23" s="1"/>
  <c r="P4315" i="23"/>
  <c r="P4314" i="23" s="1"/>
  <c r="P4313" i="23" s="1"/>
  <c r="O4315" i="23"/>
  <c r="O4314" i="23" s="1"/>
  <c r="O4313" i="23" s="1"/>
  <c r="L4315" i="23"/>
  <c r="K4315" i="23"/>
  <c r="J4315" i="23"/>
  <c r="I4315" i="23"/>
  <c r="I4314" i="23" s="1"/>
  <c r="I4313" i="23" s="1"/>
  <c r="H4315" i="23"/>
  <c r="L4314" i="23"/>
  <c r="L4313" i="23" s="1"/>
  <c r="K4314" i="23"/>
  <c r="K4313" i="23" s="1"/>
  <c r="J4314" i="23"/>
  <c r="J4313" i="23" s="1"/>
  <c r="H4314" i="23"/>
  <c r="H4313" i="23"/>
  <c r="M4312" i="23"/>
  <c r="N4312" i="23" s="1"/>
  <c r="N4311" i="23" s="1"/>
  <c r="N4310" i="23" s="1"/>
  <c r="N4309" i="23" s="1"/>
  <c r="R4311" i="23"/>
  <c r="R4310" i="23" s="1"/>
  <c r="R4309" i="23" s="1"/>
  <c r="Q4311" i="23"/>
  <c r="Q4310" i="23" s="1"/>
  <c r="Q4309" i="23" s="1"/>
  <c r="P4311" i="23"/>
  <c r="O4311" i="23"/>
  <c r="M4311" i="23"/>
  <c r="L4311" i="23"/>
  <c r="L4310" i="23" s="1"/>
  <c r="K4311" i="23"/>
  <c r="J4311" i="23"/>
  <c r="I4311" i="23"/>
  <c r="H4311" i="23"/>
  <c r="H4310" i="23" s="1"/>
  <c r="H4309" i="23" s="1"/>
  <c r="P4310" i="23"/>
  <c r="P4309" i="23" s="1"/>
  <c r="O4310" i="23"/>
  <c r="O4309" i="23" s="1"/>
  <c r="K4310" i="23"/>
  <c r="J4310" i="23"/>
  <c r="I4310" i="23"/>
  <c r="K4309" i="23"/>
  <c r="J4309" i="23"/>
  <c r="I4309" i="23"/>
  <c r="M4308" i="23"/>
  <c r="N4308" i="23" s="1"/>
  <c r="N4307" i="23" s="1"/>
  <c r="N4306" i="23" s="1"/>
  <c r="R4307" i="23"/>
  <c r="Q4307" i="23"/>
  <c r="P4307" i="23"/>
  <c r="O4307" i="23"/>
  <c r="O4306" i="23" s="1"/>
  <c r="O4305" i="23" s="1"/>
  <c r="L4307" i="23"/>
  <c r="K4307" i="23"/>
  <c r="K4306" i="23" s="1"/>
  <c r="K4305" i="23" s="1"/>
  <c r="J4307" i="23"/>
  <c r="J4306" i="23" s="1"/>
  <c r="J4305" i="23" s="1"/>
  <c r="I4307" i="23"/>
  <c r="M4307" i="23" s="1"/>
  <c r="H4307" i="23"/>
  <c r="H4306" i="23" s="1"/>
  <c r="H4305" i="23" s="1"/>
  <c r="R4306" i="23"/>
  <c r="R4305" i="23" s="1"/>
  <c r="Q4306" i="23"/>
  <c r="Q4305" i="23" s="1"/>
  <c r="P4306" i="23"/>
  <c r="P4305" i="23" s="1"/>
  <c r="L4306" i="23"/>
  <c r="I4306" i="23"/>
  <c r="L4305" i="23"/>
  <c r="M4304" i="23"/>
  <c r="N4304" i="23" s="1"/>
  <c r="N4303" i="23" s="1"/>
  <c r="N4302" i="23" s="1"/>
  <c r="N4301" i="23" s="1"/>
  <c r="R4303" i="23"/>
  <c r="R4302" i="23" s="1"/>
  <c r="R4301" i="23" s="1"/>
  <c r="Q4303" i="23"/>
  <c r="Q4302" i="23" s="1"/>
  <c r="Q4301" i="23" s="1"/>
  <c r="P4303" i="23"/>
  <c r="O4303" i="23"/>
  <c r="L4303" i="23"/>
  <c r="K4303" i="23"/>
  <c r="K4302" i="23" s="1"/>
  <c r="K4301" i="23" s="1"/>
  <c r="J4303" i="23"/>
  <c r="J4302" i="23" s="1"/>
  <c r="J4301" i="23" s="1"/>
  <c r="I4303" i="23"/>
  <c r="H4303" i="23"/>
  <c r="H4302" i="23" s="1"/>
  <c r="H4301" i="23" s="1"/>
  <c r="P4302" i="23"/>
  <c r="O4302" i="23"/>
  <c r="L4302" i="23"/>
  <c r="L4301" i="23" s="1"/>
  <c r="P4301" i="23"/>
  <c r="O4301" i="23"/>
  <c r="N4300" i="23"/>
  <c r="M4300" i="23"/>
  <c r="R4299" i="23"/>
  <c r="Q4299" i="23"/>
  <c r="Q4298" i="23" s="1"/>
  <c r="Q4297" i="23" s="1"/>
  <c r="P4299" i="23"/>
  <c r="P4298" i="23" s="1"/>
  <c r="P4297" i="23" s="1"/>
  <c r="O4299" i="23"/>
  <c r="N4299" i="23"/>
  <c r="N4298" i="23" s="1"/>
  <c r="N4297" i="23" s="1"/>
  <c r="L4299" i="23"/>
  <c r="L4298" i="23" s="1"/>
  <c r="L4297" i="23" s="1"/>
  <c r="K4299" i="23"/>
  <c r="K4298" i="23" s="1"/>
  <c r="K4297" i="23" s="1"/>
  <c r="J4299" i="23"/>
  <c r="I4299" i="23"/>
  <c r="H4299" i="23"/>
  <c r="R4298" i="23"/>
  <c r="O4298" i="23"/>
  <c r="O4297" i="23" s="1"/>
  <c r="J4298" i="23"/>
  <c r="I4298" i="23"/>
  <c r="H4298" i="23"/>
  <c r="H4297" i="23" s="1"/>
  <c r="R4297" i="23"/>
  <c r="J4297" i="23"/>
  <c r="N4296" i="23"/>
  <c r="N4295" i="23" s="1"/>
  <c r="N4294" i="23" s="1"/>
  <c r="N4293" i="23" s="1"/>
  <c r="M4296" i="23"/>
  <c r="R4295" i="23"/>
  <c r="Q4295" i="23"/>
  <c r="Q4294" i="23" s="1"/>
  <c r="Q4293" i="23" s="1"/>
  <c r="P4295" i="23"/>
  <c r="P4294" i="23" s="1"/>
  <c r="P4293" i="23" s="1"/>
  <c r="O4295" i="23"/>
  <c r="O4294" i="23" s="1"/>
  <c r="O4293" i="23" s="1"/>
  <c r="L4295" i="23"/>
  <c r="K4295" i="23"/>
  <c r="J4295" i="23"/>
  <c r="I4295" i="23"/>
  <c r="M4295" i="23" s="1"/>
  <c r="H4295" i="23"/>
  <c r="H4294" i="23" s="1"/>
  <c r="H4293" i="23" s="1"/>
  <c r="R4294" i="23"/>
  <c r="R4293" i="23" s="1"/>
  <c r="L4294" i="23"/>
  <c r="L4293" i="23" s="1"/>
  <c r="K4294" i="23"/>
  <c r="K4293" i="23" s="1"/>
  <c r="J4294" i="23"/>
  <c r="J4293" i="23" s="1"/>
  <c r="I4294" i="23"/>
  <c r="I4293" i="23" s="1"/>
  <c r="M4293" i="23" s="1"/>
  <c r="N4292" i="23"/>
  <c r="N4291" i="23" s="1"/>
  <c r="N4290" i="23" s="1"/>
  <c r="N4289" i="23" s="1"/>
  <c r="M4292" i="23"/>
  <c r="R4291" i="23"/>
  <c r="R4290" i="23" s="1"/>
  <c r="R4289" i="23" s="1"/>
  <c r="Q4291" i="23"/>
  <c r="Q4290" i="23" s="1"/>
  <c r="Q4289" i="23" s="1"/>
  <c r="P4291" i="23"/>
  <c r="O4291" i="23"/>
  <c r="L4291" i="23"/>
  <c r="K4291" i="23"/>
  <c r="K4290" i="23" s="1"/>
  <c r="K4289" i="23" s="1"/>
  <c r="J4291" i="23"/>
  <c r="J4290" i="23" s="1"/>
  <c r="I4291" i="23"/>
  <c r="M4291" i="23" s="1"/>
  <c r="H4291" i="23"/>
  <c r="P4290" i="23"/>
  <c r="O4290" i="23"/>
  <c r="O4289" i="23" s="1"/>
  <c r="M4290" i="23"/>
  <c r="L4290" i="23"/>
  <c r="L4289" i="23" s="1"/>
  <c r="I4290" i="23"/>
  <c r="H4290" i="23"/>
  <c r="P4289" i="23"/>
  <c r="J4289" i="23"/>
  <c r="M4289" i="23" s="1"/>
  <c r="I4289" i="23"/>
  <c r="H4289" i="23"/>
  <c r="N4288" i="23"/>
  <c r="N4287" i="23" s="1"/>
  <c r="N4286" i="23" s="1"/>
  <c r="N4285" i="23" s="1"/>
  <c r="M4288" i="23"/>
  <c r="R4287" i="23"/>
  <c r="Q4287" i="23"/>
  <c r="P4287" i="23"/>
  <c r="O4287" i="23"/>
  <c r="M4287" i="23"/>
  <c r="L4287" i="23"/>
  <c r="K4287" i="23"/>
  <c r="J4287" i="23"/>
  <c r="J4286" i="23" s="1"/>
  <c r="I4287" i="23"/>
  <c r="I4286" i="23" s="1"/>
  <c r="H4287" i="23"/>
  <c r="R4286" i="23"/>
  <c r="R4285" i="23" s="1"/>
  <c r="Q4286" i="23"/>
  <c r="Q4285" i="23" s="1"/>
  <c r="P4286" i="23"/>
  <c r="O4286" i="23"/>
  <c r="O4285" i="23" s="1"/>
  <c r="L4286" i="23"/>
  <c r="K4286" i="23"/>
  <c r="H4286" i="23"/>
  <c r="H4285" i="23" s="1"/>
  <c r="P4285" i="23"/>
  <c r="L4285" i="23"/>
  <c r="K4285" i="23"/>
  <c r="J4285" i="23"/>
  <c r="M4284" i="23"/>
  <c r="N4284" i="23" s="1"/>
  <c r="N4283" i="23" s="1"/>
  <c r="N4282" i="23" s="1"/>
  <c r="N4281" i="23" s="1"/>
  <c r="R4283" i="23"/>
  <c r="Q4283" i="23"/>
  <c r="P4283" i="23"/>
  <c r="P4282" i="23" s="1"/>
  <c r="O4283" i="23"/>
  <c r="M4283" i="23"/>
  <c r="L4283" i="23"/>
  <c r="L4282" i="23" s="1"/>
  <c r="L4281" i="23" s="1"/>
  <c r="K4283" i="23"/>
  <c r="J4283" i="23"/>
  <c r="J4282" i="23" s="1"/>
  <c r="J4281" i="23" s="1"/>
  <c r="I4283" i="23"/>
  <c r="I4282" i="23" s="1"/>
  <c r="H4283" i="23"/>
  <c r="R4282" i="23"/>
  <c r="R4281" i="23" s="1"/>
  <c r="Q4282" i="23"/>
  <c r="Q4281" i="23" s="1"/>
  <c r="O4282" i="23"/>
  <c r="K4282" i="23"/>
  <c r="K4281" i="23" s="1"/>
  <c r="H4282" i="23"/>
  <c r="H4281" i="23" s="1"/>
  <c r="P4281" i="23"/>
  <c r="O4281" i="23"/>
  <c r="M4280" i="23"/>
  <c r="N4280" i="23" s="1"/>
  <c r="N4279" i="23" s="1"/>
  <c r="N4278" i="23" s="1"/>
  <c r="N4277" i="23" s="1"/>
  <c r="R4279" i="23"/>
  <c r="Q4279" i="23"/>
  <c r="P4279" i="23"/>
  <c r="P4278" i="23" s="1"/>
  <c r="P4277" i="23" s="1"/>
  <c r="O4279" i="23"/>
  <c r="O4278" i="23" s="1"/>
  <c r="O4277" i="23" s="1"/>
  <c r="L4279" i="23"/>
  <c r="L4278" i="23" s="1"/>
  <c r="L4277" i="23" s="1"/>
  <c r="K4279" i="23"/>
  <c r="K4278" i="23" s="1"/>
  <c r="K4277" i="23" s="1"/>
  <c r="J4279" i="23"/>
  <c r="J4278" i="23" s="1"/>
  <c r="J4277" i="23" s="1"/>
  <c r="I4279" i="23"/>
  <c r="I4278" i="23" s="1"/>
  <c r="H4279" i="23"/>
  <c r="R4278" i="23"/>
  <c r="Q4278" i="23"/>
  <c r="H4278" i="23"/>
  <c r="H4277" i="23" s="1"/>
  <c r="R4277" i="23"/>
  <c r="Q4277" i="23"/>
  <c r="I4277" i="23"/>
  <c r="M4276" i="23"/>
  <c r="N4276" i="23" s="1"/>
  <c r="R4275" i="23"/>
  <c r="R4274" i="23" s="1"/>
  <c r="R4273" i="23" s="1"/>
  <c r="Q4275" i="23"/>
  <c r="P4275" i="23"/>
  <c r="P4274" i="23" s="1"/>
  <c r="P4273" i="23" s="1"/>
  <c r="O4275" i="23"/>
  <c r="O4274" i="23" s="1"/>
  <c r="O4273" i="23" s="1"/>
  <c r="N4275" i="23"/>
  <c r="N4274" i="23" s="1"/>
  <c r="N4273" i="23" s="1"/>
  <c r="M4275" i="23"/>
  <c r="L4275" i="23"/>
  <c r="L4274" i="23" s="1"/>
  <c r="K4275" i="23"/>
  <c r="J4275" i="23"/>
  <c r="I4275" i="23"/>
  <c r="H4275" i="23"/>
  <c r="Q4274" i="23"/>
  <c r="Q4273" i="23" s="1"/>
  <c r="K4274" i="23"/>
  <c r="K4273" i="23" s="1"/>
  <c r="J4274" i="23"/>
  <c r="J4273" i="23" s="1"/>
  <c r="I4274" i="23"/>
  <c r="M4274" i="23" s="1"/>
  <c r="H4274" i="23"/>
  <c r="H4273" i="23" s="1"/>
  <c r="L4273" i="23"/>
  <c r="I4273" i="23"/>
  <c r="M4273" i="23" s="1"/>
  <c r="M4272" i="23"/>
  <c r="N4272" i="23" s="1"/>
  <c r="N4271" i="23" s="1"/>
  <c r="R4271" i="23"/>
  <c r="R4270" i="23" s="1"/>
  <c r="R4269" i="23" s="1"/>
  <c r="Q4271" i="23"/>
  <c r="P4271" i="23"/>
  <c r="P4270" i="23" s="1"/>
  <c r="O4271" i="23"/>
  <c r="O4270" i="23" s="1"/>
  <c r="L4271" i="23"/>
  <c r="K4271" i="23"/>
  <c r="K4270" i="23" s="1"/>
  <c r="J4271" i="23"/>
  <c r="I4271" i="23"/>
  <c r="H4271" i="23"/>
  <c r="Q4270" i="23"/>
  <c r="Q4269" i="23" s="1"/>
  <c r="N4270" i="23"/>
  <c r="L4270" i="23"/>
  <c r="L4269" i="23" s="1"/>
  <c r="J4270" i="23"/>
  <c r="J4269" i="23" s="1"/>
  <c r="H4270" i="23"/>
  <c r="O4269" i="23"/>
  <c r="H4269" i="23"/>
  <c r="R4267" i="23"/>
  <c r="Q4267" i="23"/>
  <c r="Q4265" i="23" s="1"/>
  <c r="Q4262" i="23" s="1"/>
  <c r="P4267" i="23"/>
  <c r="O4267" i="23"/>
  <c r="O4265" i="23" s="1"/>
  <c r="O4262" i="23" s="1"/>
  <c r="L4267" i="23"/>
  <c r="L4265" i="23" s="1"/>
  <c r="J4267" i="23"/>
  <c r="I4267" i="23"/>
  <c r="I4265" i="23" s="1"/>
  <c r="M4265" i="23" s="1"/>
  <c r="H4267" i="23"/>
  <c r="R4265" i="23"/>
  <c r="R4262" i="23" s="1"/>
  <c r="P4265" i="23"/>
  <c r="K4265" i="23"/>
  <c r="K4262" i="23" s="1"/>
  <c r="J4265" i="23"/>
  <c r="J4262" i="23" s="1"/>
  <c r="H4265" i="23"/>
  <c r="H4262" i="23" s="1"/>
  <c r="P4264" i="23"/>
  <c r="O4264" i="23"/>
  <c r="N4264" i="23"/>
  <c r="P4262" i="23"/>
  <c r="L4262" i="23"/>
  <c r="I4262" i="23"/>
  <c r="M4262" i="23" s="1"/>
  <c r="M4261" i="23"/>
  <c r="N4261" i="23" s="1"/>
  <c r="N4260" i="23" s="1"/>
  <c r="R4260" i="23"/>
  <c r="R4256" i="23" s="1"/>
  <c r="Q4260" i="23"/>
  <c r="Q4256" i="23" s="1"/>
  <c r="Q4254" i="23" s="1"/>
  <c r="P4260" i="23"/>
  <c r="P4256" i="23" s="1"/>
  <c r="P4254" i="23" s="1"/>
  <c r="O4260" i="23"/>
  <c r="L4260" i="23"/>
  <c r="K4260" i="23"/>
  <c r="K4256" i="23" s="1"/>
  <c r="K4254" i="23" s="1"/>
  <c r="J4260" i="23"/>
  <c r="I4260" i="23"/>
  <c r="M4260" i="23" s="1"/>
  <c r="H4260" i="23"/>
  <c r="M4259" i="23"/>
  <c r="N4259" i="23" s="1"/>
  <c r="R4258" i="23"/>
  <c r="R4257" i="23" s="1"/>
  <c r="R4255" i="23" s="1"/>
  <c r="R4253" i="23" s="1"/>
  <c r="Q4258" i="23"/>
  <c r="P4258" i="23"/>
  <c r="P4257" i="23" s="1"/>
  <c r="P4255" i="23" s="1"/>
  <c r="P4253" i="23" s="1"/>
  <c r="O4258" i="23"/>
  <c r="O4257" i="23" s="1"/>
  <c r="O4255" i="23" s="1"/>
  <c r="O4253" i="23" s="1"/>
  <c r="N4258" i="23"/>
  <c r="M4258" i="23"/>
  <c r="L4258" i="23"/>
  <c r="L4257" i="23" s="1"/>
  <c r="L4255" i="23" s="1"/>
  <c r="L4253" i="23" s="1"/>
  <c r="K4258" i="23"/>
  <c r="J4258" i="23"/>
  <c r="I4258" i="23"/>
  <c r="H4258" i="23"/>
  <c r="H4257" i="23" s="1"/>
  <c r="H4255" i="23" s="1"/>
  <c r="H4253" i="23" s="1"/>
  <c r="Q4257" i="23"/>
  <c r="Q4255" i="23" s="1"/>
  <c r="Q4253" i="23" s="1"/>
  <c r="N4257" i="23"/>
  <c r="K4257" i="23"/>
  <c r="K4255" i="23" s="1"/>
  <c r="K4253" i="23" s="1"/>
  <c r="J4257" i="23"/>
  <c r="J4255" i="23" s="1"/>
  <c r="I4257" i="23"/>
  <c r="O4256" i="23"/>
  <c r="N4256" i="23"/>
  <c r="N4254" i="23" s="1"/>
  <c r="L4256" i="23"/>
  <c r="L4254" i="23" s="1"/>
  <c r="J4256" i="23"/>
  <c r="H4256" i="23"/>
  <c r="H4254" i="23" s="1"/>
  <c r="N4255" i="23"/>
  <c r="N4253" i="23" s="1"/>
  <c r="I4255" i="23"/>
  <c r="R4254" i="23"/>
  <c r="O4254" i="23"/>
  <c r="J4254" i="23"/>
  <c r="J4253" i="23"/>
  <c r="M4252" i="23"/>
  <c r="N4252" i="23" s="1"/>
  <c r="N4251" i="23" s="1"/>
  <c r="N4250" i="23" s="1"/>
  <c r="R4251" i="23"/>
  <c r="Q4251" i="23"/>
  <c r="Q4250" i="23" s="1"/>
  <c r="P4251" i="23"/>
  <c r="P4250" i="23" s="1"/>
  <c r="O4251" i="23"/>
  <c r="L4251" i="23"/>
  <c r="L4250" i="23" s="1"/>
  <c r="M4250" i="23" s="1"/>
  <c r="K4251" i="23"/>
  <c r="K4250" i="23" s="1"/>
  <c r="J4251" i="23"/>
  <c r="J4250" i="23" s="1"/>
  <c r="I4251" i="23"/>
  <c r="H4251" i="23"/>
  <c r="R4250" i="23"/>
  <c r="O4250" i="23"/>
  <c r="I4250" i="23"/>
  <c r="H4250" i="23"/>
  <c r="N4249" i="23"/>
  <c r="M4249" i="23"/>
  <c r="N4248" i="23"/>
  <c r="M4248" i="23"/>
  <c r="M4247" i="23"/>
  <c r="N4247" i="23" s="1"/>
  <c r="R4246" i="23"/>
  <c r="R4244" i="23" s="1"/>
  <c r="Q4246" i="23"/>
  <c r="P4246" i="23"/>
  <c r="P4244" i="23" s="1"/>
  <c r="O4246" i="23"/>
  <c r="O4244" i="23" s="1"/>
  <c r="M4246" i="23"/>
  <c r="L4246" i="23"/>
  <c r="K4246" i="23"/>
  <c r="J4246" i="23"/>
  <c r="I4246" i="23"/>
  <c r="H4246" i="23"/>
  <c r="N4246" i="23" s="1"/>
  <c r="R4245" i="23"/>
  <c r="R4243" i="23" s="1"/>
  <c r="Q4245" i="23"/>
  <c r="P4245" i="23"/>
  <c r="O4245" i="23"/>
  <c r="L4245" i="23"/>
  <c r="K4245" i="23"/>
  <c r="J4245" i="23"/>
  <c r="J4243" i="23" s="1"/>
  <c r="I4245" i="23"/>
  <c r="I4233" i="23" s="1"/>
  <c r="H4245" i="23"/>
  <c r="Q4244" i="23"/>
  <c r="L4244" i="23"/>
  <c r="K4244" i="23"/>
  <c r="J4244" i="23"/>
  <c r="I4244" i="23"/>
  <c r="M4244" i="23" s="1"/>
  <c r="Q4243" i="23"/>
  <c r="Q4149" i="23" s="1"/>
  <c r="P4243" i="23"/>
  <c r="P4149" i="23" s="1"/>
  <c r="O4243" i="23"/>
  <c r="L4243" i="23"/>
  <c r="I4243" i="23"/>
  <c r="N4242" i="23"/>
  <c r="N4240" i="23" s="1"/>
  <c r="N4239" i="23" s="1"/>
  <c r="N4238" i="23" s="1"/>
  <c r="M4242" i="23"/>
  <c r="M4241" i="23"/>
  <c r="N4241" i="23" s="1"/>
  <c r="R4240" i="23"/>
  <c r="R4239" i="23" s="1"/>
  <c r="R4238" i="23" s="1"/>
  <c r="Q4240" i="23"/>
  <c r="P4240" i="23"/>
  <c r="P4239" i="23" s="1"/>
  <c r="P4238" i="23" s="1"/>
  <c r="O4240" i="23"/>
  <c r="O4239" i="23" s="1"/>
  <c r="O4238" i="23" s="1"/>
  <c r="O4234" i="23" s="1"/>
  <c r="M4240" i="23"/>
  <c r="L4240" i="23"/>
  <c r="K4240" i="23"/>
  <c r="J4240" i="23"/>
  <c r="I4240" i="23"/>
  <c r="H4240" i="23"/>
  <c r="Q4239" i="23"/>
  <c r="Q4238" i="23" s="1"/>
  <c r="M4239" i="23"/>
  <c r="L4239" i="23"/>
  <c r="K4239" i="23"/>
  <c r="K4238" i="23" s="1"/>
  <c r="J4239" i="23"/>
  <c r="J4238" i="23" s="1"/>
  <c r="J4234" i="23" s="1"/>
  <c r="I4239" i="23"/>
  <c r="H4239" i="23"/>
  <c r="H4238" i="23" s="1"/>
  <c r="L4238" i="23"/>
  <c r="I4238" i="23"/>
  <c r="M4237" i="23"/>
  <c r="N4237" i="23" s="1"/>
  <c r="N4236" i="23" s="1"/>
  <c r="N4235" i="23" s="1"/>
  <c r="R4236" i="23"/>
  <c r="R4235" i="23" s="1"/>
  <c r="R4234" i="23" s="1"/>
  <c r="Q4236" i="23"/>
  <c r="P4236" i="23"/>
  <c r="O4236" i="23"/>
  <c r="L4236" i="23"/>
  <c r="K4236" i="23"/>
  <c r="J4236" i="23"/>
  <c r="I4236" i="23"/>
  <c r="H4236" i="23"/>
  <c r="H4235" i="23" s="1"/>
  <c r="Q4235" i="23"/>
  <c r="Q4234" i="23" s="1"/>
  <c r="P4235" i="23"/>
  <c r="O4235" i="23"/>
  <c r="L4235" i="23"/>
  <c r="L4234" i="23" s="1"/>
  <c r="K4235" i="23"/>
  <c r="K4234" i="23" s="1"/>
  <c r="J4235" i="23"/>
  <c r="R4233" i="23"/>
  <c r="Q4233" i="23"/>
  <c r="P4233" i="23"/>
  <c r="O4233" i="23"/>
  <c r="L4233" i="23"/>
  <c r="N4232" i="23"/>
  <c r="M4232" i="23"/>
  <c r="M4231" i="23"/>
  <c r="N4231" i="23" s="1"/>
  <c r="N4230" i="23"/>
  <c r="N4226" i="23" s="1"/>
  <c r="M4230" i="23"/>
  <c r="N4229" i="23"/>
  <c r="M4229" i="23"/>
  <c r="N4228" i="23"/>
  <c r="M4228" i="23"/>
  <c r="M4227" i="23"/>
  <c r="N4227" i="23" s="1"/>
  <c r="R4226" i="23"/>
  <c r="Q4226" i="23"/>
  <c r="P4226" i="23"/>
  <c r="O4226" i="23"/>
  <c r="L4226" i="23"/>
  <c r="K4226" i="23"/>
  <c r="J4226" i="23"/>
  <c r="I4226" i="23"/>
  <c r="M4226" i="23" s="1"/>
  <c r="H4226" i="23"/>
  <c r="M4225" i="23"/>
  <c r="N4225" i="23" s="1"/>
  <c r="M4224" i="23"/>
  <c r="N4224" i="23" s="1"/>
  <c r="N4223" i="23"/>
  <c r="M4223" i="23"/>
  <c r="N4222" i="23"/>
  <c r="M4222" i="23"/>
  <c r="M4221" i="23"/>
  <c r="N4221" i="23" s="1"/>
  <c r="N4220" i="23"/>
  <c r="M4220" i="23"/>
  <c r="R4219" i="23"/>
  <c r="Q4219" i="23"/>
  <c r="P4219" i="23"/>
  <c r="P4205" i="23" s="1"/>
  <c r="O4219" i="23"/>
  <c r="O4205" i="23" s="1"/>
  <c r="L4219" i="23"/>
  <c r="K4219" i="23"/>
  <c r="J4219" i="23"/>
  <c r="I4219" i="23"/>
  <c r="M4219" i="23" s="1"/>
  <c r="H4219" i="23"/>
  <c r="N4218" i="23"/>
  <c r="M4218" i="23"/>
  <c r="N4217" i="23"/>
  <c r="M4217" i="23"/>
  <c r="L4217" i="23"/>
  <c r="M4216" i="23"/>
  <c r="N4216" i="23" s="1"/>
  <c r="N4215" i="23" s="1"/>
  <c r="R4215" i="23"/>
  <c r="Q4215" i="23"/>
  <c r="P4215" i="23"/>
  <c r="O4215" i="23"/>
  <c r="L4215" i="23"/>
  <c r="L4205" i="23" s="1"/>
  <c r="K4215" i="23"/>
  <c r="J4215" i="23"/>
  <c r="I4215" i="23"/>
  <c r="H4215" i="23"/>
  <c r="M4214" i="23"/>
  <c r="N4214" i="23" s="1"/>
  <c r="M4213" i="23"/>
  <c r="N4213" i="23" s="1"/>
  <c r="M4212" i="23"/>
  <c r="N4212" i="23" s="1"/>
  <c r="M4211" i="23"/>
  <c r="N4211" i="23" s="1"/>
  <c r="M4210" i="23"/>
  <c r="N4210" i="23" s="1"/>
  <c r="M4209" i="23"/>
  <c r="N4209" i="23" s="1"/>
  <c r="N4208" i="23" s="1"/>
  <c r="R4208" i="23"/>
  <c r="Q4208" i="23"/>
  <c r="P4208" i="23"/>
  <c r="O4208" i="23"/>
  <c r="L4208" i="23"/>
  <c r="K4208" i="23"/>
  <c r="K4205" i="23" s="1"/>
  <c r="J4208" i="23"/>
  <c r="I4208" i="23"/>
  <c r="M4208" i="23" s="1"/>
  <c r="H4208" i="23"/>
  <c r="H4205" i="23" s="1"/>
  <c r="N4207" i="23"/>
  <c r="N4206" i="23" s="1"/>
  <c r="M4207" i="23"/>
  <c r="R4206" i="23"/>
  <c r="Q4206" i="23"/>
  <c r="P4206" i="23"/>
  <c r="O4206" i="23"/>
  <c r="L4206" i="23"/>
  <c r="K4206" i="23"/>
  <c r="J4206" i="23"/>
  <c r="I4206" i="23"/>
  <c r="H4206" i="23"/>
  <c r="R4205" i="23"/>
  <c r="Q4205" i="23"/>
  <c r="M4204" i="23"/>
  <c r="N4204" i="23" s="1"/>
  <c r="R4203" i="23"/>
  <c r="Q4203" i="23"/>
  <c r="P4203" i="23"/>
  <c r="P4190" i="23" s="1"/>
  <c r="P4189" i="23" s="1"/>
  <c r="O4203" i="23"/>
  <c r="N4203" i="23"/>
  <c r="M4203" i="23"/>
  <c r="L4203" i="23"/>
  <c r="K4203" i="23"/>
  <c r="J4203" i="23"/>
  <c r="I4203" i="23"/>
  <c r="H4203" i="23"/>
  <c r="M4202" i="23"/>
  <c r="N4202" i="23" s="1"/>
  <c r="N4201" i="23"/>
  <c r="M4201" i="23"/>
  <c r="M4200" i="23"/>
  <c r="N4200" i="23" s="1"/>
  <c r="M4199" i="23"/>
  <c r="N4199" i="23" s="1"/>
  <c r="N4198" i="23"/>
  <c r="M4198" i="23"/>
  <c r="M4197" i="23"/>
  <c r="N4197" i="23" s="1"/>
  <c r="N4195" i="23" s="1"/>
  <c r="M4196" i="23"/>
  <c r="N4196" i="23" s="1"/>
  <c r="R4195" i="23"/>
  <c r="Q4195" i="23"/>
  <c r="P4195" i="23"/>
  <c r="O4195" i="23"/>
  <c r="L4195" i="23"/>
  <c r="L4190" i="23" s="1"/>
  <c r="L4189" i="23" s="1"/>
  <c r="K4195" i="23"/>
  <c r="J4195" i="23"/>
  <c r="I4195" i="23"/>
  <c r="H4195" i="23"/>
  <c r="M4194" i="23"/>
  <c r="N4194" i="23" s="1"/>
  <c r="N4193" i="23"/>
  <c r="M4193" i="23"/>
  <c r="M4192" i="23"/>
  <c r="N4192" i="23" s="1"/>
  <c r="N4191" i="23" s="1"/>
  <c r="R4191" i="23"/>
  <c r="Q4191" i="23"/>
  <c r="P4191" i="23"/>
  <c r="O4191" i="23"/>
  <c r="L4191" i="23"/>
  <c r="K4191" i="23"/>
  <c r="K4190" i="23" s="1"/>
  <c r="K4189" i="23" s="1"/>
  <c r="J4191" i="23"/>
  <c r="I4191" i="23"/>
  <c r="M4191" i="23" s="1"/>
  <c r="H4191" i="23"/>
  <c r="H4190" i="23" s="1"/>
  <c r="H4189" i="23" s="1"/>
  <c r="R4190" i="23"/>
  <c r="R4189" i="23" s="1"/>
  <c r="Q4190" i="23"/>
  <c r="Q4189" i="23" s="1"/>
  <c r="O4190" i="23"/>
  <c r="O4189" i="23" s="1"/>
  <c r="J4190" i="23"/>
  <c r="I4190" i="23"/>
  <c r="K4188" i="23"/>
  <c r="M4188" i="23" s="1"/>
  <c r="N4188" i="23" s="1"/>
  <c r="N4187" i="23"/>
  <c r="M4187" i="23"/>
  <c r="K4187" i="23"/>
  <c r="K4186" i="23"/>
  <c r="K4185" i="23" s="1"/>
  <c r="R4185" i="23"/>
  <c r="R4182" i="23" s="1"/>
  <c r="R4181" i="23" s="1"/>
  <c r="Q4185" i="23"/>
  <c r="Q4182" i="23" s="1"/>
  <c r="Q4181" i="23" s="1"/>
  <c r="P4185" i="23"/>
  <c r="O4185" i="23"/>
  <c r="L4185" i="23"/>
  <c r="J4185" i="23"/>
  <c r="I4185" i="23"/>
  <c r="H4185" i="23"/>
  <c r="H4182" i="23" s="1"/>
  <c r="H4181" i="23" s="1"/>
  <c r="N4184" i="23"/>
  <c r="M4184" i="23"/>
  <c r="R4183" i="23"/>
  <c r="Q4183" i="23"/>
  <c r="P4183" i="23"/>
  <c r="O4183" i="23"/>
  <c r="O4182" i="23" s="1"/>
  <c r="O4181" i="23" s="1"/>
  <c r="N4183" i="23"/>
  <c r="L4183" i="23"/>
  <c r="L4182" i="23" s="1"/>
  <c r="L4181" i="23" s="1"/>
  <c r="K4183" i="23"/>
  <c r="J4183" i="23"/>
  <c r="J4182" i="23" s="1"/>
  <c r="J4181" i="23" s="1"/>
  <c r="I4183" i="23"/>
  <c r="H4183" i="23"/>
  <c r="P4182" i="23"/>
  <c r="I4182" i="23"/>
  <c r="I4181" i="23" s="1"/>
  <c r="P4181" i="23"/>
  <c r="P4180" i="23" s="1"/>
  <c r="M4179" i="23"/>
  <c r="N4179" i="23" s="1"/>
  <c r="N4178" i="23"/>
  <c r="M4178" i="23"/>
  <c r="N4177" i="23"/>
  <c r="M4177" i="23"/>
  <c r="M4176" i="23"/>
  <c r="N4176" i="23" s="1"/>
  <c r="N4175" i="23"/>
  <c r="M4175" i="23"/>
  <c r="M4174" i="23"/>
  <c r="N4174" i="23" s="1"/>
  <c r="N4173" i="23" s="1"/>
  <c r="N4172" i="23" s="1"/>
  <c r="R4173" i="23"/>
  <c r="R4172" i="23" s="1"/>
  <c r="Q4173" i="23"/>
  <c r="P4173" i="23"/>
  <c r="O4173" i="23"/>
  <c r="M4173" i="23"/>
  <c r="L4173" i="23"/>
  <c r="L4172" i="23" s="1"/>
  <c r="L4152" i="23" s="1"/>
  <c r="L4151" i="23" s="1"/>
  <c r="K4173" i="23"/>
  <c r="J4173" i="23"/>
  <c r="J4172" i="23" s="1"/>
  <c r="I4173" i="23"/>
  <c r="H4173" i="23"/>
  <c r="Q4172" i="23"/>
  <c r="P4172" i="23"/>
  <c r="O4172" i="23"/>
  <c r="K4172" i="23"/>
  <c r="I4172" i="23"/>
  <c r="H4172" i="23"/>
  <c r="N4171" i="23"/>
  <c r="M4171" i="23"/>
  <c r="N4170" i="23"/>
  <c r="M4170" i="23"/>
  <c r="M4169" i="23"/>
  <c r="N4169" i="23" s="1"/>
  <c r="N4168" i="23"/>
  <c r="M4168" i="23"/>
  <c r="M4167" i="23"/>
  <c r="N4167" i="23" s="1"/>
  <c r="N4166" i="23"/>
  <c r="N4164" i="23" s="1"/>
  <c r="M4166" i="23"/>
  <c r="N4165" i="23"/>
  <c r="M4165" i="23"/>
  <c r="R4164" i="23"/>
  <c r="Q4164" i="23"/>
  <c r="P4164" i="23"/>
  <c r="O4164" i="23"/>
  <c r="L4164" i="23"/>
  <c r="K4164" i="23"/>
  <c r="J4164" i="23"/>
  <c r="I4164" i="23"/>
  <c r="M4164" i="23" s="1"/>
  <c r="H4164" i="23"/>
  <c r="M4163" i="23"/>
  <c r="N4163" i="23" s="1"/>
  <c r="M4162" i="23"/>
  <c r="N4162" i="23" s="1"/>
  <c r="M4161" i="23"/>
  <c r="N4161" i="23" s="1"/>
  <c r="N4160" i="23"/>
  <c r="M4160" i="23"/>
  <c r="M4159" i="23"/>
  <c r="N4159" i="23" s="1"/>
  <c r="M4158" i="23"/>
  <c r="N4158" i="23" s="1"/>
  <c r="M4157" i="23"/>
  <c r="N4157" i="23" s="1"/>
  <c r="N4156" i="23"/>
  <c r="M4156" i="23"/>
  <c r="M4155" i="23"/>
  <c r="N4155" i="23" s="1"/>
  <c r="R4154" i="23"/>
  <c r="Q4154" i="23"/>
  <c r="P4154" i="23"/>
  <c r="O4154" i="23"/>
  <c r="L4154" i="23"/>
  <c r="K4154" i="23"/>
  <c r="K4153" i="23" s="1"/>
  <c r="K4152" i="23" s="1"/>
  <c r="K4151" i="23" s="1"/>
  <c r="J4154" i="23"/>
  <c r="I4154" i="23"/>
  <c r="M4154" i="23" s="1"/>
  <c r="H4154" i="23"/>
  <c r="H4153" i="23" s="1"/>
  <c r="H4152" i="23" s="1"/>
  <c r="H4151" i="23" s="1"/>
  <c r="R4153" i="23"/>
  <c r="Q4153" i="23"/>
  <c r="Q4152" i="23" s="1"/>
  <c r="Q4151" i="23" s="1"/>
  <c r="P4153" i="23"/>
  <c r="P4152" i="23" s="1"/>
  <c r="P4151" i="23" s="1"/>
  <c r="O4153" i="23"/>
  <c r="O4152" i="23" s="1"/>
  <c r="O4151" i="23" s="1"/>
  <c r="L4153" i="23"/>
  <c r="J4153" i="23"/>
  <c r="I4153" i="23"/>
  <c r="I4152" i="23"/>
  <c r="R4149" i="23"/>
  <c r="O4149" i="23"/>
  <c r="L4149" i="23"/>
  <c r="J4149" i="23"/>
  <c r="J4152" i="23" l="1"/>
  <c r="J4151" i="23" s="1"/>
  <c r="M4172" i="23"/>
  <c r="H4180" i="23"/>
  <c r="H4150" i="23" s="1"/>
  <c r="L4150" i="23"/>
  <c r="N4234" i="23"/>
  <c r="K4150" i="23"/>
  <c r="M4181" i="23"/>
  <c r="Q4180" i="23"/>
  <c r="Q4150" i="23" s="1"/>
  <c r="M4152" i="23"/>
  <c r="R4180" i="23"/>
  <c r="M4153" i="23"/>
  <c r="N4154" i="23"/>
  <c r="N4153" i="23" s="1"/>
  <c r="N4152" i="23" s="1"/>
  <c r="N4151" i="23" s="1"/>
  <c r="L4180" i="23"/>
  <c r="M4185" i="23"/>
  <c r="K4182" i="23"/>
  <c r="K4181" i="23" s="1"/>
  <c r="K4180" i="23" s="1"/>
  <c r="H4234" i="23"/>
  <c r="O4180" i="23"/>
  <c r="O4150" i="23"/>
  <c r="N4190" i="23"/>
  <c r="K4268" i="23"/>
  <c r="K4266" i="23" s="1"/>
  <c r="K4263" i="23" s="1"/>
  <c r="K4269" i="23"/>
  <c r="P4150" i="23"/>
  <c r="M4190" i="23"/>
  <c r="R4152" i="23"/>
  <c r="R4151" i="23" s="1"/>
  <c r="R4150" i="23" s="1"/>
  <c r="P4268" i="23"/>
  <c r="P4266" i="23" s="1"/>
  <c r="P4269" i="23"/>
  <c r="I4345" i="23"/>
  <c r="M4345" i="23" s="1"/>
  <c r="H4244" i="23"/>
  <c r="N4244" i="23" s="1"/>
  <c r="M4255" i="23"/>
  <c r="N4269" i="23"/>
  <c r="M4278" i="23"/>
  <c r="I4321" i="23"/>
  <c r="M4321" i="23" s="1"/>
  <c r="M4322" i="23"/>
  <c r="J4346" i="23"/>
  <c r="J4345" i="23" s="1"/>
  <c r="M4347" i="23"/>
  <c r="R4396" i="23"/>
  <c r="R4395" i="23" s="1"/>
  <c r="M4310" i="23"/>
  <c r="L4309" i="23"/>
  <c r="M4309" i="23" s="1"/>
  <c r="M4183" i="23"/>
  <c r="M4238" i="23"/>
  <c r="J4268" i="23"/>
  <c r="J4266" i="23" s="1"/>
  <c r="J4263" i="23" s="1"/>
  <c r="I4297" i="23"/>
  <c r="M4297" i="23" s="1"/>
  <c r="M4298" i="23"/>
  <c r="M4343" i="23"/>
  <c r="J4233" i="23"/>
  <c r="M4233" i="23" s="1"/>
  <c r="L4268" i="23"/>
  <c r="L4266" i="23" s="1"/>
  <c r="L4263" i="23" s="1"/>
  <c r="I4372" i="23"/>
  <c r="M4373" i="23"/>
  <c r="I4397" i="23"/>
  <c r="M4398" i="23"/>
  <c r="I4151" i="23"/>
  <c r="Q4268" i="23"/>
  <c r="Q4266" i="23" s="1"/>
  <c r="I4305" i="23"/>
  <c r="M4305" i="23" s="1"/>
  <c r="N4305" i="23" s="1"/>
  <c r="M4306" i="23"/>
  <c r="I4326" i="23"/>
  <c r="M4327" i="23"/>
  <c r="J4372" i="23"/>
  <c r="J4371" i="23" s="1"/>
  <c r="P4234" i="23"/>
  <c r="R4268" i="23"/>
  <c r="R4266" i="23" s="1"/>
  <c r="R4263" i="23" s="1"/>
  <c r="I4270" i="23"/>
  <c r="M4271" i="23"/>
  <c r="M4277" i="23"/>
  <c r="M4279" i="23"/>
  <c r="I4401" i="23"/>
  <c r="M4401" i="23" s="1"/>
  <c r="M4402" i="23"/>
  <c r="M4186" i="23"/>
  <c r="N4186" i="23" s="1"/>
  <c r="N4185" i="23" s="1"/>
  <c r="N4182" i="23" s="1"/>
  <c r="N4181" i="23" s="1"/>
  <c r="M4195" i="23"/>
  <c r="I4205" i="23"/>
  <c r="N4219" i="23"/>
  <c r="N4205" i="23" s="1"/>
  <c r="I4253" i="23"/>
  <c r="M4253" i="23" s="1"/>
  <c r="I4281" i="23"/>
  <c r="M4281" i="23" s="1"/>
  <c r="M4282" i="23"/>
  <c r="I4349" i="23"/>
  <c r="M4349" i="23" s="1"/>
  <c r="M4350" i="23"/>
  <c r="M4357" i="23"/>
  <c r="M4182" i="23"/>
  <c r="I4256" i="23"/>
  <c r="I4329" i="23"/>
  <c r="M4329" i="23" s="1"/>
  <c r="M4330" i="23"/>
  <c r="I4235" i="23"/>
  <c r="M4236" i="23"/>
  <c r="H4243" i="23"/>
  <c r="H4233" i="23"/>
  <c r="I4337" i="23"/>
  <c r="M4337" i="23" s="1"/>
  <c r="M4338" i="23"/>
  <c r="N4364" i="23"/>
  <c r="M4381" i="23"/>
  <c r="I4406" i="23"/>
  <c r="M4407" i="23"/>
  <c r="P4413" i="23"/>
  <c r="P4411" i="23" s="1"/>
  <c r="I4421" i="23"/>
  <c r="M4424" i="23"/>
  <c r="N4424" i="23" s="1"/>
  <c r="O4268" i="23"/>
  <c r="O4266" i="23" s="1"/>
  <c r="I4302" i="23"/>
  <c r="M4303" i="23"/>
  <c r="M4369" i="23"/>
  <c r="Q4413" i="23"/>
  <c r="Q4411" i="23" s="1"/>
  <c r="J4205" i="23"/>
  <c r="J4189" i="23" s="1"/>
  <c r="J4180" i="23" s="1"/>
  <c r="M4317" i="23"/>
  <c r="K4243" i="23"/>
  <c r="K4149" i="23" s="1"/>
  <c r="K4233" i="23"/>
  <c r="J4317" i="23"/>
  <c r="M4318" i="23"/>
  <c r="O4396" i="23"/>
  <c r="O4395" i="23" s="1"/>
  <c r="N4413" i="23"/>
  <c r="N4411" i="23" s="1"/>
  <c r="N4417" i="23"/>
  <c r="N4416" i="23" s="1"/>
  <c r="N4415" i="23" s="1"/>
  <c r="M4251" i="23"/>
  <c r="M4267" i="23"/>
  <c r="H4268" i="23"/>
  <c r="H4266" i="23" s="1"/>
  <c r="M4314" i="23"/>
  <c r="M4362" i="23"/>
  <c r="N4362" i="23" s="1"/>
  <c r="N4268" i="23" s="1"/>
  <c r="N4266" i="23" s="1"/>
  <c r="N4263" i="23" s="1"/>
  <c r="O4372" i="23"/>
  <c r="O4371" i="23" s="1"/>
  <c r="M4383" i="23"/>
  <c r="P4396" i="23"/>
  <c r="P4395" i="23" s="1"/>
  <c r="M4257" i="23"/>
  <c r="I4412" i="23"/>
  <c r="M4215" i="23"/>
  <c r="M4245" i="23"/>
  <c r="N4245" i="23" s="1"/>
  <c r="N4233" i="23" s="1"/>
  <c r="I4285" i="23"/>
  <c r="M4285" i="23" s="1"/>
  <c r="M4286" i="23"/>
  <c r="M4367" i="23"/>
  <c r="P4372" i="23"/>
  <c r="P4371" i="23" s="1"/>
  <c r="I4385" i="23"/>
  <c r="M4386" i="23"/>
  <c r="H4413" i="23"/>
  <c r="H4411" i="23" s="1"/>
  <c r="I4149" i="23"/>
  <c r="M4149" i="23" s="1"/>
  <c r="M4206" i="23"/>
  <c r="M4313" i="23"/>
  <c r="I4341" i="23"/>
  <c r="M4341" i="23" s="1"/>
  <c r="M4342" i="23"/>
  <c r="H4372" i="23"/>
  <c r="H4371" i="23" s="1"/>
  <c r="M4378" i="23"/>
  <c r="M4415" i="23"/>
  <c r="H4419" i="23"/>
  <c r="M4299" i="23"/>
  <c r="M4334" i="23"/>
  <c r="M4363" i="23"/>
  <c r="N4363" i="23" s="1"/>
  <c r="N4267" i="23" s="1"/>
  <c r="N4265" i="23" s="1"/>
  <c r="N4262" i="23" s="1"/>
  <c r="M4392" i="23"/>
  <c r="M4409" i="23"/>
  <c r="M4294" i="23"/>
  <c r="M4323" i="23"/>
  <c r="M4358" i="23"/>
  <c r="M4399" i="23"/>
  <c r="M4416" i="23"/>
  <c r="M4391" i="23"/>
  <c r="M4408" i="23"/>
  <c r="K4420" i="23"/>
  <c r="K4414" i="23" s="1"/>
  <c r="K4412" i="23" s="1"/>
  <c r="K4264" i="23" s="1"/>
  <c r="M4431" i="23"/>
  <c r="M4403" i="23"/>
  <c r="M4331" i="23"/>
  <c r="K4361" i="23"/>
  <c r="M4361" i="23" s="1"/>
  <c r="N4361" i="23" s="1"/>
  <c r="M4389" i="23"/>
  <c r="N4423" i="23"/>
  <c r="M4430" i="23"/>
  <c r="M4315" i="23"/>
  <c r="P4263" i="23" l="1"/>
  <c r="Q4263" i="23"/>
  <c r="H4263" i="23"/>
  <c r="I4234" i="23"/>
  <c r="M4234" i="23" s="1"/>
  <c r="M4235" i="23"/>
  <c r="M4151" i="23"/>
  <c r="I4325" i="23"/>
  <c r="M4325" i="23" s="1"/>
  <c r="M4326" i="23"/>
  <c r="I4384" i="23"/>
  <c r="M4385" i="23"/>
  <c r="I4301" i="23"/>
  <c r="M4301" i="23" s="1"/>
  <c r="M4302" i="23"/>
  <c r="N4243" i="23"/>
  <c r="H4149" i="23"/>
  <c r="N4149" i="23" s="1"/>
  <c r="O4263" i="23"/>
  <c r="M4397" i="23"/>
  <c r="I4396" i="23"/>
  <c r="M4420" i="23"/>
  <c r="N4420" i="23" s="1"/>
  <c r="I4371" i="23"/>
  <c r="M4371" i="23" s="1"/>
  <c r="M4372" i="23"/>
  <c r="M4205" i="23"/>
  <c r="I4189" i="23"/>
  <c r="I4419" i="23"/>
  <c r="M4421" i="23"/>
  <c r="N4421" i="23" s="1"/>
  <c r="M4256" i="23"/>
  <c r="I4254" i="23"/>
  <c r="M4254" i="23" s="1"/>
  <c r="N4189" i="23"/>
  <c r="N4180" i="23" s="1"/>
  <c r="I4268" i="23"/>
  <c r="I4269" i="23"/>
  <c r="M4269" i="23" s="1"/>
  <c r="M4270" i="23"/>
  <c r="M4412" i="23"/>
  <c r="I4405" i="23"/>
  <c r="M4405" i="23" s="1"/>
  <c r="M4406" i="23"/>
  <c r="M4414" i="23"/>
  <c r="J4150" i="23"/>
  <c r="M4243" i="23"/>
  <c r="M4346" i="23"/>
  <c r="M4384" i="23" l="1"/>
  <c r="I4382" i="23"/>
  <c r="M4268" i="23"/>
  <c r="I4266" i="23"/>
  <c r="M4189" i="23"/>
  <c r="I4180" i="23"/>
  <c r="M4419" i="23"/>
  <c r="N4419" i="23" s="1"/>
  <c r="I4413" i="23"/>
  <c r="I4395" i="23"/>
  <c r="M4395" i="23" s="1"/>
  <c r="M4396" i="23"/>
  <c r="M4180" i="23" l="1"/>
  <c r="I4150" i="23"/>
  <c r="M4150" i="23" s="1"/>
  <c r="N4150" i="23" s="1"/>
  <c r="I4411" i="23"/>
  <c r="M4411" i="23" s="1"/>
  <c r="M4413" i="23"/>
  <c r="I4264" i="23"/>
  <c r="M4264" i="23" s="1"/>
  <c r="M4382" i="23"/>
  <c r="M4266" i="23"/>
  <c r="I4263" i="23"/>
  <c r="M4263" i="23" s="1"/>
  <c r="M4148" i="23" l="1"/>
  <c r="N4148" i="23" s="1"/>
  <c r="N4147" i="23" s="1"/>
  <c r="N4146" i="23" s="1"/>
  <c r="N4145" i="23" s="1"/>
  <c r="R4147" i="23"/>
  <c r="R4146" i="23" s="1"/>
  <c r="R4145" i="23" s="1"/>
  <c r="Q4147" i="23"/>
  <c r="Q4146" i="23" s="1"/>
  <c r="Q4145" i="23" s="1"/>
  <c r="P4147" i="23"/>
  <c r="P4146" i="23" s="1"/>
  <c r="P4145" i="23" s="1"/>
  <c r="O4147" i="23"/>
  <c r="L4147" i="23"/>
  <c r="K4147" i="23"/>
  <c r="M4147" i="23" s="1"/>
  <c r="J4147" i="23"/>
  <c r="I4147" i="23"/>
  <c r="H4147" i="23"/>
  <c r="O4146" i="23"/>
  <c r="O4145" i="23" s="1"/>
  <c r="L4146" i="23"/>
  <c r="K4146" i="23"/>
  <c r="J4146" i="23"/>
  <c r="I4146" i="23"/>
  <c r="M4146" i="23" s="1"/>
  <c r="H4146" i="23"/>
  <c r="L4145" i="23"/>
  <c r="K4145" i="23"/>
  <c r="J4145" i="23"/>
  <c r="I4145" i="23"/>
  <c r="M4145" i="23" s="1"/>
  <c r="H4145" i="23"/>
  <c r="N4144" i="23"/>
  <c r="M4144" i="23"/>
  <c r="R4143" i="23"/>
  <c r="Q4143" i="23"/>
  <c r="P4143" i="23"/>
  <c r="O4143" i="23"/>
  <c r="O4142" i="23" s="1"/>
  <c r="N4143" i="23"/>
  <c r="N4142" i="23" s="1"/>
  <c r="L4143" i="23"/>
  <c r="L4142" i="23" s="1"/>
  <c r="L4141" i="23" s="1"/>
  <c r="K4143" i="23"/>
  <c r="K4142" i="23" s="1"/>
  <c r="K4141" i="23" s="1"/>
  <c r="J4143" i="23"/>
  <c r="J4142" i="23" s="1"/>
  <c r="J4141" i="23" s="1"/>
  <c r="I4143" i="23"/>
  <c r="H4143" i="23"/>
  <c r="R4142" i="23"/>
  <c r="Q4142" i="23"/>
  <c r="P4142" i="23"/>
  <c r="I4142" i="23"/>
  <c r="H4142" i="23"/>
  <c r="H4141" i="23" s="1"/>
  <c r="R4141" i="23"/>
  <c r="Q4141" i="23"/>
  <c r="P4141" i="23"/>
  <c r="O4141" i="23"/>
  <c r="N4141" i="23"/>
  <c r="M4140" i="23"/>
  <c r="N4140" i="23" s="1"/>
  <c r="N4126" i="23" s="1"/>
  <c r="N4124" i="23" s="1"/>
  <c r="M4139" i="23"/>
  <c r="N4139" i="23" s="1"/>
  <c r="M4138" i="23"/>
  <c r="N4138" i="23" s="1"/>
  <c r="R4137" i="23"/>
  <c r="R4134" i="23" s="1"/>
  <c r="R4132" i="23" s="1"/>
  <c r="R4126" i="23" s="1"/>
  <c r="R4124" i="23" s="1"/>
  <c r="Q4137" i="23"/>
  <c r="P4137" i="23"/>
  <c r="P4134" i="23" s="1"/>
  <c r="P4132" i="23" s="1"/>
  <c r="P4126" i="23" s="1"/>
  <c r="P4124" i="23" s="1"/>
  <c r="O4137" i="23"/>
  <c r="O4134" i="23" s="1"/>
  <c r="O4132" i="23" s="1"/>
  <c r="M4137" i="23"/>
  <c r="L4137" i="23"/>
  <c r="K4137" i="23"/>
  <c r="K4134" i="23" s="1"/>
  <c r="M4134" i="23" s="1"/>
  <c r="N4134" i="23" s="1"/>
  <c r="J4137" i="23"/>
  <c r="I4137" i="23"/>
  <c r="H4137" i="23"/>
  <c r="N4137" i="23" s="1"/>
  <c r="R4136" i="23"/>
  <c r="Q4136" i="23"/>
  <c r="P4136" i="23"/>
  <c r="P4133" i="23" s="1"/>
  <c r="P4131" i="23" s="1"/>
  <c r="O4136" i="23"/>
  <c r="O4133" i="23" s="1"/>
  <c r="O4131" i="23" s="1"/>
  <c r="L4136" i="23"/>
  <c r="K4136" i="23"/>
  <c r="J4136" i="23"/>
  <c r="M4136" i="23" s="1"/>
  <c r="I4136" i="23"/>
  <c r="H4136" i="23"/>
  <c r="R4135" i="23"/>
  <c r="R4133" i="23" s="1"/>
  <c r="R4131" i="23" s="1"/>
  <c r="Q4135" i="23"/>
  <c r="P4135" i="23"/>
  <c r="O4135" i="23"/>
  <c r="L4135" i="23"/>
  <c r="K4135" i="23"/>
  <c r="J4135" i="23"/>
  <c r="J4133" i="23" s="1"/>
  <c r="J4131" i="23" s="1"/>
  <c r="I4135" i="23"/>
  <c r="M4135" i="23" s="1"/>
  <c r="H4135" i="23"/>
  <c r="Q4134" i="23"/>
  <c r="Q4132" i="23" s="1"/>
  <c r="L4134" i="23"/>
  <c r="J4134" i="23"/>
  <c r="I4134" i="23"/>
  <c r="H4134" i="23"/>
  <c r="Q4133" i="23"/>
  <c r="L4133" i="23"/>
  <c r="L4131" i="23" s="1"/>
  <c r="K4133" i="23"/>
  <c r="K4131" i="23" s="1"/>
  <c r="K4125" i="23" s="1"/>
  <c r="K4123" i="23" s="1"/>
  <c r="I4133" i="23"/>
  <c r="I4131" i="23" s="1"/>
  <c r="M4131" i="23" s="1"/>
  <c r="L4132" i="23"/>
  <c r="L4126" i="23" s="1"/>
  <c r="L4124" i="23" s="1"/>
  <c r="K4132" i="23"/>
  <c r="K4126" i="23" s="1"/>
  <c r="J4132" i="23"/>
  <c r="J4126" i="23" s="1"/>
  <c r="I4132" i="23"/>
  <c r="H4132" i="23"/>
  <c r="Q4131" i="23"/>
  <c r="M4130" i="23"/>
  <c r="N4130" i="23" s="1"/>
  <c r="R4129" i="23"/>
  <c r="R4128" i="23" s="1"/>
  <c r="R4127" i="23" s="1"/>
  <c r="R4125" i="23" s="1"/>
  <c r="R4123" i="23" s="1"/>
  <c r="Q4129" i="23"/>
  <c r="Q4128" i="23" s="1"/>
  <c r="Q4127" i="23" s="1"/>
  <c r="Q4125" i="23" s="1"/>
  <c r="Q4123" i="23" s="1"/>
  <c r="P4129" i="23"/>
  <c r="P4128" i="23" s="1"/>
  <c r="P4127" i="23" s="1"/>
  <c r="O4129" i="23"/>
  <c r="O4128" i="23" s="1"/>
  <c r="O4127" i="23" s="1"/>
  <c r="O4125" i="23" s="1"/>
  <c r="O4123" i="23" s="1"/>
  <c r="L4129" i="23"/>
  <c r="L4128" i="23" s="1"/>
  <c r="L4127" i="23" s="1"/>
  <c r="L4125" i="23" s="1"/>
  <c r="L4123" i="23" s="1"/>
  <c r="K4129" i="23"/>
  <c r="J4129" i="23"/>
  <c r="I4129" i="23"/>
  <c r="H4129" i="23"/>
  <c r="K4128" i="23"/>
  <c r="K4127" i="23" s="1"/>
  <c r="J4128" i="23"/>
  <c r="I4128" i="23"/>
  <c r="H4128" i="23"/>
  <c r="J4127" i="23"/>
  <c r="J4125" i="23" s="1"/>
  <c r="J4123" i="23" s="1"/>
  <c r="I4127" i="23"/>
  <c r="H4127" i="23"/>
  <c r="Q4126" i="23"/>
  <c r="Q4124" i="23" s="1"/>
  <c r="O4126" i="23"/>
  <c r="O4124" i="23" s="1"/>
  <c r="K4124" i="23"/>
  <c r="J4124" i="23"/>
  <c r="M4122" i="23"/>
  <c r="N4122" i="23" s="1"/>
  <c r="R4121" i="23"/>
  <c r="R4120" i="23" s="1"/>
  <c r="R4119" i="23" s="1"/>
  <c r="Q4121" i="23"/>
  <c r="Q4120" i="23" s="1"/>
  <c r="P4121" i="23"/>
  <c r="P4120" i="23" s="1"/>
  <c r="P4119" i="23" s="1"/>
  <c r="O4121" i="23"/>
  <c r="O4120" i="23" s="1"/>
  <c r="O4119" i="23" s="1"/>
  <c r="N4121" i="23"/>
  <c r="N4120" i="23" s="1"/>
  <c r="N4119" i="23" s="1"/>
  <c r="N4118" i="23" s="1"/>
  <c r="N4117" i="23" s="1"/>
  <c r="L4121" i="23"/>
  <c r="K4121" i="23"/>
  <c r="K4120" i="23" s="1"/>
  <c r="K4119" i="23" s="1"/>
  <c r="K4118" i="23" s="1"/>
  <c r="K4117" i="23" s="1"/>
  <c r="J4121" i="23"/>
  <c r="I4121" i="23"/>
  <c r="H4121" i="23"/>
  <c r="L4120" i="23"/>
  <c r="L4119" i="23" s="1"/>
  <c r="L4118" i="23" s="1"/>
  <c r="L4117" i="23" s="1"/>
  <c r="J4120" i="23"/>
  <c r="J4119" i="23" s="1"/>
  <c r="J4118" i="23" s="1"/>
  <c r="I4120" i="23"/>
  <c r="M4120" i="23" s="1"/>
  <c r="H4120" i="23"/>
  <c r="Q4119" i="23"/>
  <c r="H4119" i="23"/>
  <c r="H4118" i="23" s="1"/>
  <c r="H4117" i="23" s="1"/>
  <c r="R4118" i="23"/>
  <c r="R4117" i="23" s="1"/>
  <c r="Q4118" i="23"/>
  <c r="Q4117" i="23" s="1"/>
  <c r="P4118" i="23"/>
  <c r="P4117" i="23" s="1"/>
  <c r="O4118" i="23"/>
  <c r="O4117" i="23" s="1"/>
  <c r="J4117" i="23"/>
  <c r="N4116" i="23"/>
  <c r="N4115" i="23" s="1"/>
  <c r="N4114" i="23" s="1"/>
  <c r="M4116" i="23"/>
  <c r="R4115" i="23"/>
  <c r="Q4115" i="23"/>
  <c r="P4115" i="23"/>
  <c r="O4115" i="23"/>
  <c r="L4115" i="23"/>
  <c r="L4114" i="23" s="1"/>
  <c r="K4115" i="23"/>
  <c r="K4114" i="23" s="1"/>
  <c r="K4113" i="23" s="1"/>
  <c r="K4108" i="23" s="1"/>
  <c r="K4107" i="23" s="1"/>
  <c r="J4115" i="23"/>
  <c r="J4114" i="23" s="1"/>
  <c r="I4115" i="23"/>
  <c r="H4115" i="23"/>
  <c r="H4114" i="23" s="1"/>
  <c r="H4113" i="23" s="1"/>
  <c r="R4114" i="23"/>
  <c r="Q4114" i="23"/>
  <c r="P4114" i="23"/>
  <c r="O4114" i="23"/>
  <c r="R4113" i="23"/>
  <c r="Q4113" i="23"/>
  <c r="P4113" i="23"/>
  <c r="O4113" i="23"/>
  <c r="N4113" i="23"/>
  <c r="L4113" i="23"/>
  <c r="L4108" i="23" s="1"/>
  <c r="L4107" i="23" s="1"/>
  <c r="J4113" i="23"/>
  <c r="M4112" i="23"/>
  <c r="N4112" i="23" s="1"/>
  <c r="N4111" i="23" s="1"/>
  <c r="N4110" i="23" s="1"/>
  <c r="N4109" i="23" s="1"/>
  <c r="N4108" i="23" s="1"/>
  <c r="N4107" i="23" s="1"/>
  <c r="R4111" i="23"/>
  <c r="Q4111" i="23"/>
  <c r="P4111" i="23"/>
  <c r="O4111" i="23"/>
  <c r="O4110" i="23" s="1"/>
  <c r="O4109" i="23" s="1"/>
  <c r="O4108" i="23" s="1"/>
  <c r="O4107" i="23" s="1"/>
  <c r="L4111" i="23"/>
  <c r="L4110" i="23" s="1"/>
  <c r="L4109" i="23" s="1"/>
  <c r="K4111" i="23"/>
  <c r="K4110" i="23" s="1"/>
  <c r="K4109" i="23" s="1"/>
  <c r="J4111" i="23"/>
  <c r="I4111" i="23"/>
  <c r="M4111" i="23" s="1"/>
  <c r="H4111" i="23"/>
  <c r="R4110" i="23"/>
  <c r="R4109" i="23" s="1"/>
  <c r="R4108" i="23" s="1"/>
  <c r="R4107" i="23" s="1"/>
  <c r="Q4110" i="23"/>
  <c r="P4110" i="23"/>
  <c r="J4110" i="23"/>
  <c r="J4109" i="23" s="1"/>
  <c r="J4108" i="23" s="1"/>
  <c r="J4107" i="23" s="1"/>
  <c r="I4110" i="23"/>
  <c r="H4110" i="23"/>
  <c r="H4109" i="23" s="1"/>
  <c r="Q4109" i="23"/>
  <c r="P4109" i="23"/>
  <c r="P4108" i="23"/>
  <c r="P4107" i="23" s="1"/>
  <c r="H4108" i="23"/>
  <c r="H4107" i="23" s="1"/>
  <c r="M4106" i="23"/>
  <c r="N4106" i="23" s="1"/>
  <c r="N4105" i="23" s="1"/>
  <c r="N4104" i="23" s="1"/>
  <c r="N4103" i="23" s="1"/>
  <c r="N4095" i="23" s="1"/>
  <c r="N4093" i="23" s="1"/>
  <c r="R4105" i="23"/>
  <c r="Q4105" i="23"/>
  <c r="P4105" i="23"/>
  <c r="O4105" i="23"/>
  <c r="L4105" i="23"/>
  <c r="K4105" i="23"/>
  <c r="J4105" i="23"/>
  <c r="I4105" i="23"/>
  <c r="M4105" i="23" s="1"/>
  <c r="H4105" i="23"/>
  <c r="H4104" i="23" s="1"/>
  <c r="R4104" i="23"/>
  <c r="R4103" i="23" s="1"/>
  <c r="R4095" i="23" s="1"/>
  <c r="R4093" i="23" s="1"/>
  <c r="Q4104" i="23"/>
  <c r="Q4103" i="23" s="1"/>
  <c r="Q4095" i="23" s="1"/>
  <c r="Q4093" i="23" s="1"/>
  <c r="P4104" i="23"/>
  <c r="P4103" i="23" s="1"/>
  <c r="P4095" i="23" s="1"/>
  <c r="P4093" i="23" s="1"/>
  <c r="O4104" i="23"/>
  <c r="O4103" i="23" s="1"/>
  <c r="M4104" i="23"/>
  <c r="L4104" i="23"/>
  <c r="K4104" i="23"/>
  <c r="J4104" i="23"/>
  <c r="I4104" i="23"/>
  <c r="L4103" i="23"/>
  <c r="K4103" i="23"/>
  <c r="K4095" i="23" s="1"/>
  <c r="K4093" i="23" s="1"/>
  <c r="J4103" i="23"/>
  <c r="J4095" i="23" s="1"/>
  <c r="J4093" i="23" s="1"/>
  <c r="I4103" i="23"/>
  <c r="I4095" i="23" s="1"/>
  <c r="H4103" i="23"/>
  <c r="H4095" i="23" s="1"/>
  <c r="H4093" i="23" s="1"/>
  <c r="M4102" i="23"/>
  <c r="N4102" i="23" s="1"/>
  <c r="N4101" i="23" s="1"/>
  <c r="R4101" i="23"/>
  <c r="Q4101" i="23"/>
  <c r="P4101" i="23"/>
  <c r="O4101" i="23"/>
  <c r="L4101" i="23"/>
  <c r="K4101" i="23"/>
  <c r="J4101" i="23"/>
  <c r="J4098" i="23" s="1"/>
  <c r="I4101" i="23"/>
  <c r="H4101" i="23"/>
  <c r="M4100" i="23"/>
  <c r="N4100" i="23" s="1"/>
  <c r="N4099" i="23" s="1"/>
  <c r="N4098" i="23" s="1"/>
  <c r="N4097" i="23" s="1"/>
  <c r="N4096" i="23" s="1"/>
  <c r="N4094" i="23" s="1"/>
  <c r="N3976" i="23" s="1"/>
  <c r="R4099" i="23"/>
  <c r="R4098" i="23" s="1"/>
  <c r="R4097" i="23" s="1"/>
  <c r="R4096" i="23" s="1"/>
  <c r="R4094" i="23" s="1"/>
  <c r="Q4099" i="23"/>
  <c r="P4099" i="23"/>
  <c r="P4098" i="23" s="1"/>
  <c r="P4097" i="23" s="1"/>
  <c r="P4096" i="23" s="1"/>
  <c r="P4094" i="23" s="1"/>
  <c r="P3976" i="23" s="1"/>
  <c r="O4099" i="23"/>
  <c r="L4099" i="23"/>
  <c r="K4099" i="23"/>
  <c r="J4099" i="23"/>
  <c r="I4099" i="23"/>
  <c r="M4099" i="23" s="1"/>
  <c r="H4099" i="23"/>
  <c r="H4098" i="23" s="1"/>
  <c r="H4097" i="23" s="1"/>
  <c r="H4096" i="23" s="1"/>
  <c r="H4094" i="23" s="1"/>
  <c r="Q4098" i="23"/>
  <c r="Q4097" i="23" s="1"/>
  <c r="O4098" i="23"/>
  <c r="O4097" i="23" s="1"/>
  <c r="O4096" i="23" s="1"/>
  <c r="L4098" i="23"/>
  <c r="K4098" i="23"/>
  <c r="L4097" i="23"/>
  <c r="L4096" i="23" s="1"/>
  <c r="K4097" i="23"/>
  <c r="K4096" i="23" s="1"/>
  <c r="J4097" i="23"/>
  <c r="J4096" i="23" s="1"/>
  <c r="J4094" i="23" s="1"/>
  <c r="J3976" i="23" s="1"/>
  <c r="Q4096" i="23"/>
  <c r="Q4094" i="23" s="1"/>
  <c r="O4095" i="23"/>
  <c r="O4093" i="23" s="1"/>
  <c r="L4095" i="23"/>
  <c r="L4093" i="23" s="1"/>
  <c r="O4094" i="23"/>
  <c r="L4094" i="23"/>
  <c r="K4094" i="23"/>
  <c r="K3976" i="23" s="1"/>
  <c r="N4092" i="23"/>
  <c r="N4091" i="23" s="1"/>
  <c r="M4092" i="23"/>
  <c r="R4091" i="23"/>
  <c r="R4090" i="23" s="1"/>
  <c r="R4089" i="23" s="1"/>
  <c r="Q4091" i="23"/>
  <c r="Q4090" i="23" s="1"/>
  <c r="Q4089" i="23" s="1"/>
  <c r="P4091" i="23"/>
  <c r="O4091" i="23"/>
  <c r="O4090" i="23" s="1"/>
  <c r="O4089" i="23" s="1"/>
  <c r="M4091" i="23"/>
  <c r="L4091" i="23"/>
  <c r="K4091" i="23"/>
  <c r="J4091" i="23"/>
  <c r="I4091" i="23"/>
  <c r="H4091" i="23"/>
  <c r="P4090" i="23"/>
  <c r="P4089" i="23" s="1"/>
  <c r="N4090" i="23"/>
  <c r="N4089" i="23" s="1"/>
  <c r="L4090" i="23"/>
  <c r="K4090" i="23"/>
  <c r="J4090" i="23"/>
  <c r="J4089" i="23" s="1"/>
  <c r="I4090" i="23"/>
  <c r="H4090" i="23"/>
  <c r="L4089" i="23"/>
  <c r="K4089" i="23"/>
  <c r="K4084" i="23" s="1"/>
  <c r="K4083" i="23" s="1"/>
  <c r="I4089" i="23"/>
  <c r="H4089" i="23"/>
  <c r="N4088" i="23"/>
  <c r="N4087" i="23" s="1"/>
  <c r="N4086" i="23" s="1"/>
  <c r="N4085" i="23" s="1"/>
  <c r="N4084" i="23" s="1"/>
  <c r="N4083" i="23" s="1"/>
  <c r="M4088" i="23"/>
  <c r="R4087" i="23"/>
  <c r="Q4087" i="23"/>
  <c r="P4087" i="23"/>
  <c r="O4087" i="23"/>
  <c r="L4087" i="23"/>
  <c r="K4087" i="23"/>
  <c r="J4087" i="23"/>
  <c r="J4086" i="23" s="1"/>
  <c r="I4087" i="23"/>
  <c r="H4087" i="23"/>
  <c r="H4086" i="23" s="1"/>
  <c r="H4085" i="23" s="1"/>
  <c r="H4084" i="23" s="1"/>
  <c r="H4083" i="23" s="1"/>
  <c r="R4086" i="23"/>
  <c r="R4085" i="23" s="1"/>
  <c r="Q4086" i="23"/>
  <c r="Q4085" i="23" s="1"/>
  <c r="P4086" i="23"/>
  <c r="O4086" i="23"/>
  <c r="L4086" i="23"/>
  <c r="K4086" i="23"/>
  <c r="P4085" i="23"/>
  <c r="P4084" i="23" s="1"/>
  <c r="O4085" i="23"/>
  <c r="L4085" i="23"/>
  <c r="K4085" i="23"/>
  <c r="J4085" i="23"/>
  <c r="P4083" i="23"/>
  <c r="M4082" i="23"/>
  <c r="N4082" i="23" s="1"/>
  <c r="R4081" i="23"/>
  <c r="Q4081" i="23"/>
  <c r="P4081" i="23"/>
  <c r="O4081" i="23"/>
  <c r="N4081" i="23"/>
  <c r="L4081" i="23"/>
  <c r="K4081" i="23"/>
  <c r="M4081" i="23" s="1"/>
  <c r="J4081" i="23"/>
  <c r="I4081" i="23"/>
  <c r="H4081" i="23"/>
  <c r="M4080" i="23"/>
  <c r="N4080" i="23" s="1"/>
  <c r="R4079" i="23"/>
  <c r="Q4079" i="23"/>
  <c r="P4079" i="23"/>
  <c r="O4079" i="23"/>
  <c r="N4079" i="23"/>
  <c r="L4079" i="23"/>
  <c r="K4079" i="23"/>
  <c r="J4079" i="23"/>
  <c r="M4079" i="23" s="1"/>
  <c r="I4079" i="23"/>
  <c r="H4079" i="23"/>
  <c r="N4078" i="23"/>
  <c r="N4077" i="23" s="1"/>
  <c r="M4078" i="23"/>
  <c r="R4077" i="23"/>
  <c r="Q4077" i="23"/>
  <c r="P4077" i="23"/>
  <c r="O4077" i="23"/>
  <c r="L4077" i="23"/>
  <c r="K4077" i="23"/>
  <c r="J4077" i="23"/>
  <c r="M4077" i="23" s="1"/>
  <c r="I4077" i="23"/>
  <c r="H4077" i="23"/>
  <c r="R4076" i="23"/>
  <c r="R4074" i="23" s="1"/>
  <c r="Q4076" i="23"/>
  <c r="Q4074" i="23" s="1"/>
  <c r="P4076" i="23"/>
  <c r="P4074" i="23" s="1"/>
  <c r="O4076" i="23"/>
  <c r="O4074" i="23" s="1"/>
  <c r="L4076" i="23"/>
  <c r="K4076" i="23"/>
  <c r="J4076" i="23"/>
  <c r="I4076" i="23"/>
  <c r="M4076" i="23" s="1"/>
  <c r="H4076" i="23"/>
  <c r="N4076" i="23" s="1"/>
  <c r="R4075" i="23"/>
  <c r="R4073" i="23" s="1"/>
  <c r="Q4075" i="23"/>
  <c r="Q4073" i="23" s="1"/>
  <c r="P4075" i="23"/>
  <c r="P4073" i="23" s="1"/>
  <c r="O4075" i="23"/>
  <c r="O4073" i="23" s="1"/>
  <c r="L4075" i="23"/>
  <c r="L4073" i="23" s="1"/>
  <c r="K4075" i="23"/>
  <c r="K4073" i="23" s="1"/>
  <c r="J4075" i="23"/>
  <c r="J4073" i="23" s="1"/>
  <c r="I4075" i="23"/>
  <c r="H4075" i="23"/>
  <c r="L4074" i="23"/>
  <c r="M4074" i="23" s="1"/>
  <c r="N4074" i="23" s="1"/>
  <c r="K4074" i="23"/>
  <c r="J4074" i="23"/>
  <c r="I4074" i="23"/>
  <c r="H4074" i="23"/>
  <c r="I4073" i="23"/>
  <c r="H4073" i="23"/>
  <c r="M4072" i="23"/>
  <c r="N4072" i="23" s="1"/>
  <c r="N4071" i="23" s="1"/>
  <c r="N4070" i="23" s="1"/>
  <c r="N4069" i="23" s="1"/>
  <c r="R4071" i="23"/>
  <c r="R4070" i="23" s="1"/>
  <c r="R4069" i="23" s="1"/>
  <c r="Q4071" i="23"/>
  <c r="Q4070" i="23" s="1"/>
  <c r="Q4069" i="23" s="1"/>
  <c r="P4071" i="23"/>
  <c r="P4070" i="23" s="1"/>
  <c r="P4069" i="23" s="1"/>
  <c r="O4071" i="23"/>
  <c r="M4071" i="23"/>
  <c r="L4071" i="23"/>
  <c r="K4071" i="23"/>
  <c r="J4071" i="23"/>
  <c r="I4071" i="23"/>
  <c r="H4071" i="23"/>
  <c r="O4070" i="23"/>
  <c r="O4069" i="23" s="1"/>
  <c r="L4070" i="23"/>
  <c r="K4070" i="23"/>
  <c r="J4070" i="23"/>
  <c r="I4070" i="23"/>
  <c r="I4069" i="23" s="1"/>
  <c r="M4069" i="23" s="1"/>
  <c r="H4070" i="23"/>
  <c r="L4069" i="23"/>
  <c r="K4069" i="23"/>
  <c r="J4069" i="23"/>
  <c r="H4069" i="23"/>
  <c r="M4068" i="23"/>
  <c r="N4068" i="23" s="1"/>
  <c r="N4067" i="23" s="1"/>
  <c r="N4066" i="23" s="1"/>
  <c r="N4065" i="23" s="1"/>
  <c r="R4067" i="23"/>
  <c r="Q4067" i="23"/>
  <c r="P4067" i="23"/>
  <c r="O4067" i="23"/>
  <c r="L4067" i="23"/>
  <c r="K4067" i="23"/>
  <c r="J4067" i="23"/>
  <c r="I4067" i="23"/>
  <c r="H4067" i="23"/>
  <c r="H4066" i="23" s="1"/>
  <c r="H4065" i="23" s="1"/>
  <c r="R4066" i="23"/>
  <c r="R4065" i="23" s="1"/>
  <c r="Q4066" i="23"/>
  <c r="Q4065" i="23" s="1"/>
  <c r="P4066" i="23"/>
  <c r="P4065" i="23" s="1"/>
  <c r="O4066" i="23"/>
  <c r="L4066" i="23"/>
  <c r="K4066" i="23"/>
  <c r="J4066" i="23"/>
  <c r="O4065" i="23"/>
  <c r="L4065" i="23"/>
  <c r="K4065" i="23"/>
  <c r="J4065" i="23"/>
  <c r="N4064" i="23"/>
  <c r="N4063" i="23" s="1"/>
  <c r="N4062" i="23" s="1"/>
  <c r="N4061" i="23" s="1"/>
  <c r="M4064" i="23"/>
  <c r="M4063" i="23" s="1"/>
  <c r="R4063" i="23"/>
  <c r="Q4063" i="23"/>
  <c r="P4063" i="23"/>
  <c r="O4063" i="23"/>
  <c r="L4063" i="23"/>
  <c r="L4062" i="23" s="1"/>
  <c r="L4061" i="23" s="1"/>
  <c r="K4063" i="23"/>
  <c r="K4062" i="23" s="1"/>
  <c r="K4061" i="23" s="1"/>
  <c r="J4063" i="23"/>
  <c r="J4062" i="23" s="1"/>
  <c r="J4061" i="23" s="1"/>
  <c r="I4063" i="23"/>
  <c r="I4062" i="23" s="1"/>
  <c r="H4063" i="23"/>
  <c r="H4062" i="23" s="1"/>
  <c r="H4061" i="23" s="1"/>
  <c r="R4062" i="23"/>
  <c r="Q4062" i="23"/>
  <c r="P4062" i="23"/>
  <c r="O4062" i="23"/>
  <c r="R4061" i="23"/>
  <c r="Q4061" i="23"/>
  <c r="P4061" i="23"/>
  <c r="O4061" i="23"/>
  <c r="M4060" i="23"/>
  <c r="N4060" i="23" s="1"/>
  <c r="R4059" i="23"/>
  <c r="Q4059" i="23"/>
  <c r="P4059" i="23"/>
  <c r="O4059" i="23"/>
  <c r="O4058" i="23" s="1"/>
  <c r="N4059" i="23"/>
  <c r="N4058" i="23" s="1"/>
  <c r="N4057" i="23" s="1"/>
  <c r="L4059" i="23"/>
  <c r="L4058" i="23" s="1"/>
  <c r="L4057" i="23" s="1"/>
  <c r="K4059" i="23"/>
  <c r="K4058" i="23" s="1"/>
  <c r="K4057" i="23" s="1"/>
  <c r="J4059" i="23"/>
  <c r="J4058" i="23" s="1"/>
  <c r="J4057" i="23" s="1"/>
  <c r="I4059" i="23"/>
  <c r="I4058" i="23" s="1"/>
  <c r="H4059" i="23"/>
  <c r="R4058" i="23"/>
  <c r="Q4058" i="23"/>
  <c r="P4058" i="23"/>
  <c r="H4058" i="23"/>
  <c r="H4057" i="23" s="1"/>
  <c r="R4057" i="23"/>
  <c r="Q4057" i="23"/>
  <c r="P4057" i="23"/>
  <c r="O4057" i="23"/>
  <c r="N4056" i="23"/>
  <c r="M4056" i="23"/>
  <c r="R4055" i="23"/>
  <c r="R4054" i="23" s="1"/>
  <c r="Q4055" i="23"/>
  <c r="Q4054" i="23" s="1"/>
  <c r="Q4053" i="23" s="1"/>
  <c r="P4055" i="23"/>
  <c r="P4054" i="23" s="1"/>
  <c r="P4053" i="23" s="1"/>
  <c r="O4055" i="23"/>
  <c r="O4054" i="23" s="1"/>
  <c r="O4053" i="23" s="1"/>
  <c r="N4055" i="23"/>
  <c r="N4054" i="23" s="1"/>
  <c r="N4053" i="23" s="1"/>
  <c r="L4055" i="23"/>
  <c r="K4055" i="23"/>
  <c r="J4055" i="23"/>
  <c r="M4055" i="23" s="1"/>
  <c r="I4055" i="23"/>
  <c r="H4055" i="23"/>
  <c r="L4054" i="23"/>
  <c r="L4053" i="23" s="1"/>
  <c r="K4054" i="23"/>
  <c r="K4053" i="23" s="1"/>
  <c r="J4054" i="23"/>
  <c r="J4053" i="23" s="1"/>
  <c r="I4054" i="23"/>
  <c r="I4053" i="23" s="1"/>
  <c r="H4054" i="23"/>
  <c r="H4053" i="23" s="1"/>
  <c r="R4053" i="23"/>
  <c r="M4052" i="23"/>
  <c r="N4052" i="23" s="1"/>
  <c r="N4051" i="23" s="1"/>
  <c r="N4050" i="23" s="1"/>
  <c r="N4049" i="23" s="1"/>
  <c r="R4051" i="23"/>
  <c r="R4050" i="23" s="1"/>
  <c r="R4049" i="23" s="1"/>
  <c r="Q4051" i="23"/>
  <c r="Q4050" i="23" s="1"/>
  <c r="Q4049" i="23" s="1"/>
  <c r="P4051" i="23"/>
  <c r="O4051" i="23"/>
  <c r="M4051" i="23"/>
  <c r="L4051" i="23"/>
  <c r="K4051" i="23"/>
  <c r="J4051" i="23"/>
  <c r="I4051" i="23"/>
  <c r="H4051" i="23"/>
  <c r="P4050" i="23"/>
  <c r="P4049" i="23" s="1"/>
  <c r="O4050" i="23"/>
  <c r="O4049" i="23" s="1"/>
  <c r="L4050" i="23"/>
  <c r="L4049" i="23" s="1"/>
  <c r="K4050" i="23"/>
  <c r="J4050" i="23"/>
  <c r="M4050" i="23" s="1"/>
  <c r="I4050" i="23"/>
  <c r="H4050" i="23"/>
  <c r="K4049" i="23"/>
  <c r="I4049" i="23"/>
  <c r="H4049" i="23"/>
  <c r="N4048" i="23"/>
  <c r="N4047" i="23" s="1"/>
  <c r="N4046" i="23" s="1"/>
  <c r="N4045" i="23" s="1"/>
  <c r="M4048" i="23"/>
  <c r="R4047" i="23"/>
  <c r="R4046" i="23" s="1"/>
  <c r="R4045" i="23" s="1"/>
  <c r="Q4047" i="23"/>
  <c r="P4047" i="23"/>
  <c r="P4046" i="23" s="1"/>
  <c r="P4045" i="23" s="1"/>
  <c r="O4047" i="23"/>
  <c r="L4047" i="23"/>
  <c r="K4047" i="23"/>
  <c r="J4047" i="23"/>
  <c r="I4047" i="23"/>
  <c r="M4047" i="23" s="1"/>
  <c r="H4047" i="23"/>
  <c r="H4046" i="23" s="1"/>
  <c r="Q4046" i="23"/>
  <c r="Q4045" i="23" s="1"/>
  <c r="O4046" i="23"/>
  <c r="O4045" i="23" s="1"/>
  <c r="M4046" i="23"/>
  <c r="L4046" i="23"/>
  <c r="K4046" i="23"/>
  <c r="K4045" i="23" s="1"/>
  <c r="J4046" i="23"/>
  <c r="I4046" i="23"/>
  <c r="L4045" i="23"/>
  <c r="J4045" i="23"/>
  <c r="I4045" i="23"/>
  <c r="M4045" i="23" s="1"/>
  <c r="H4045" i="23"/>
  <c r="M4044" i="23"/>
  <c r="N4044" i="23" s="1"/>
  <c r="N4043" i="23" s="1"/>
  <c r="N4042" i="23" s="1"/>
  <c r="N4041" i="23" s="1"/>
  <c r="R4043" i="23"/>
  <c r="Q4043" i="23"/>
  <c r="P4043" i="23"/>
  <c r="O4043" i="23"/>
  <c r="L4043" i="23"/>
  <c r="K4043" i="23"/>
  <c r="K4042" i="23" s="1"/>
  <c r="J4043" i="23"/>
  <c r="J4042" i="23" s="1"/>
  <c r="J4041" i="23" s="1"/>
  <c r="I4043" i="23"/>
  <c r="H4043" i="23"/>
  <c r="H4042" i="23" s="1"/>
  <c r="H4041" i="23" s="1"/>
  <c r="R4042" i="23"/>
  <c r="R4041" i="23" s="1"/>
  <c r="Q4042" i="23"/>
  <c r="P4042" i="23"/>
  <c r="P4041" i="23" s="1"/>
  <c r="O4042" i="23"/>
  <c r="L4042" i="23"/>
  <c r="Q4041" i="23"/>
  <c r="O4041" i="23"/>
  <c r="L4041" i="23"/>
  <c r="K4041" i="23"/>
  <c r="N4040" i="23"/>
  <c r="M4040" i="23"/>
  <c r="R4039" i="23"/>
  <c r="Q4039" i="23"/>
  <c r="P4039" i="23"/>
  <c r="O4039" i="23"/>
  <c r="N4039" i="23"/>
  <c r="N4038" i="23" s="1"/>
  <c r="L4039" i="23"/>
  <c r="L4038" i="23" s="1"/>
  <c r="K4039" i="23"/>
  <c r="K4038" i="23" s="1"/>
  <c r="K4037" i="23" s="1"/>
  <c r="J4039" i="23"/>
  <c r="J4038" i="23" s="1"/>
  <c r="J4037" i="23" s="1"/>
  <c r="I4039" i="23"/>
  <c r="M4039" i="23" s="1"/>
  <c r="H4039" i="23"/>
  <c r="H4038" i="23" s="1"/>
  <c r="H4037" i="23" s="1"/>
  <c r="R4038" i="23"/>
  <c r="Q4038" i="23"/>
  <c r="Q4037" i="23" s="1"/>
  <c r="P4038" i="23"/>
  <c r="O4038" i="23"/>
  <c r="I4038" i="23"/>
  <c r="R4037" i="23"/>
  <c r="P4037" i="23"/>
  <c r="O4037" i="23"/>
  <c r="N4037" i="23"/>
  <c r="L4037" i="23"/>
  <c r="N4036" i="23"/>
  <c r="M4036" i="23"/>
  <c r="R4035" i="23"/>
  <c r="Q4035" i="23"/>
  <c r="Q4034" i="23" s="1"/>
  <c r="Q4033" i="23" s="1"/>
  <c r="P4035" i="23"/>
  <c r="P4034" i="23" s="1"/>
  <c r="P4033" i="23" s="1"/>
  <c r="O4035" i="23"/>
  <c r="O4034" i="23" s="1"/>
  <c r="N4035" i="23"/>
  <c r="N4034" i="23" s="1"/>
  <c r="N4033" i="23" s="1"/>
  <c r="L4035" i="23"/>
  <c r="L4034" i="23" s="1"/>
  <c r="L4033" i="23" s="1"/>
  <c r="K4035" i="23"/>
  <c r="J4035" i="23"/>
  <c r="I4035" i="23"/>
  <c r="H4035" i="23"/>
  <c r="R4034" i="23"/>
  <c r="K4034" i="23"/>
  <c r="K4033" i="23" s="1"/>
  <c r="J4034" i="23"/>
  <c r="J4033" i="23" s="1"/>
  <c r="I4034" i="23"/>
  <c r="H4034" i="23"/>
  <c r="H4033" i="23" s="1"/>
  <c r="R4033" i="23"/>
  <c r="O4033" i="23"/>
  <c r="N4032" i="23"/>
  <c r="N4031" i="23" s="1"/>
  <c r="N4030" i="23" s="1"/>
  <c r="N4029" i="23" s="1"/>
  <c r="M4032" i="23"/>
  <c r="R4031" i="23"/>
  <c r="R4030" i="23" s="1"/>
  <c r="R4029" i="23" s="1"/>
  <c r="Q4031" i="23"/>
  <c r="Q4030" i="23" s="1"/>
  <c r="Q4029" i="23" s="1"/>
  <c r="P4031" i="23"/>
  <c r="P4030" i="23" s="1"/>
  <c r="P4029" i="23" s="1"/>
  <c r="O4031" i="23"/>
  <c r="L4031" i="23"/>
  <c r="K4031" i="23"/>
  <c r="J4031" i="23"/>
  <c r="M4031" i="23" s="1"/>
  <c r="I4031" i="23"/>
  <c r="H4031" i="23"/>
  <c r="O4030" i="23"/>
  <c r="O4029" i="23" s="1"/>
  <c r="L4030" i="23"/>
  <c r="L4029" i="23" s="1"/>
  <c r="K4030" i="23"/>
  <c r="K4029" i="23" s="1"/>
  <c r="J4030" i="23"/>
  <c r="J4029" i="23" s="1"/>
  <c r="I4030" i="23"/>
  <c r="I4029" i="23" s="1"/>
  <c r="M4029" i="23" s="1"/>
  <c r="H4030" i="23"/>
  <c r="H4029" i="23"/>
  <c r="M4028" i="23"/>
  <c r="N4028" i="23" s="1"/>
  <c r="N4027" i="23" s="1"/>
  <c r="N4026" i="23" s="1"/>
  <c r="N4025" i="23" s="1"/>
  <c r="R4027" i="23"/>
  <c r="Q4027" i="23"/>
  <c r="Q4026" i="23" s="1"/>
  <c r="Q4025" i="23" s="1"/>
  <c r="P4027" i="23"/>
  <c r="O4027" i="23"/>
  <c r="O4026" i="23" s="1"/>
  <c r="O4025" i="23" s="1"/>
  <c r="M4027" i="23"/>
  <c r="L4027" i="23"/>
  <c r="K4027" i="23"/>
  <c r="J4027" i="23"/>
  <c r="I4027" i="23"/>
  <c r="H4027" i="23"/>
  <c r="R4026" i="23"/>
  <c r="R4025" i="23" s="1"/>
  <c r="P4026" i="23"/>
  <c r="P4025" i="23" s="1"/>
  <c r="M4026" i="23"/>
  <c r="L4026" i="23"/>
  <c r="K4026" i="23"/>
  <c r="J4026" i="23"/>
  <c r="I4026" i="23"/>
  <c r="H4026" i="23"/>
  <c r="L4025" i="23"/>
  <c r="K4025" i="23"/>
  <c r="J4025" i="23"/>
  <c r="M4025" i="23" s="1"/>
  <c r="I4025" i="23"/>
  <c r="H4025" i="23"/>
  <c r="N4024" i="23"/>
  <c r="N4023" i="23" s="1"/>
  <c r="N4022" i="23" s="1"/>
  <c r="M4024" i="23"/>
  <c r="R4023" i="23"/>
  <c r="Q4023" i="23"/>
  <c r="P4023" i="23"/>
  <c r="O4023" i="23"/>
  <c r="L4023" i="23"/>
  <c r="K4023" i="23"/>
  <c r="J4023" i="23"/>
  <c r="J4022" i="23" s="1"/>
  <c r="I4023" i="23"/>
  <c r="H4023" i="23"/>
  <c r="H4022" i="23" s="1"/>
  <c r="H4021" i="23" s="1"/>
  <c r="R4022" i="23"/>
  <c r="R4021" i="23" s="1"/>
  <c r="Q4022" i="23"/>
  <c r="Q4021" i="23" s="1"/>
  <c r="P4022" i="23"/>
  <c r="P4021" i="23" s="1"/>
  <c r="O4022" i="23"/>
  <c r="L4022" i="23"/>
  <c r="K4022" i="23"/>
  <c r="O4021" i="23"/>
  <c r="N4021" i="23"/>
  <c r="L4021" i="23"/>
  <c r="K4021" i="23"/>
  <c r="J4021" i="23"/>
  <c r="M4020" i="23"/>
  <c r="N4020" i="23" s="1"/>
  <c r="N4019" i="23" s="1"/>
  <c r="N4018" i="23" s="1"/>
  <c r="R4019" i="23"/>
  <c r="Q4019" i="23"/>
  <c r="P4019" i="23"/>
  <c r="O4019" i="23"/>
  <c r="L4019" i="23"/>
  <c r="L4018" i="23" s="1"/>
  <c r="L4017" i="23" s="1"/>
  <c r="K4019" i="23"/>
  <c r="K4018" i="23" s="1"/>
  <c r="K4017" i="23" s="1"/>
  <c r="J4019" i="23"/>
  <c r="J4018" i="23" s="1"/>
  <c r="J4017" i="23" s="1"/>
  <c r="I4019" i="23"/>
  <c r="I4018" i="23" s="1"/>
  <c r="H4019" i="23"/>
  <c r="H4018" i="23" s="1"/>
  <c r="H4017" i="23" s="1"/>
  <c r="R4018" i="23"/>
  <c r="Q4018" i="23"/>
  <c r="P4018" i="23"/>
  <c r="O4018" i="23"/>
  <c r="R4017" i="23"/>
  <c r="Q4017" i="23"/>
  <c r="P4017" i="23"/>
  <c r="O4017" i="23"/>
  <c r="M4016" i="23"/>
  <c r="N4016" i="23" s="1"/>
  <c r="N4015" i="23" s="1"/>
  <c r="N4014" i="23" s="1"/>
  <c r="N4013" i="23" s="1"/>
  <c r="R4015" i="23"/>
  <c r="Q4015" i="23"/>
  <c r="P4015" i="23"/>
  <c r="P4014" i="23" s="1"/>
  <c r="P4013" i="23" s="1"/>
  <c r="O4015" i="23"/>
  <c r="O4014" i="23" s="1"/>
  <c r="O4013" i="23" s="1"/>
  <c r="L4015" i="23"/>
  <c r="L4014" i="23" s="1"/>
  <c r="L4013" i="23" s="1"/>
  <c r="K4015" i="23"/>
  <c r="K4014" i="23" s="1"/>
  <c r="K4013" i="23" s="1"/>
  <c r="J4015" i="23"/>
  <c r="J4014" i="23" s="1"/>
  <c r="J4013" i="23" s="1"/>
  <c r="I4015" i="23"/>
  <c r="H4015" i="23"/>
  <c r="H4014" i="23" s="1"/>
  <c r="H4013" i="23" s="1"/>
  <c r="R4014" i="23"/>
  <c r="Q4014" i="23"/>
  <c r="I4014" i="23"/>
  <c r="R4013" i="23"/>
  <c r="Q4013" i="23"/>
  <c r="M4012" i="23"/>
  <c r="N4012" i="23" s="1"/>
  <c r="R4011" i="23"/>
  <c r="R4010" i="23" s="1"/>
  <c r="R4009" i="23" s="1"/>
  <c r="Q4011" i="23"/>
  <c r="Q4010" i="23" s="1"/>
  <c r="P4011" i="23"/>
  <c r="P4010" i="23" s="1"/>
  <c r="P4009" i="23" s="1"/>
  <c r="O4011" i="23"/>
  <c r="O4010" i="23" s="1"/>
  <c r="O4009" i="23" s="1"/>
  <c r="N4011" i="23"/>
  <c r="N4010" i="23" s="1"/>
  <c r="N4009" i="23" s="1"/>
  <c r="M4011" i="23"/>
  <c r="L4011" i="23"/>
  <c r="K4011" i="23"/>
  <c r="J4011" i="23"/>
  <c r="I4011" i="23"/>
  <c r="H4011" i="23"/>
  <c r="L4010" i="23"/>
  <c r="L4009" i="23" s="1"/>
  <c r="K4010" i="23"/>
  <c r="K4009" i="23" s="1"/>
  <c r="J4010" i="23"/>
  <c r="J4009" i="23" s="1"/>
  <c r="I4010" i="23"/>
  <c r="M4010" i="23" s="1"/>
  <c r="H4010" i="23"/>
  <c r="Q4009" i="23"/>
  <c r="I4009" i="23"/>
  <c r="M4009" i="23" s="1"/>
  <c r="H4009" i="23"/>
  <c r="N4008" i="23"/>
  <c r="N4007" i="23" s="1"/>
  <c r="N4006" i="23" s="1"/>
  <c r="N4005" i="23" s="1"/>
  <c r="M4008" i="23"/>
  <c r="R4007" i="23"/>
  <c r="R4006" i="23" s="1"/>
  <c r="R4005" i="23" s="1"/>
  <c r="Q4007" i="23"/>
  <c r="P4007" i="23"/>
  <c r="O4007" i="23"/>
  <c r="L4007" i="23"/>
  <c r="M4007" i="23" s="1"/>
  <c r="K4007" i="23"/>
  <c r="J4007" i="23"/>
  <c r="I4007" i="23"/>
  <c r="H4007" i="23"/>
  <c r="Q4006" i="23"/>
  <c r="Q4005" i="23" s="1"/>
  <c r="P4006" i="23"/>
  <c r="P4005" i="23" s="1"/>
  <c r="O4006" i="23"/>
  <c r="O4005" i="23" s="1"/>
  <c r="M4006" i="23"/>
  <c r="L4006" i="23"/>
  <c r="K4006" i="23"/>
  <c r="J4006" i="23"/>
  <c r="I4006" i="23"/>
  <c r="I4005" i="23" s="1"/>
  <c r="M4005" i="23" s="1"/>
  <c r="H4006" i="23"/>
  <c r="L4005" i="23"/>
  <c r="K4005" i="23"/>
  <c r="J4005" i="23"/>
  <c r="H4005" i="23"/>
  <c r="N4004" i="23"/>
  <c r="N4003" i="23" s="1"/>
  <c r="N4002" i="23" s="1"/>
  <c r="N4001" i="23" s="1"/>
  <c r="M4004" i="23"/>
  <c r="R4003" i="23"/>
  <c r="Q4003" i="23"/>
  <c r="Q4002" i="23" s="1"/>
  <c r="P4003" i="23"/>
  <c r="O4003" i="23"/>
  <c r="L4003" i="23"/>
  <c r="K4003" i="23"/>
  <c r="J4003" i="23"/>
  <c r="I4003" i="23"/>
  <c r="H4003" i="23"/>
  <c r="H4002" i="23" s="1"/>
  <c r="H4001" i="23" s="1"/>
  <c r="R4002" i="23"/>
  <c r="R4001" i="23" s="1"/>
  <c r="P4002" i="23"/>
  <c r="P4001" i="23" s="1"/>
  <c r="O4002" i="23"/>
  <c r="L4002" i="23"/>
  <c r="L4001" i="23" s="1"/>
  <c r="K4002" i="23"/>
  <c r="J4002" i="23"/>
  <c r="O4001" i="23"/>
  <c r="K4001" i="23"/>
  <c r="J4001" i="23"/>
  <c r="N4000" i="23"/>
  <c r="N3999" i="23" s="1"/>
  <c r="N3998" i="23" s="1"/>
  <c r="N3997" i="23" s="1"/>
  <c r="M4000" i="23"/>
  <c r="R3999" i="23"/>
  <c r="Q3999" i="23"/>
  <c r="P3999" i="23"/>
  <c r="O3999" i="23"/>
  <c r="L3999" i="23"/>
  <c r="L3998" i="23" s="1"/>
  <c r="K3999" i="23"/>
  <c r="K3998" i="23" s="1"/>
  <c r="K3997" i="23" s="1"/>
  <c r="J3999" i="23"/>
  <c r="J3998" i="23" s="1"/>
  <c r="J3997" i="23" s="1"/>
  <c r="I3999" i="23"/>
  <c r="H3999" i="23"/>
  <c r="H3998" i="23" s="1"/>
  <c r="H3997" i="23" s="1"/>
  <c r="R3998" i="23"/>
  <c r="R3997" i="23" s="1"/>
  <c r="Q3998" i="23"/>
  <c r="P3998" i="23"/>
  <c r="O3998" i="23"/>
  <c r="O3997" i="23" s="1"/>
  <c r="Q3997" i="23"/>
  <c r="P3997" i="23"/>
  <c r="L3997" i="23"/>
  <c r="M3996" i="23"/>
  <c r="N3996" i="23" s="1"/>
  <c r="N3995" i="23" s="1"/>
  <c r="N3994" i="23" s="1"/>
  <c r="N3993" i="23" s="1"/>
  <c r="R3995" i="23"/>
  <c r="Q3995" i="23"/>
  <c r="P3995" i="23"/>
  <c r="O3995" i="23"/>
  <c r="O3994" i="23" s="1"/>
  <c r="L3995" i="23"/>
  <c r="L3994" i="23" s="1"/>
  <c r="L3993" i="23" s="1"/>
  <c r="K3995" i="23"/>
  <c r="K3994" i="23" s="1"/>
  <c r="J3995" i="23"/>
  <c r="M3995" i="23" s="1"/>
  <c r="I3995" i="23"/>
  <c r="H3995" i="23"/>
  <c r="R3994" i="23"/>
  <c r="Q3994" i="23"/>
  <c r="P3994" i="23"/>
  <c r="P3993" i="23" s="1"/>
  <c r="I3994" i="23"/>
  <c r="H3994" i="23"/>
  <c r="H3993" i="23" s="1"/>
  <c r="R3993" i="23"/>
  <c r="Q3993" i="23"/>
  <c r="O3993" i="23"/>
  <c r="K3993" i="23"/>
  <c r="N3992" i="23"/>
  <c r="M3992" i="23"/>
  <c r="R3991" i="23"/>
  <c r="R3990" i="23" s="1"/>
  <c r="Q3991" i="23"/>
  <c r="Q3990" i="23" s="1"/>
  <c r="Q3989" i="23" s="1"/>
  <c r="P3991" i="23"/>
  <c r="P3990" i="23" s="1"/>
  <c r="O3991" i="23"/>
  <c r="O3990" i="23" s="1"/>
  <c r="N3991" i="23"/>
  <c r="N3990" i="23" s="1"/>
  <c r="L3991" i="23"/>
  <c r="L3990" i="23" s="1"/>
  <c r="L3989" i="23" s="1"/>
  <c r="K3991" i="23"/>
  <c r="J3991" i="23"/>
  <c r="J3990" i="23" s="1"/>
  <c r="J3989" i="23" s="1"/>
  <c r="I3991" i="23"/>
  <c r="H3991" i="23"/>
  <c r="K3990" i="23"/>
  <c r="K3989" i="23" s="1"/>
  <c r="I3990" i="23"/>
  <c r="I3989" i="23" s="1"/>
  <c r="H3990" i="23"/>
  <c r="R3989" i="23"/>
  <c r="P3989" i="23"/>
  <c r="O3989" i="23"/>
  <c r="N3989" i="23"/>
  <c r="H3989" i="23"/>
  <c r="N3988" i="23"/>
  <c r="N3987" i="23" s="1"/>
  <c r="N3986" i="23" s="1"/>
  <c r="N3985" i="23" s="1"/>
  <c r="M3988" i="23"/>
  <c r="R3987" i="23"/>
  <c r="R3986" i="23" s="1"/>
  <c r="R3985" i="23" s="1"/>
  <c r="Q3987" i="23"/>
  <c r="Q3986" i="23" s="1"/>
  <c r="P3987" i="23"/>
  <c r="O3987" i="23"/>
  <c r="L3987" i="23"/>
  <c r="M3987" i="23" s="1"/>
  <c r="K3987" i="23"/>
  <c r="J3987" i="23"/>
  <c r="I3987" i="23"/>
  <c r="H3987" i="23"/>
  <c r="P3986" i="23"/>
  <c r="P3985" i="23" s="1"/>
  <c r="O3986" i="23"/>
  <c r="O3985" i="23" s="1"/>
  <c r="L3986" i="23"/>
  <c r="L3985" i="23" s="1"/>
  <c r="K3986" i="23"/>
  <c r="K3985" i="23" s="1"/>
  <c r="J3986" i="23"/>
  <c r="J3985" i="23" s="1"/>
  <c r="I3986" i="23"/>
  <c r="H3986" i="23"/>
  <c r="H3985" i="23" s="1"/>
  <c r="Q3985" i="23"/>
  <c r="I3985" i="23"/>
  <c r="M3984" i="23"/>
  <c r="N3984" i="23" s="1"/>
  <c r="N3983" i="23" s="1"/>
  <c r="N3982" i="23" s="1"/>
  <c r="R3983" i="23"/>
  <c r="R3982" i="23" s="1"/>
  <c r="Q3983" i="23"/>
  <c r="P3983" i="23"/>
  <c r="O3983" i="23"/>
  <c r="O3982" i="23" s="1"/>
  <c r="L3983" i="23"/>
  <c r="K3983" i="23"/>
  <c r="J3983" i="23"/>
  <c r="I3983" i="23"/>
  <c r="M3983" i="23" s="1"/>
  <c r="H3983" i="23"/>
  <c r="H3982" i="23" s="1"/>
  <c r="H3980" i="23" s="1"/>
  <c r="H3978" i="23" s="1"/>
  <c r="Q3982" i="23"/>
  <c r="Q3981" i="23" s="1"/>
  <c r="P3982" i="23"/>
  <c r="P3981" i="23" s="1"/>
  <c r="L3982" i="23"/>
  <c r="K3982" i="23"/>
  <c r="J3982" i="23"/>
  <c r="I3982" i="23"/>
  <c r="I3981" i="23" s="1"/>
  <c r="L3981" i="23"/>
  <c r="H3981" i="23"/>
  <c r="R3979" i="23"/>
  <c r="Q3979" i="23"/>
  <c r="P3979" i="23"/>
  <c r="O3979" i="23"/>
  <c r="O3977" i="23" s="1"/>
  <c r="O3974" i="23" s="1"/>
  <c r="M3979" i="23"/>
  <c r="L3979" i="23"/>
  <c r="L3977" i="23" s="1"/>
  <c r="L3974" i="23" s="1"/>
  <c r="K3979" i="23"/>
  <c r="K3977" i="23" s="1"/>
  <c r="J3979" i="23"/>
  <c r="J3977" i="23" s="1"/>
  <c r="J3974" i="23" s="1"/>
  <c r="I3979" i="23"/>
  <c r="H3979" i="23"/>
  <c r="R3977" i="23"/>
  <c r="R3974" i="23" s="1"/>
  <c r="Q3977" i="23"/>
  <c r="Q3974" i="23" s="1"/>
  <c r="P3977" i="23"/>
  <c r="P3974" i="23" s="1"/>
  <c r="I3977" i="23"/>
  <c r="H3977" i="23"/>
  <c r="Q3976" i="23"/>
  <c r="O3976" i="23"/>
  <c r="L3976" i="23"/>
  <c r="K3974" i="23"/>
  <c r="I3974" i="23"/>
  <c r="H3974" i="23"/>
  <c r="N3973" i="23"/>
  <c r="N3972" i="23" s="1"/>
  <c r="N3968" i="23" s="1"/>
  <c r="N3966" i="23" s="1"/>
  <c r="M3973" i="23"/>
  <c r="R3972" i="23"/>
  <c r="Q3972" i="23"/>
  <c r="P3972" i="23"/>
  <c r="P3968" i="23" s="1"/>
  <c r="P3966" i="23" s="1"/>
  <c r="O3972" i="23"/>
  <c r="O3968" i="23" s="1"/>
  <c r="O3966" i="23" s="1"/>
  <c r="L3972" i="23"/>
  <c r="K3972" i="23"/>
  <c r="J3972" i="23"/>
  <c r="I3972" i="23"/>
  <c r="M3972" i="23" s="1"/>
  <c r="H3972" i="23"/>
  <c r="H3968" i="23" s="1"/>
  <c r="H3966" i="23" s="1"/>
  <c r="N3971" i="23"/>
  <c r="N3970" i="23" s="1"/>
  <c r="N3969" i="23" s="1"/>
  <c r="N3967" i="23" s="1"/>
  <c r="N3965" i="23" s="1"/>
  <c r="M3971" i="23"/>
  <c r="R3970" i="23"/>
  <c r="R3969" i="23" s="1"/>
  <c r="Q3970" i="23"/>
  <c r="Q3969" i="23" s="1"/>
  <c r="P3970" i="23"/>
  <c r="P3969" i="23" s="1"/>
  <c r="P3967" i="23" s="1"/>
  <c r="P3965" i="23" s="1"/>
  <c r="O3970" i="23"/>
  <c r="O3969" i="23" s="1"/>
  <c r="O3967" i="23" s="1"/>
  <c r="O3965" i="23" s="1"/>
  <c r="L3970" i="23"/>
  <c r="L3969" i="23" s="1"/>
  <c r="L3967" i="23" s="1"/>
  <c r="L3965" i="23" s="1"/>
  <c r="K3970" i="23"/>
  <c r="K3969" i="23" s="1"/>
  <c r="K3967" i="23" s="1"/>
  <c r="K3965" i="23" s="1"/>
  <c r="J3970" i="23"/>
  <c r="I3970" i="23"/>
  <c r="H3970" i="23"/>
  <c r="J3969" i="23"/>
  <c r="J3967" i="23" s="1"/>
  <c r="J3965" i="23" s="1"/>
  <c r="I3969" i="23"/>
  <c r="I3967" i="23" s="1"/>
  <c r="H3969" i="23"/>
  <c r="H3967" i="23" s="1"/>
  <c r="H3965" i="23" s="1"/>
  <c r="R3968" i="23"/>
  <c r="R3966" i="23" s="1"/>
  <c r="Q3968" i="23"/>
  <c r="Q3966" i="23" s="1"/>
  <c r="L3968" i="23"/>
  <c r="K3968" i="23"/>
  <c r="K3966" i="23" s="1"/>
  <c r="M3966" i="23" s="1"/>
  <c r="J3968" i="23"/>
  <c r="I3968" i="23"/>
  <c r="R3967" i="23"/>
  <c r="Q3967" i="23"/>
  <c r="Q3965" i="23" s="1"/>
  <c r="L3966" i="23"/>
  <c r="J3966" i="23"/>
  <c r="I3966" i="23"/>
  <c r="R3965" i="23"/>
  <c r="N3964" i="23"/>
  <c r="N3963" i="23" s="1"/>
  <c r="N3962" i="23" s="1"/>
  <c r="M3964" i="23"/>
  <c r="R3963" i="23"/>
  <c r="R3962" i="23" s="1"/>
  <c r="Q3963" i="23"/>
  <c r="Q3962" i="23" s="1"/>
  <c r="P3963" i="23"/>
  <c r="P3962" i="23" s="1"/>
  <c r="O3963" i="23"/>
  <c r="O3962" i="23" s="1"/>
  <c r="L3963" i="23"/>
  <c r="K3963" i="23"/>
  <c r="J3963" i="23"/>
  <c r="I3963" i="23"/>
  <c r="H3963" i="23"/>
  <c r="H3962" i="23" s="1"/>
  <c r="L3962" i="23"/>
  <c r="K3962" i="23"/>
  <c r="J3962" i="23"/>
  <c r="N3961" i="23"/>
  <c r="M3961" i="23"/>
  <c r="M3960" i="23"/>
  <c r="N3960" i="23" s="1"/>
  <c r="M3959" i="23"/>
  <c r="N3959" i="23" s="1"/>
  <c r="R3958" i="23"/>
  <c r="R3956" i="23" s="1"/>
  <c r="Q3958" i="23"/>
  <c r="P3958" i="23"/>
  <c r="P3956" i="23" s="1"/>
  <c r="O3958" i="23"/>
  <c r="O3956" i="23" s="1"/>
  <c r="L3958" i="23"/>
  <c r="L3956" i="23" s="1"/>
  <c r="K3958" i="23"/>
  <c r="M3958" i="23" s="1"/>
  <c r="N3958" i="23" s="1"/>
  <c r="J3958" i="23"/>
  <c r="I3958" i="23"/>
  <c r="H3958" i="23"/>
  <c r="R3957" i="23"/>
  <c r="Q3957" i="23"/>
  <c r="P3957" i="23"/>
  <c r="O3957" i="23"/>
  <c r="L3957" i="23"/>
  <c r="L3945" i="23" s="1"/>
  <c r="K3957" i="23"/>
  <c r="J3957" i="23"/>
  <c r="I3957" i="23"/>
  <c r="H3957" i="23"/>
  <c r="H3955" i="23" s="1"/>
  <c r="Q3956" i="23"/>
  <c r="J3956" i="23"/>
  <c r="I3956" i="23"/>
  <c r="H3956" i="23"/>
  <c r="R3955" i="23"/>
  <c r="Q3955" i="23"/>
  <c r="P3955" i="23"/>
  <c r="O3955" i="23"/>
  <c r="L3955" i="23"/>
  <c r="I3955" i="23"/>
  <c r="M3954" i="23"/>
  <c r="N3954" i="23" s="1"/>
  <c r="M3953" i="23"/>
  <c r="N3953" i="23" s="1"/>
  <c r="N3952" i="23" s="1"/>
  <c r="N3951" i="23" s="1"/>
  <c r="N3950" i="23" s="1"/>
  <c r="R3952" i="23"/>
  <c r="R3951" i="23" s="1"/>
  <c r="Q3952" i="23"/>
  <c r="Q3951" i="23" s="1"/>
  <c r="Q3950" i="23" s="1"/>
  <c r="Q3946" i="23" s="1"/>
  <c r="P3952" i="23"/>
  <c r="P3951" i="23" s="1"/>
  <c r="P3950" i="23" s="1"/>
  <c r="O3952" i="23"/>
  <c r="O3951" i="23" s="1"/>
  <c r="O3950" i="23" s="1"/>
  <c r="L3952" i="23"/>
  <c r="K3952" i="23"/>
  <c r="M3952" i="23" s="1"/>
  <c r="J3952" i="23"/>
  <c r="I3952" i="23"/>
  <c r="H3952" i="23"/>
  <c r="L3951" i="23"/>
  <c r="L3950" i="23" s="1"/>
  <c r="K3951" i="23"/>
  <c r="K3950" i="23" s="1"/>
  <c r="J3951" i="23"/>
  <c r="J3950" i="23" s="1"/>
  <c r="I3951" i="23"/>
  <c r="I3950" i="23" s="1"/>
  <c r="M3950" i="23" s="1"/>
  <c r="H3951" i="23"/>
  <c r="H3950" i="23" s="1"/>
  <c r="H3946" i="23" s="1"/>
  <c r="R3950" i="23"/>
  <c r="N3949" i="23"/>
  <c r="N3948" i="23" s="1"/>
  <c r="N3947" i="23" s="1"/>
  <c r="M3949" i="23"/>
  <c r="R3948" i="23"/>
  <c r="R3947" i="23" s="1"/>
  <c r="R3946" i="23" s="1"/>
  <c r="Q3948" i="23"/>
  <c r="P3948" i="23"/>
  <c r="P3947" i="23" s="1"/>
  <c r="O3948" i="23"/>
  <c r="O3947" i="23" s="1"/>
  <c r="O3946" i="23" s="1"/>
  <c r="L3948" i="23"/>
  <c r="K3948" i="23"/>
  <c r="K3947" i="23" s="1"/>
  <c r="J3948" i="23"/>
  <c r="I3948" i="23"/>
  <c r="H3948" i="23"/>
  <c r="H3947" i="23" s="1"/>
  <c r="Q3947" i="23"/>
  <c r="L3947" i="23"/>
  <c r="J3947" i="23"/>
  <c r="J3946" i="23" s="1"/>
  <c r="I3947" i="23"/>
  <c r="I3946" i="23" s="1"/>
  <c r="L3946" i="23"/>
  <c r="R3945" i="23"/>
  <c r="Q3945" i="23"/>
  <c r="P3945" i="23"/>
  <c r="O3945" i="23"/>
  <c r="I3945" i="23"/>
  <c r="H3945" i="23"/>
  <c r="M3944" i="23"/>
  <c r="N3944" i="23" s="1"/>
  <c r="N3943" i="23"/>
  <c r="M3943" i="23"/>
  <c r="N3942" i="23"/>
  <c r="M3942" i="23"/>
  <c r="M3941" i="23"/>
  <c r="N3941" i="23" s="1"/>
  <c r="N3938" i="23" s="1"/>
  <c r="N3940" i="23"/>
  <c r="M3940" i="23"/>
  <c r="M3939" i="23"/>
  <c r="N3939" i="23" s="1"/>
  <c r="R3938" i="23"/>
  <c r="Q3938" i="23"/>
  <c r="P3938" i="23"/>
  <c r="O3938" i="23"/>
  <c r="L3938" i="23"/>
  <c r="K3938" i="23"/>
  <c r="J3938" i="23"/>
  <c r="I3938" i="23"/>
  <c r="M3938" i="23" s="1"/>
  <c r="H3938" i="23"/>
  <c r="M3937" i="23"/>
  <c r="N3937" i="23" s="1"/>
  <c r="M3936" i="23"/>
  <c r="N3936" i="23" s="1"/>
  <c r="N3935" i="23"/>
  <c r="M3935" i="23"/>
  <c r="M3934" i="23"/>
  <c r="N3934" i="23" s="1"/>
  <c r="M3933" i="23"/>
  <c r="N3933" i="23" s="1"/>
  <c r="N3931" i="23" s="1"/>
  <c r="N3932" i="23"/>
  <c r="M3932" i="23"/>
  <c r="R3931" i="23"/>
  <c r="Q3931" i="23"/>
  <c r="P3931" i="23"/>
  <c r="O3931" i="23"/>
  <c r="L3931" i="23"/>
  <c r="K3931" i="23"/>
  <c r="J3931" i="23"/>
  <c r="M3931" i="23" s="1"/>
  <c r="I3931" i="23"/>
  <c r="H3931" i="23"/>
  <c r="N3930" i="23"/>
  <c r="M3930" i="23"/>
  <c r="M3929" i="23"/>
  <c r="N3929" i="23" s="1"/>
  <c r="L3929" i="23"/>
  <c r="L3927" i="23" s="1"/>
  <c r="M3928" i="23"/>
  <c r="N3928" i="23" s="1"/>
  <c r="N3927" i="23" s="1"/>
  <c r="R3927" i="23"/>
  <c r="Q3927" i="23"/>
  <c r="P3927" i="23"/>
  <c r="O3927" i="23"/>
  <c r="K3927" i="23"/>
  <c r="J3927" i="23"/>
  <c r="I3927" i="23"/>
  <c r="H3927" i="23"/>
  <c r="M3926" i="23"/>
  <c r="N3926" i="23" s="1"/>
  <c r="N3925" i="23"/>
  <c r="M3925" i="23"/>
  <c r="M3924" i="23"/>
  <c r="N3924" i="23" s="1"/>
  <c r="N3923" i="23"/>
  <c r="M3923" i="23"/>
  <c r="N3922" i="23"/>
  <c r="M3922" i="23"/>
  <c r="M3921" i="23"/>
  <c r="N3921" i="23" s="1"/>
  <c r="N3920" i="23" s="1"/>
  <c r="N3919" i="23" s="1"/>
  <c r="R3920" i="23"/>
  <c r="Q3920" i="23"/>
  <c r="P3920" i="23"/>
  <c r="O3920" i="23"/>
  <c r="L3920" i="23"/>
  <c r="K3920" i="23"/>
  <c r="K3919" i="23" s="1"/>
  <c r="J3920" i="23"/>
  <c r="J3919" i="23" s="1"/>
  <c r="I3920" i="23"/>
  <c r="I3919" i="23" s="1"/>
  <c r="H3920" i="23"/>
  <c r="H3919" i="23" s="1"/>
  <c r="R3919" i="23"/>
  <c r="Q3919" i="23"/>
  <c r="P3919" i="23"/>
  <c r="M3918" i="23"/>
  <c r="N3918" i="23" s="1"/>
  <c r="M3917" i="23"/>
  <c r="N3917" i="23" s="1"/>
  <c r="N3916" i="23"/>
  <c r="M3916" i="23"/>
  <c r="M3915" i="23"/>
  <c r="N3915" i="23" s="1"/>
  <c r="M3914" i="23"/>
  <c r="N3914" i="23" s="1"/>
  <c r="M3913" i="23"/>
  <c r="N3913" i="23" s="1"/>
  <c r="R3912" i="23"/>
  <c r="Q3912" i="23"/>
  <c r="P3912" i="23"/>
  <c r="O3912" i="23"/>
  <c r="L3912" i="23"/>
  <c r="K3912" i="23"/>
  <c r="M3912" i="23" s="1"/>
  <c r="J3912" i="23"/>
  <c r="I3912" i="23"/>
  <c r="H3912" i="23"/>
  <c r="N3911" i="23"/>
  <c r="M3911" i="23"/>
  <c r="N3910" i="23"/>
  <c r="M3910" i="23"/>
  <c r="M3909" i="23"/>
  <c r="N3909" i="23" s="1"/>
  <c r="N3908" i="23" s="1"/>
  <c r="R3908" i="23"/>
  <c r="R3907" i="23" s="1"/>
  <c r="R3906" i="23" s="1"/>
  <c r="Q3908" i="23"/>
  <c r="P3908" i="23"/>
  <c r="P3907" i="23" s="1"/>
  <c r="P3906" i="23" s="1"/>
  <c r="P3899" i="23" s="1"/>
  <c r="O3908" i="23"/>
  <c r="L3908" i="23"/>
  <c r="K3908" i="23"/>
  <c r="M3908" i="23" s="1"/>
  <c r="J3908" i="23"/>
  <c r="J3907" i="23" s="1"/>
  <c r="J3906" i="23" s="1"/>
  <c r="I3908" i="23"/>
  <c r="H3908" i="23"/>
  <c r="H3907" i="23" s="1"/>
  <c r="H3906" i="23" s="1"/>
  <c r="H3899" i="23" s="1"/>
  <c r="Q3907" i="23"/>
  <c r="Q3906" i="23" s="1"/>
  <c r="O3907" i="23"/>
  <c r="L3907" i="23"/>
  <c r="K3907" i="23"/>
  <c r="K3906" i="23" s="1"/>
  <c r="I3907" i="23"/>
  <c r="I3906" i="23" s="1"/>
  <c r="M3905" i="23"/>
  <c r="N3905" i="23" s="1"/>
  <c r="K3905" i="23"/>
  <c r="N3904" i="23"/>
  <c r="M3904" i="23"/>
  <c r="K3903" i="23"/>
  <c r="M3903" i="23" s="1"/>
  <c r="N3903" i="23" s="1"/>
  <c r="R3902" i="23"/>
  <c r="Q3902" i="23"/>
  <c r="P3902" i="23"/>
  <c r="O3902" i="23"/>
  <c r="O3901" i="23" s="1"/>
  <c r="O3900" i="23" s="1"/>
  <c r="L3902" i="23"/>
  <c r="L3901" i="23" s="1"/>
  <c r="L3900" i="23" s="1"/>
  <c r="K3902" i="23"/>
  <c r="K3901" i="23" s="1"/>
  <c r="K3900" i="23" s="1"/>
  <c r="K3899" i="23" s="1"/>
  <c r="J3902" i="23"/>
  <c r="I3902" i="23"/>
  <c r="I3901" i="23" s="1"/>
  <c r="H3902" i="23"/>
  <c r="R3901" i="23"/>
  <c r="R3900" i="23" s="1"/>
  <c r="R3899" i="23" s="1"/>
  <c r="Q3901" i="23"/>
  <c r="P3901" i="23"/>
  <c r="J3901" i="23"/>
  <c r="J3900" i="23" s="1"/>
  <c r="H3901" i="23"/>
  <c r="Q3900" i="23"/>
  <c r="P3900" i="23"/>
  <c r="H3900" i="23"/>
  <c r="M3898" i="23"/>
  <c r="N3898" i="23" s="1"/>
  <c r="M3897" i="23"/>
  <c r="N3897" i="23" s="1"/>
  <c r="N3896" i="23"/>
  <c r="M3896" i="23"/>
  <c r="M3895" i="23"/>
  <c r="N3895" i="23" s="1"/>
  <c r="N3894" i="23"/>
  <c r="M3894" i="23"/>
  <c r="M3893" i="23"/>
  <c r="N3893" i="23" s="1"/>
  <c r="R3892" i="23"/>
  <c r="Q3892" i="23"/>
  <c r="Q3891" i="23" s="1"/>
  <c r="Q3871" i="23" s="1"/>
  <c r="Q3870" i="23" s="1"/>
  <c r="P3892" i="23"/>
  <c r="O3892" i="23"/>
  <c r="O3891" i="23" s="1"/>
  <c r="L3892" i="23"/>
  <c r="K3892" i="23"/>
  <c r="K3891" i="23" s="1"/>
  <c r="J3892" i="23"/>
  <c r="M3892" i="23" s="1"/>
  <c r="I3892" i="23"/>
  <c r="I3891" i="23" s="1"/>
  <c r="H3892" i="23"/>
  <c r="R3891" i="23"/>
  <c r="P3891" i="23"/>
  <c r="L3891" i="23"/>
  <c r="J3891" i="23"/>
  <c r="H3891" i="23"/>
  <c r="M3890" i="23"/>
  <c r="N3890" i="23" s="1"/>
  <c r="N3889" i="23"/>
  <c r="M3889" i="23"/>
  <c r="M3888" i="23"/>
  <c r="N3888" i="23" s="1"/>
  <c r="N3887" i="23"/>
  <c r="M3887" i="23"/>
  <c r="M3886" i="23"/>
  <c r="N3886" i="23" s="1"/>
  <c r="M3885" i="23"/>
  <c r="N3885" i="23" s="1"/>
  <c r="M3884" i="23"/>
  <c r="N3884" i="23" s="1"/>
  <c r="N3883" i="23" s="1"/>
  <c r="R3883" i="23"/>
  <c r="Q3883" i="23"/>
  <c r="P3883" i="23"/>
  <c r="O3883" i="23"/>
  <c r="L3883" i="23"/>
  <c r="K3883" i="23"/>
  <c r="J3883" i="23"/>
  <c r="I3883" i="23"/>
  <c r="M3883" i="23" s="1"/>
  <c r="H3883" i="23"/>
  <c r="N3882" i="23"/>
  <c r="M3882" i="23"/>
  <c r="N3881" i="23"/>
  <c r="M3881" i="23"/>
  <c r="N3880" i="23"/>
  <c r="M3880" i="23"/>
  <c r="M3879" i="23"/>
  <c r="N3879" i="23" s="1"/>
  <c r="M3878" i="23"/>
  <c r="N3878" i="23" s="1"/>
  <c r="N3877" i="23"/>
  <c r="M3877" i="23"/>
  <c r="N3876" i="23"/>
  <c r="M3876" i="23"/>
  <c r="M3875" i="23"/>
  <c r="N3875" i="23" s="1"/>
  <c r="N3874" i="23"/>
  <c r="M3874" i="23"/>
  <c r="R3873" i="23"/>
  <c r="R3872" i="23" s="1"/>
  <c r="R3871" i="23" s="1"/>
  <c r="R3870" i="23" s="1"/>
  <c r="Q3873" i="23"/>
  <c r="P3873" i="23"/>
  <c r="P3872" i="23" s="1"/>
  <c r="P3871" i="23" s="1"/>
  <c r="P3870" i="23" s="1"/>
  <c r="O3873" i="23"/>
  <c r="L3873" i="23"/>
  <c r="L3872" i="23" s="1"/>
  <c r="L3871" i="23" s="1"/>
  <c r="L3870" i="23" s="1"/>
  <c r="K3873" i="23"/>
  <c r="M3873" i="23" s="1"/>
  <c r="J3873" i="23"/>
  <c r="J3872" i="23" s="1"/>
  <c r="I3873" i="23"/>
  <c r="H3873" i="23"/>
  <c r="H3872" i="23" s="1"/>
  <c r="H3871" i="23" s="1"/>
  <c r="H3870" i="23" s="1"/>
  <c r="Q3872" i="23"/>
  <c r="O3872" i="23"/>
  <c r="O3871" i="23" s="1"/>
  <c r="O3870" i="23" s="1"/>
  <c r="K3872" i="23"/>
  <c r="K3871" i="23" s="1"/>
  <c r="K3870" i="23" s="1"/>
  <c r="I3872" i="23"/>
  <c r="R3868" i="23"/>
  <c r="Q3868" i="23"/>
  <c r="P3868" i="23"/>
  <c r="O3868" i="23"/>
  <c r="L3868" i="23"/>
  <c r="I3868" i="23"/>
  <c r="H3868" i="23"/>
  <c r="R3869" i="23" l="1"/>
  <c r="N3892" i="23"/>
  <c r="N3891" i="23" s="1"/>
  <c r="P4125" i="23"/>
  <c r="P4123" i="23" s="1"/>
  <c r="I3900" i="23"/>
  <c r="M3901" i="23"/>
  <c r="N3873" i="23"/>
  <c r="N3872" i="23" s="1"/>
  <c r="N3871" i="23" s="1"/>
  <c r="N3870" i="23" s="1"/>
  <c r="O3981" i="23"/>
  <c r="O3980" i="23"/>
  <c r="O3978" i="23" s="1"/>
  <c r="O3975" i="23" s="1"/>
  <c r="N3956" i="23"/>
  <c r="H3976" i="23"/>
  <c r="N4125" i="23"/>
  <c r="N4123" i="23" s="1"/>
  <c r="N4129" i="23"/>
  <c r="N4128" i="23" s="1"/>
  <c r="N4127" i="23" s="1"/>
  <c r="Q4001" i="23"/>
  <c r="Q3980" i="23"/>
  <c r="Q3978" i="23" s="1"/>
  <c r="O3899" i="23"/>
  <c r="R3980" i="23"/>
  <c r="R3978" i="23" s="1"/>
  <c r="R3981" i="23"/>
  <c r="M4089" i="23"/>
  <c r="J4084" i="23"/>
  <c r="J4083" i="23" s="1"/>
  <c r="O3869" i="23"/>
  <c r="N3980" i="23"/>
  <c r="N3978" i="23" s="1"/>
  <c r="N3975" i="23" s="1"/>
  <c r="N3981" i="23"/>
  <c r="P3946" i="23"/>
  <c r="P3869" i="23" s="1"/>
  <c r="I4057" i="23"/>
  <c r="M4057" i="23" s="1"/>
  <c r="M4058" i="23"/>
  <c r="M4128" i="23"/>
  <c r="H3869" i="23"/>
  <c r="M3891" i="23"/>
  <c r="I3871" i="23"/>
  <c r="M3967" i="23"/>
  <c r="N3902" i="23"/>
  <c r="N3901" i="23" s="1"/>
  <c r="N3900" i="23" s="1"/>
  <c r="J3871" i="23"/>
  <c r="J3870" i="23" s="1"/>
  <c r="J3869" i="23" s="1"/>
  <c r="M3872" i="23"/>
  <c r="Q3899" i="23"/>
  <c r="Q3869" i="23" s="1"/>
  <c r="N3912" i="23"/>
  <c r="N3907" i="23" s="1"/>
  <c r="N3906" i="23" s="1"/>
  <c r="N3946" i="23"/>
  <c r="R3976" i="23"/>
  <c r="J3899" i="23"/>
  <c r="N4136" i="23"/>
  <c r="M3956" i="23"/>
  <c r="M4035" i="23"/>
  <c r="I4042" i="23"/>
  <c r="M4043" i="23"/>
  <c r="R4084" i="23"/>
  <c r="R4083" i="23" s="1"/>
  <c r="M4127" i="23"/>
  <c r="M3907" i="23"/>
  <c r="M3970" i="23"/>
  <c r="I3993" i="23"/>
  <c r="M3993" i="23" s="1"/>
  <c r="I3998" i="23"/>
  <c r="M3999" i="23"/>
  <c r="M4143" i="23"/>
  <c r="K3956" i="23"/>
  <c r="K3946" i="23" s="1"/>
  <c r="M3986" i="23"/>
  <c r="M3991" i="23"/>
  <c r="J3994" i="23"/>
  <c r="J3993" i="23" s="1"/>
  <c r="M4053" i="23"/>
  <c r="I4066" i="23"/>
  <c r="M4067" i="23"/>
  <c r="I4086" i="23"/>
  <c r="M4087" i="23"/>
  <c r="M4095" i="23"/>
  <c r="M4133" i="23"/>
  <c r="M3902" i="23"/>
  <c r="K3980" i="23"/>
  <c r="K3978" i="23" s="1"/>
  <c r="K3975" i="23" s="1"/>
  <c r="I4022" i="23"/>
  <c r="M4023" i="23"/>
  <c r="M4030" i="23"/>
  <c r="M4121" i="23"/>
  <c r="Q4084" i="23"/>
  <c r="Q4083" i="23" s="1"/>
  <c r="H4133" i="23"/>
  <c r="N4135" i="23"/>
  <c r="L3980" i="23"/>
  <c r="L3978" i="23" s="1"/>
  <c r="M4059" i="23"/>
  <c r="M3945" i="23"/>
  <c r="M3951" i="23"/>
  <c r="M3982" i="23"/>
  <c r="M4015" i="23"/>
  <c r="L4084" i="23"/>
  <c r="L4083" i="23" s="1"/>
  <c r="I4119" i="23"/>
  <c r="I4037" i="23"/>
  <c r="M4037" i="23" s="1"/>
  <c r="M4038" i="23"/>
  <c r="L3919" i="23"/>
  <c r="L3906" i="23" s="1"/>
  <c r="L3899" i="23" s="1"/>
  <c r="L3869" i="23" s="1"/>
  <c r="I3965" i="23"/>
  <c r="M3965" i="23" s="1"/>
  <c r="M3974" i="23"/>
  <c r="I4033" i="23"/>
  <c r="M4033" i="23" s="1"/>
  <c r="M4034" i="23"/>
  <c r="M4054" i="23"/>
  <c r="M4070" i="23"/>
  <c r="M4103" i="23"/>
  <c r="M3920" i="23"/>
  <c r="M3947" i="23"/>
  <c r="J4049" i="23"/>
  <c r="M4049" i="23" s="1"/>
  <c r="M4075" i="23"/>
  <c r="N4075" i="23" s="1"/>
  <c r="N3979" i="23" s="1"/>
  <c r="N3977" i="23" s="1"/>
  <c r="N3974" i="23" s="1"/>
  <c r="M4090" i="23"/>
  <c r="J3955" i="23"/>
  <c r="J3945" i="23"/>
  <c r="M3969" i="23"/>
  <c r="P3980" i="23"/>
  <c r="P3978" i="23" s="1"/>
  <c r="P3975" i="23" s="1"/>
  <c r="M3985" i="23"/>
  <c r="M3989" i="23"/>
  <c r="I4061" i="23"/>
  <c r="M4061" i="23" s="1"/>
  <c r="M4062" i="23"/>
  <c r="N4073" i="23"/>
  <c r="O4084" i="23"/>
  <c r="O4083" i="23" s="1"/>
  <c r="I4098" i="23"/>
  <c r="M4101" i="23"/>
  <c r="I4141" i="23"/>
  <c r="M4141" i="23" s="1"/>
  <c r="M4142" i="23"/>
  <c r="O3919" i="23"/>
  <c r="O3906" i="23" s="1"/>
  <c r="M3927" i="23"/>
  <c r="K3955" i="23"/>
  <c r="K3868" i="23" s="1"/>
  <c r="K3945" i="23"/>
  <c r="I4017" i="23"/>
  <c r="M4017" i="23" s="1"/>
  <c r="N4017" i="23" s="1"/>
  <c r="M4018" i="23"/>
  <c r="M4073" i="23"/>
  <c r="I4093" i="23"/>
  <c r="M4093" i="23" s="1"/>
  <c r="H4126" i="23"/>
  <c r="H4124" i="23" s="1"/>
  <c r="N4132" i="23"/>
  <c r="M3957" i="23"/>
  <c r="N3957" i="23" s="1"/>
  <c r="N3945" i="23" s="1"/>
  <c r="I3962" i="23"/>
  <c r="M3962" i="23" s="1"/>
  <c r="M3963" i="23"/>
  <c r="I4002" i="23"/>
  <c r="M4003" i="23"/>
  <c r="I4013" i="23"/>
  <c r="M4013" i="23" s="1"/>
  <c r="M4014" i="23"/>
  <c r="I4126" i="23"/>
  <c r="M4132" i="23"/>
  <c r="I4109" i="23"/>
  <c r="M4110" i="23"/>
  <c r="J3981" i="23"/>
  <c r="M3981" i="23" s="1"/>
  <c r="M3990" i="23"/>
  <c r="Q4108" i="23"/>
  <c r="Q4107" i="23" s="1"/>
  <c r="M3968" i="23"/>
  <c r="M3977" i="23"/>
  <c r="K3981" i="23"/>
  <c r="M4019" i="23"/>
  <c r="I4114" i="23"/>
  <c r="M4115" i="23"/>
  <c r="M4129" i="23"/>
  <c r="M3948" i="23"/>
  <c r="M3946" i="23" l="1"/>
  <c r="K3869" i="23"/>
  <c r="I4097" i="23"/>
  <c r="M4098" i="23"/>
  <c r="I4085" i="23"/>
  <c r="M4086" i="23"/>
  <c r="I4125" i="23"/>
  <c r="M4066" i="23"/>
  <c r="I4065" i="23"/>
  <c r="M4065" i="23" s="1"/>
  <c r="N3899" i="23"/>
  <c r="R3975" i="23"/>
  <c r="M4002" i="23"/>
  <c r="I4001" i="23"/>
  <c r="M4001" i="23" s="1"/>
  <c r="L3975" i="23"/>
  <c r="M3919" i="23"/>
  <c r="I3899" i="23"/>
  <c r="M3899" i="23" s="1"/>
  <c r="M3900" i="23"/>
  <c r="M4042" i="23"/>
  <c r="I4041" i="23"/>
  <c r="M4041" i="23" s="1"/>
  <c r="I3870" i="23"/>
  <c r="M3871" i="23"/>
  <c r="H4131" i="23"/>
  <c r="N4133" i="23"/>
  <c r="I3980" i="23"/>
  <c r="Q3975" i="23"/>
  <c r="J3980" i="23"/>
  <c r="J3978" i="23" s="1"/>
  <c r="J3975" i="23" s="1"/>
  <c r="M3906" i="23"/>
  <c r="I4113" i="23"/>
  <c r="M4113" i="23" s="1"/>
  <c r="M4114" i="23"/>
  <c r="I4108" i="23"/>
  <c r="M4109" i="23"/>
  <c r="M3955" i="23"/>
  <c r="N3955" i="23" s="1"/>
  <c r="J3868" i="23"/>
  <c r="M3868" i="23" s="1"/>
  <c r="N3868" i="23" s="1"/>
  <c r="I4021" i="23"/>
  <c r="M4021" i="23" s="1"/>
  <c r="M4022" i="23"/>
  <c r="M4126" i="23"/>
  <c r="I4124" i="23"/>
  <c r="M4124" i="23" s="1"/>
  <c r="I3997" i="23"/>
  <c r="M3997" i="23" s="1"/>
  <c r="M3998" i="23"/>
  <c r="I4118" i="23"/>
  <c r="M4119" i="23"/>
  <c r="M3994" i="23"/>
  <c r="I4107" i="23" l="1"/>
  <c r="M4107" i="23" s="1"/>
  <c r="M4108" i="23"/>
  <c r="M4118" i="23"/>
  <c r="I4117" i="23"/>
  <c r="M4117" i="23" s="1"/>
  <c r="M3980" i="23"/>
  <c r="I3978" i="23"/>
  <c r="I4123" i="23"/>
  <c r="M4123" i="23" s="1"/>
  <c r="M4125" i="23"/>
  <c r="N4131" i="23"/>
  <c r="H4125" i="23"/>
  <c r="H4123" i="23" s="1"/>
  <c r="H3975" i="23" s="1"/>
  <c r="I4084" i="23"/>
  <c r="M4085" i="23"/>
  <c r="I3869" i="23"/>
  <c r="M3869" i="23" s="1"/>
  <c r="N3869" i="23" s="1"/>
  <c r="M3870" i="23"/>
  <c r="I4096" i="23"/>
  <c r="M4097" i="23"/>
  <c r="M3978" i="23" l="1"/>
  <c r="I4083" i="23"/>
  <c r="M4083" i="23" s="1"/>
  <c r="M4084" i="23"/>
  <c r="M4096" i="23"/>
  <c r="I4094" i="23"/>
  <c r="I3976" i="23" l="1"/>
  <c r="M3976" i="23" s="1"/>
  <c r="M4094" i="23"/>
  <c r="I3975" i="23"/>
  <c r="M3975" i="23" s="1"/>
  <c r="M3867" i="23" l="1"/>
  <c r="N3867" i="23" s="1"/>
  <c r="N3866" i="23" s="1"/>
  <c r="N3865" i="23" s="1"/>
  <c r="N3864" i="23" s="1"/>
  <c r="R3866" i="23"/>
  <c r="Q3866" i="23"/>
  <c r="P3866" i="23"/>
  <c r="P3865" i="23" s="1"/>
  <c r="P3864" i="23" s="1"/>
  <c r="O3866" i="23"/>
  <c r="O3865" i="23" s="1"/>
  <c r="O3864" i="23" s="1"/>
  <c r="L3866" i="23"/>
  <c r="K3866" i="23"/>
  <c r="M3866" i="23" s="1"/>
  <c r="J3866" i="23"/>
  <c r="I3866" i="23"/>
  <c r="H3866" i="23"/>
  <c r="H3865" i="23" s="1"/>
  <c r="H3864" i="23" s="1"/>
  <c r="R3865" i="23"/>
  <c r="R3864" i="23" s="1"/>
  <c r="Q3865" i="23"/>
  <c r="L3865" i="23"/>
  <c r="L3864" i="23" s="1"/>
  <c r="K3865" i="23"/>
  <c r="K3864" i="23" s="1"/>
  <c r="J3865" i="23"/>
  <c r="J3864" i="23" s="1"/>
  <c r="I3865" i="23"/>
  <c r="M3865" i="23" s="1"/>
  <c r="Q3864" i="23"/>
  <c r="I3864" i="23"/>
  <c r="N3863" i="23"/>
  <c r="N3862" i="23" s="1"/>
  <c r="N3861" i="23" s="1"/>
  <c r="N3860" i="23" s="1"/>
  <c r="M3863" i="23"/>
  <c r="R3862" i="23"/>
  <c r="R3861" i="23" s="1"/>
  <c r="R3860" i="23" s="1"/>
  <c r="Q3862" i="23"/>
  <c r="P3862" i="23"/>
  <c r="P3861" i="23" s="1"/>
  <c r="P3860" i="23" s="1"/>
  <c r="O3862" i="23"/>
  <c r="M3862" i="23"/>
  <c r="L3862" i="23"/>
  <c r="L3861" i="23" s="1"/>
  <c r="L3860" i="23" s="1"/>
  <c r="K3862" i="23"/>
  <c r="K3861" i="23" s="1"/>
  <c r="K3860" i="23" s="1"/>
  <c r="J3862" i="23"/>
  <c r="J3861" i="23" s="1"/>
  <c r="I3862" i="23"/>
  <c r="H3862" i="23"/>
  <c r="Q3861" i="23"/>
  <c r="O3861" i="23"/>
  <c r="O3860" i="23" s="1"/>
  <c r="I3861" i="23"/>
  <c r="H3861" i="23"/>
  <c r="H3860" i="23" s="1"/>
  <c r="Q3860" i="23"/>
  <c r="J3860" i="23"/>
  <c r="I3860" i="23"/>
  <c r="M3860" i="23" s="1"/>
  <c r="M3859" i="23"/>
  <c r="N3859" i="23" s="1"/>
  <c r="N3845" i="23" s="1"/>
  <c r="N3843" i="23" s="1"/>
  <c r="M3858" i="23"/>
  <c r="N3858" i="23" s="1"/>
  <c r="N3857" i="23"/>
  <c r="M3857" i="23"/>
  <c r="R3856" i="23"/>
  <c r="Q3856" i="23"/>
  <c r="Q3853" i="23" s="1"/>
  <c r="P3856" i="23"/>
  <c r="P3853" i="23" s="1"/>
  <c r="O3856" i="23"/>
  <c r="L3856" i="23"/>
  <c r="K3856" i="23"/>
  <c r="K3853" i="23" s="1"/>
  <c r="J3856" i="23"/>
  <c r="J3851" i="23" s="1"/>
  <c r="J3845" i="23" s="1"/>
  <c r="J3843" i="23" s="1"/>
  <c r="J3695" i="23" s="1"/>
  <c r="I3856" i="23"/>
  <c r="M3856" i="23" s="1"/>
  <c r="H3856" i="23"/>
  <c r="N3856" i="23" s="1"/>
  <c r="R3855" i="23"/>
  <c r="Q3855" i="23"/>
  <c r="P3855" i="23"/>
  <c r="O3855" i="23"/>
  <c r="M3855" i="23"/>
  <c r="L3855" i="23"/>
  <c r="L3852" i="23" s="1"/>
  <c r="L3850" i="23" s="1"/>
  <c r="K3855" i="23"/>
  <c r="J3855" i="23"/>
  <c r="I3855" i="23"/>
  <c r="H3855" i="23"/>
  <c r="N3855" i="23" s="1"/>
  <c r="R3854" i="23"/>
  <c r="Q3854" i="23"/>
  <c r="Q3852" i="23" s="1"/>
  <c r="Q3850" i="23" s="1"/>
  <c r="P3854" i="23"/>
  <c r="O3854" i="23"/>
  <c r="O3852" i="23" s="1"/>
  <c r="O3850" i="23" s="1"/>
  <c r="O3844" i="23" s="1"/>
  <c r="O3842" i="23" s="1"/>
  <c r="L3854" i="23"/>
  <c r="K3854" i="23"/>
  <c r="K3852" i="23" s="1"/>
  <c r="K3850" i="23" s="1"/>
  <c r="J3854" i="23"/>
  <c r="I3854" i="23"/>
  <c r="H3854" i="23"/>
  <c r="H3852" i="23" s="1"/>
  <c r="R3853" i="23"/>
  <c r="O3853" i="23"/>
  <c r="L3853" i="23"/>
  <c r="J3853" i="23"/>
  <c r="H3853" i="23"/>
  <c r="R3852" i="23"/>
  <c r="P3852" i="23"/>
  <c r="P3850" i="23" s="1"/>
  <c r="I3852" i="23"/>
  <c r="I3850" i="23" s="1"/>
  <c r="R3851" i="23"/>
  <c r="R3845" i="23" s="1"/>
  <c r="R3843" i="23" s="1"/>
  <c r="Q3851" i="23"/>
  <c r="P3851" i="23"/>
  <c r="P3845" i="23" s="1"/>
  <c r="P3843" i="23" s="1"/>
  <c r="O3851" i="23"/>
  <c r="L3851" i="23"/>
  <c r="L3845" i="23" s="1"/>
  <c r="L3843" i="23" s="1"/>
  <c r="I3851" i="23"/>
  <c r="I3845" i="23" s="1"/>
  <c r="H3851" i="23"/>
  <c r="H3845" i="23" s="1"/>
  <c r="H3843" i="23" s="1"/>
  <c r="R3850" i="23"/>
  <c r="M3849" i="23"/>
  <c r="N3849" i="23" s="1"/>
  <c r="R3848" i="23"/>
  <c r="R3847" i="23" s="1"/>
  <c r="R3846" i="23" s="1"/>
  <c r="Q3848" i="23"/>
  <c r="Q3847" i="23" s="1"/>
  <c r="Q3846" i="23" s="1"/>
  <c r="Q3844" i="23" s="1"/>
  <c r="Q3842" i="23" s="1"/>
  <c r="P3848" i="23"/>
  <c r="P3847" i="23" s="1"/>
  <c r="O3848" i="23"/>
  <c r="L3848" i="23"/>
  <c r="K3848" i="23"/>
  <c r="J3848" i="23"/>
  <c r="J3847" i="23" s="1"/>
  <c r="J3846" i="23" s="1"/>
  <c r="I3848" i="23"/>
  <c r="M3848" i="23" s="1"/>
  <c r="H3848" i="23"/>
  <c r="H3847" i="23" s="1"/>
  <c r="H3846" i="23" s="1"/>
  <c r="O3847" i="23"/>
  <c r="L3847" i="23"/>
  <c r="L3846" i="23" s="1"/>
  <c r="L3844" i="23" s="1"/>
  <c r="K3847" i="23"/>
  <c r="K3846" i="23" s="1"/>
  <c r="K3844" i="23" s="1"/>
  <c r="K3842" i="23" s="1"/>
  <c r="P3846" i="23"/>
  <c r="O3846" i="23"/>
  <c r="Q3845" i="23"/>
  <c r="O3845" i="23"/>
  <c r="Q3843" i="23"/>
  <c r="O3843" i="23"/>
  <c r="L3842" i="23"/>
  <c r="M3841" i="23"/>
  <c r="N3841" i="23" s="1"/>
  <c r="N3840" i="23" s="1"/>
  <c r="N3839" i="23" s="1"/>
  <c r="N3838" i="23" s="1"/>
  <c r="N3837" i="23" s="1"/>
  <c r="N3836" i="23" s="1"/>
  <c r="R3840" i="23"/>
  <c r="R3839" i="23" s="1"/>
  <c r="R3838" i="23" s="1"/>
  <c r="R3837" i="23" s="1"/>
  <c r="R3836" i="23" s="1"/>
  <c r="Q3840" i="23"/>
  <c r="P3840" i="23"/>
  <c r="P3839" i="23" s="1"/>
  <c r="P3838" i="23" s="1"/>
  <c r="P3837" i="23" s="1"/>
  <c r="P3836" i="23" s="1"/>
  <c r="O3840" i="23"/>
  <c r="O3839" i="23" s="1"/>
  <c r="O3838" i="23" s="1"/>
  <c r="O3837" i="23" s="1"/>
  <c r="O3836" i="23" s="1"/>
  <c r="L3840" i="23"/>
  <c r="K3840" i="23"/>
  <c r="J3840" i="23"/>
  <c r="I3840" i="23"/>
  <c r="H3840" i="23"/>
  <c r="H3839" i="23" s="1"/>
  <c r="H3838" i="23" s="1"/>
  <c r="H3837" i="23" s="1"/>
  <c r="H3836" i="23" s="1"/>
  <c r="Q3839" i="23"/>
  <c r="L3839" i="23"/>
  <c r="K3839" i="23"/>
  <c r="K3838" i="23" s="1"/>
  <c r="K3837" i="23" s="1"/>
  <c r="K3836" i="23" s="1"/>
  <c r="J3839" i="23"/>
  <c r="J3838" i="23" s="1"/>
  <c r="Q3838" i="23"/>
  <c r="L3838" i="23"/>
  <c r="Q3837" i="23"/>
  <c r="Q3836" i="23" s="1"/>
  <c r="L3837" i="23"/>
  <c r="J3837" i="23"/>
  <c r="J3836" i="23" s="1"/>
  <c r="L3836" i="23"/>
  <c r="N3835" i="23"/>
  <c r="N3834" i="23" s="1"/>
  <c r="N3833" i="23" s="1"/>
  <c r="N3832" i="23" s="1"/>
  <c r="M3835" i="23"/>
  <c r="R3834" i="23"/>
  <c r="R3833" i="23" s="1"/>
  <c r="R3832" i="23" s="1"/>
  <c r="Q3834" i="23"/>
  <c r="Q3833" i="23" s="1"/>
  <c r="P3834" i="23"/>
  <c r="P3833" i="23" s="1"/>
  <c r="P3832" i="23" s="1"/>
  <c r="O3834" i="23"/>
  <c r="L3834" i="23"/>
  <c r="K3834" i="23"/>
  <c r="K3833" i="23" s="1"/>
  <c r="K3832" i="23" s="1"/>
  <c r="J3834" i="23"/>
  <c r="I3834" i="23"/>
  <c r="I3833" i="23" s="1"/>
  <c r="I3832" i="23" s="1"/>
  <c r="M3832" i="23" s="1"/>
  <c r="H3834" i="23"/>
  <c r="H3833" i="23" s="1"/>
  <c r="O3833" i="23"/>
  <c r="M3833" i="23"/>
  <c r="L3833" i="23"/>
  <c r="L3832" i="23" s="1"/>
  <c r="J3833" i="23"/>
  <c r="Q3832" i="23"/>
  <c r="O3832" i="23"/>
  <c r="J3832" i="23"/>
  <c r="H3832" i="23"/>
  <c r="H3827" i="23" s="1"/>
  <c r="H3826" i="23" s="1"/>
  <c r="M3831" i="23"/>
  <c r="N3831" i="23" s="1"/>
  <c r="R3830" i="23"/>
  <c r="Q3830" i="23"/>
  <c r="Q3829" i="23" s="1"/>
  <c r="Q3828" i="23" s="1"/>
  <c r="Q3827" i="23" s="1"/>
  <c r="P3830" i="23"/>
  <c r="O3830" i="23"/>
  <c r="N3830" i="23"/>
  <c r="N3829" i="23" s="1"/>
  <c r="N3828" i="23" s="1"/>
  <c r="N3827" i="23" s="1"/>
  <c r="N3826" i="23" s="1"/>
  <c r="L3830" i="23"/>
  <c r="L3829" i="23" s="1"/>
  <c r="L3828" i="23" s="1"/>
  <c r="L3827" i="23" s="1"/>
  <c r="L3826" i="23" s="1"/>
  <c r="K3830" i="23"/>
  <c r="K3829" i="23" s="1"/>
  <c r="J3830" i="23"/>
  <c r="M3830" i="23" s="1"/>
  <c r="I3830" i="23"/>
  <c r="H3830" i="23"/>
  <c r="R3829" i="23"/>
  <c r="P3829" i="23"/>
  <c r="P3828" i="23" s="1"/>
  <c r="P3827" i="23" s="1"/>
  <c r="P3826" i="23" s="1"/>
  <c r="O3829" i="23"/>
  <c r="O3828" i="23" s="1"/>
  <c r="J3829" i="23"/>
  <c r="I3829" i="23"/>
  <c r="H3829" i="23"/>
  <c r="R3828" i="23"/>
  <c r="R3827" i="23" s="1"/>
  <c r="R3826" i="23" s="1"/>
  <c r="K3828" i="23"/>
  <c r="K3827" i="23" s="1"/>
  <c r="K3826" i="23" s="1"/>
  <c r="J3828" i="23"/>
  <c r="J3827" i="23" s="1"/>
  <c r="J3826" i="23" s="1"/>
  <c r="H3828" i="23"/>
  <c r="O3827" i="23"/>
  <c r="O3826" i="23" s="1"/>
  <c r="Q3826" i="23"/>
  <c r="N3825" i="23"/>
  <c r="M3825" i="23"/>
  <c r="R3824" i="23"/>
  <c r="Q3824" i="23"/>
  <c r="P3824" i="23"/>
  <c r="O3824" i="23"/>
  <c r="N3824" i="23"/>
  <c r="N3823" i="23" s="1"/>
  <c r="N3822" i="23" s="1"/>
  <c r="N3814" i="23" s="1"/>
  <c r="N3812" i="23" s="1"/>
  <c r="M3824" i="23"/>
  <c r="L3824" i="23"/>
  <c r="L3823" i="23" s="1"/>
  <c r="L3822" i="23" s="1"/>
  <c r="L3814" i="23" s="1"/>
  <c r="L3812" i="23" s="1"/>
  <c r="K3824" i="23"/>
  <c r="J3824" i="23"/>
  <c r="I3824" i="23"/>
  <c r="H3824" i="23"/>
  <c r="R3823" i="23"/>
  <c r="R3822" i="23" s="1"/>
  <c r="R3814" i="23" s="1"/>
  <c r="R3812" i="23" s="1"/>
  <c r="Q3823" i="23"/>
  <c r="P3823" i="23"/>
  <c r="P3822" i="23" s="1"/>
  <c r="P3814" i="23" s="1"/>
  <c r="O3823" i="23"/>
  <c r="O3822" i="23" s="1"/>
  <c r="O3814" i="23" s="1"/>
  <c r="O3812" i="23" s="1"/>
  <c r="K3823" i="23"/>
  <c r="J3823" i="23"/>
  <c r="I3823" i="23"/>
  <c r="H3823" i="23"/>
  <c r="H3822" i="23" s="1"/>
  <c r="H3814" i="23" s="1"/>
  <c r="H3812" i="23" s="1"/>
  <c r="Q3822" i="23"/>
  <c r="K3822" i="23"/>
  <c r="K3814" i="23" s="1"/>
  <c r="K3812" i="23" s="1"/>
  <c r="J3822" i="23"/>
  <c r="M3821" i="23"/>
  <c r="N3821" i="23" s="1"/>
  <c r="N3820" i="23" s="1"/>
  <c r="R3820" i="23"/>
  <c r="Q3820" i="23"/>
  <c r="Q3817" i="23" s="1"/>
  <c r="Q3816" i="23" s="1"/>
  <c r="Q3815" i="23" s="1"/>
  <c r="Q3813" i="23" s="1"/>
  <c r="P3820" i="23"/>
  <c r="O3820" i="23"/>
  <c r="L3820" i="23"/>
  <c r="K3820" i="23"/>
  <c r="J3820" i="23"/>
  <c r="J3817" i="23" s="1"/>
  <c r="J3816" i="23" s="1"/>
  <c r="J3815" i="23" s="1"/>
  <c r="J3813" i="23" s="1"/>
  <c r="I3820" i="23"/>
  <c r="M3820" i="23" s="1"/>
  <c r="H3820" i="23"/>
  <c r="N3819" i="23"/>
  <c r="M3819" i="23"/>
  <c r="R3818" i="23"/>
  <c r="Q3818" i="23"/>
  <c r="P3818" i="23"/>
  <c r="O3818" i="23"/>
  <c r="N3818" i="23"/>
  <c r="M3818" i="23"/>
  <c r="L3818" i="23"/>
  <c r="L3817" i="23" s="1"/>
  <c r="L3816" i="23" s="1"/>
  <c r="L3815" i="23" s="1"/>
  <c r="L3813" i="23" s="1"/>
  <c r="K3818" i="23"/>
  <c r="J3818" i="23"/>
  <c r="I3818" i="23"/>
  <c r="H3818" i="23"/>
  <c r="R3817" i="23"/>
  <c r="R3816" i="23" s="1"/>
  <c r="R3815" i="23" s="1"/>
  <c r="R3813" i="23" s="1"/>
  <c r="R3695" i="23" s="1"/>
  <c r="P3817" i="23"/>
  <c r="P3816" i="23" s="1"/>
  <c r="P3815" i="23" s="1"/>
  <c r="P3813" i="23" s="1"/>
  <c r="P3695" i="23" s="1"/>
  <c r="O3817" i="23"/>
  <c r="O3816" i="23" s="1"/>
  <c r="O3815" i="23" s="1"/>
  <c r="O3813" i="23" s="1"/>
  <c r="O3695" i="23" s="1"/>
  <c r="K3817" i="23"/>
  <c r="I3817" i="23"/>
  <c r="H3817" i="23"/>
  <c r="H3816" i="23" s="1"/>
  <c r="K3816" i="23"/>
  <c r="K3815" i="23" s="1"/>
  <c r="K3813" i="23" s="1"/>
  <c r="H3815" i="23"/>
  <c r="H3813" i="23" s="1"/>
  <c r="Q3814" i="23"/>
  <c r="Q3812" i="23" s="1"/>
  <c r="J3814" i="23"/>
  <c r="J3812" i="23" s="1"/>
  <c r="P3812" i="23"/>
  <c r="N3811" i="23"/>
  <c r="N3810" i="23" s="1"/>
  <c r="N3809" i="23" s="1"/>
  <c r="N3808" i="23" s="1"/>
  <c r="M3811" i="23"/>
  <c r="R3810" i="23"/>
  <c r="Q3810" i="23"/>
  <c r="P3810" i="23"/>
  <c r="O3810" i="23"/>
  <c r="M3810" i="23"/>
  <c r="L3810" i="23"/>
  <c r="L3809" i="23" s="1"/>
  <c r="L3808" i="23" s="1"/>
  <c r="K3810" i="23"/>
  <c r="K3809" i="23" s="1"/>
  <c r="K3808" i="23" s="1"/>
  <c r="J3810" i="23"/>
  <c r="I3810" i="23"/>
  <c r="H3810" i="23"/>
  <c r="R3809" i="23"/>
  <c r="Q3809" i="23"/>
  <c r="Q3808" i="23" s="1"/>
  <c r="P3809" i="23"/>
  <c r="O3809" i="23"/>
  <c r="O3808" i="23" s="1"/>
  <c r="J3809" i="23"/>
  <c r="I3809" i="23"/>
  <c r="H3809" i="23"/>
  <c r="H3808" i="23" s="1"/>
  <c r="H3803" i="23" s="1"/>
  <c r="H3802" i="23" s="1"/>
  <c r="R3808" i="23"/>
  <c r="P3808" i="23"/>
  <c r="J3808" i="23"/>
  <c r="I3808" i="23"/>
  <c r="M3807" i="23"/>
  <c r="N3807" i="23" s="1"/>
  <c r="N3806" i="23" s="1"/>
  <c r="N3805" i="23" s="1"/>
  <c r="N3804" i="23" s="1"/>
  <c r="N3803" i="23" s="1"/>
  <c r="N3802" i="23" s="1"/>
  <c r="R3806" i="23"/>
  <c r="Q3806" i="23"/>
  <c r="P3806" i="23"/>
  <c r="P3805" i="23" s="1"/>
  <c r="P3804" i="23" s="1"/>
  <c r="P3803" i="23" s="1"/>
  <c r="P3802" i="23" s="1"/>
  <c r="O3806" i="23"/>
  <c r="O3805" i="23" s="1"/>
  <c r="L3806" i="23"/>
  <c r="K3806" i="23"/>
  <c r="J3806" i="23"/>
  <c r="I3806" i="23"/>
  <c r="H3806" i="23"/>
  <c r="R3805" i="23"/>
  <c r="R3804" i="23" s="1"/>
  <c r="R3803" i="23" s="1"/>
  <c r="R3802" i="23" s="1"/>
  <c r="Q3805" i="23"/>
  <c r="Q3804" i="23" s="1"/>
  <c r="L3805" i="23"/>
  <c r="K3805" i="23"/>
  <c r="K3804" i="23" s="1"/>
  <c r="K3803" i="23" s="1"/>
  <c r="K3802" i="23" s="1"/>
  <c r="J3805" i="23"/>
  <c r="J3804" i="23" s="1"/>
  <c r="J3803" i="23" s="1"/>
  <c r="J3802" i="23" s="1"/>
  <c r="H3805" i="23"/>
  <c r="O3804" i="23"/>
  <c r="L3804" i="23"/>
  <c r="H3804" i="23"/>
  <c r="Q3803" i="23"/>
  <c r="Q3802" i="23" s="1"/>
  <c r="M3801" i="23"/>
  <c r="N3801" i="23" s="1"/>
  <c r="N3800" i="23" s="1"/>
  <c r="R3800" i="23"/>
  <c r="Q3800" i="23"/>
  <c r="P3800" i="23"/>
  <c r="O3800" i="23"/>
  <c r="L3800" i="23"/>
  <c r="K3800" i="23"/>
  <c r="J3800" i="23"/>
  <c r="I3800" i="23"/>
  <c r="M3800" i="23" s="1"/>
  <c r="H3800" i="23"/>
  <c r="N3799" i="23"/>
  <c r="N3798" i="23" s="1"/>
  <c r="M3799" i="23"/>
  <c r="R3798" i="23"/>
  <c r="Q3798" i="23"/>
  <c r="P3798" i="23"/>
  <c r="O3798" i="23"/>
  <c r="M3798" i="23"/>
  <c r="L3798" i="23"/>
  <c r="K3798" i="23"/>
  <c r="J3798" i="23"/>
  <c r="I3798" i="23"/>
  <c r="H3798" i="23"/>
  <c r="M3797" i="23"/>
  <c r="N3797" i="23" s="1"/>
  <c r="N3796" i="23" s="1"/>
  <c r="R3796" i="23"/>
  <c r="Q3796" i="23"/>
  <c r="P3796" i="23"/>
  <c r="O3796" i="23"/>
  <c r="L3796" i="23"/>
  <c r="K3796" i="23"/>
  <c r="J3796" i="23"/>
  <c r="I3796" i="23"/>
  <c r="M3796" i="23" s="1"/>
  <c r="H3796" i="23"/>
  <c r="R3795" i="23"/>
  <c r="Q3795" i="23"/>
  <c r="P3795" i="23"/>
  <c r="P3793" i="23" s="1"/>
  <c r="O3795" i="23"/>
  <c r="N3795" i="23"/>
  <c r="M3795" i="23"/>
  <c r="L3795" i="23"/>
  <c r="L3793" i="23" s="1"/>
  <c r="K3795" i="23"/>
  <c r="J3795" i="23"/>
  <c r="I3795" i="23"/>
  <c r="H3795" i="23"/>
  <c r="H3793" i="23" s="1"/>
  <c r="R3794" i="23"/>
  <c r="Q3794" i="23"/>
  <c r="P3794" i="23"/>
  <c r="P3792" i="23" s="1"/>
  <c r="O3794" i="23"/>
  <c r="L3794" i="23"/>
  <c r="K3794" i="23"/>
  <c r="K3792" i="23" s="1"/>
  <c r="J3794" i="23"/>
  <c r="I3794" i="23"/>
  <c r="H3794" i="23"/>
  <c r="R3793" i="23"/>
  <c r="Q3793" i="23"/>
  <c r="O3793" i="23"/>
  <c r="M3793" i="23"/>
  <c r="K3793" i="23"/>
  <c r="J3793" i="23"/>
  <c r="I3793" i="23"/>
  <c r="Q3792" i="23"/>
  <c r="O3792" i="23"/>
  <c r="L3792" i="23"/>
  <c r="J3792" i="23"/>
  <c r="H3792" i="23"/>
  <c r="M3791" i="23"/>
  <c r="N3791" i="23" s="1"/>
  <c r="N3790" i="23" s="1"/>
  <c r="N3789" i="23" s="1"/>
  <c r="N3788" i="23" s="1"/>
  <c r="R3790" i="23"/>
  <c r="R3789" i="23" s="1"/>
  <c r="R3788" i="23" s="1"/>
  <c r="Q3790" i="23"/>
  <c r="P3790" i="23"/>
  <c r="O3790" i="23"/>
  <c r="L3790" i="23"/>
  <c r="L3789" i="23" s="1"/>
  <c r="L3788" i="23" s="1"/>
  <c r="K3790" i="23"/>
  <c r="K3789" i="23" s="1"/>
  <c r="K3788" i="23" s="1"/>
  <c r="J3790" i="23"/>
  <c r="J3789" i="23" s="1"/>
  <c r="I3790" i="23"/>
  <c r="H3790" i="23"/>
  <c r="Q3789" i="23"/>
  <c r="P3789" i="23"/>
  <c r="P3788" i="23" s="1"/>
  <c r="O3789" i="23"/>
  <c r="I3789" i="23"/>
  <c r="H3789" i="23"/>
  <c r="Q3788" i="23"/>
  <c r="O3788" i="23"/>
  <c r="I3788" i="23"/>
  <c r="H3788" i="23"/>
  <c r="N3787" i="23"/>
  <c r="M3787" i="23"/>
  <c r="R3786" i="23"/>
  <c r="Q3786" i="23"/>
  <c r="P3786" i="23"/>
  <c r="O3786" i="23"/>
  <c r="O3785" i="23" s="1"/>
  <c r="O3784" i="23" s="1"/>
  <c r="N3786" i="23"/>
  <c r="N3785" i="23" s="1"/>
  <c r="M3786" i="23"/>
  <c r="L3786" i="23"/>
  <c r="K3786" i="23"/>
  <c r="J3786" i="23"/>
  <c r="I3786" i="23"/>
  <c r="H3786" i="23"/>
  <c r="H3785" i="23" s="1"/>
  <c r="H3784" i="23" s="1"/>
  <c r="R3785" i="23"/>
  <c r="Q3785" i="23"/>
  <c r="Q3784" i="23" s="1"/>
  <c r="P3785" i="23"/>
  <c r="P3784" i="23" s="1"/>
  <c r="L3785" i="23"/>
  <c r="K3785" i="23"/>
  <c r="J3785" i="23"/>
  <c r="J3784" i="23" s="1"/>
  <c r="I3785" i="23"/>
  <c r="R3784" i="23"/>
  <c r="N3784" i="23"/>
  <c r="L3784" i="23"/>
  <c r="K3784" i="23"/>
  <c r="N3783" i="23"/>
  <c r="N3782" i="23" s="1"/>
  <c r="N3781" i="23" s="1"/>
  <c r="N3780" i="23" s="1"/>
  <c r="M3783" i="23"/>
  <c r="R3782" i="23"/>
  <c r="R3781" i="23" s="1"/>
  <c r="R3780" i="23" s="1"/>
  <c r="Q3782" i="23"/>
  <c r="Q3781" i="23" s="1"/>
  <c r="P3782" i="23"/>
  <c r="P3781" i="23" s="1"/>
  <c r="P3780" i="23" s="1"/>
  <c r="O3782" i="23"/>
  <c r="M3782" i="23"/>
  <c r="L3782" i="23"/>
  <c r="K3782" i="23"/>
  <c r="K3781" i="23" s="1"/>
  <c r="K3780" i="23" s="1"/>
  <c r="J3782" i="23"/>
  <c r="J3781" i="23" s="1"/>
  <c r="J3780" i="23" s="1"/>
  <c r="I3782" i="23"/>
  <c r="I3781" i="23" s="1"/>
  <c r="I3780" i="23" s="1"/>
  <c r="M3780" i="23" s="1"/>
  <c r="H3782" i="23"/>
  <c r="H3781" i="23" s="1"/>
  <c r="H3780" i="23" s="1"/>
  <c r="O3781" i="23"/>
  <c r="L3781" i="23"/>
  <c r="L3780" i="23" s="1"/>
  <c r="Q3780" i="23"/>
  <c r="O3780" i="23"/>
  <c r="N3779" i="23"/>
  <c r="M3779" i="23"/>
  <c r="R3778" i="23"/>
  <c r="Q3778" i="23"/>
  <c r="P3778" i="23"/>
  <c r="O3778" i="23"/>
  <c r="N3778" i="23"/>
  <c r="N3777" i="23" s="1"/>
  <c r="N3776" i="23" s="1"/>
  <c r="L3778" i="23"/>
  <c r="L3777" i="23" s="1"/>
  <c r="L3776" i="23" s="1"/>
  <c r="K3778" i="23"/>
  <c r="K3777" i="23" s="1"/>
  <c r="J3778" i="23"/>
  <c r="I3778" i="23"/>
  <c r="M3778" i="23" s="1"/>
  <c r="H3778" i="23"/>
  <c r="R3777" i="23"/>
  <c r="Q3777" i="23"/>
  <c r="P3777" i="23"/>
  <c r="P3776" i="23" s="1"/>
  <c r="O3777" i="23"/>
  <c r="O3776" i="23" s="1"/>
  <c r="J3777" i="23"/>
  <c r="I3777" i="23"/>
  <c r="H3777" i="23"/>
  <c r="R3776" i="23"/>
  <c r="Q3776" i="23"/>
  <c r="K3776" i="23"/>
  <c r="J3776" i="23"/>
  <c r="H3776" i="23"/>
  <c r="M3775" i="23"/>
  <c r="N3775" i="23" s="1"/>
  <c r="N3774" i="23" s="1"/>
  <c r="N3773" i="23" s="1"/>
  <c r="N3772" i="23" s="1"/>
  <c r="R3774" i="23"/>
  <c r="Q3774" i="23"/>
  <c r="Q3773" i="23" s="1"/>
  <c r="Q3772" i="23" s="1"/>
  <c r="P3774" i="23"/>
  <c r="P3773" i="23" s="1"/>
  <c r="P3772" i="23" s="1"/>
  <c r="O3774" i="23"/>
  <c r="O3773" i="23" s="1"/>
  <c r="O3772" i="23" s="1"/>
  <c r="L3774" i="23"/>
  <c r="K3774" i="23"/>
  <c r="J3774" i="23"/>
  <c r="M3774" i="23" s="1"/>
  <c r="I3774" i="23"/>
  <c r="H3774" i="23"/>
  <c r="H3773" i="23" s="1"/>
  <c r="H3772" i="23" s="1"/>
  <c r="R3773" i="23"/>
  <c r="R3772" i="23" s="1"/>
  <c r="L3773" i="23"/>
  <c r="L3772" i="23" s="1"/>
  <c r="K3773" i="23"/>
  <c r="K3772" i="23" s="1"/>
  <c r="J3773" i="23"/>
  <c r="J3772" i="23" s="1"/>
  <c r="I3773" i="23"/>
  <c r="I3772" i="23" s="1"/>
  <c r="N3771" i="23"/>
  <c r="N3770" i="23" s="1"/>
  <c r="N3769" i="23" s="1"/>
  <c r="N3768" i="23" s="1"/>
  <c r="M3771" i="23"/>
  <c r="R3770" i="23"/>
  <c r="R3769" i="23" s="1"/>
  <c r="R3768" i="23" s="1"/>
  <c r="Q3770" i="23"/>
  <c r="Q3769" i="23" s="1"/>
  <c r="Q3768" i="23" s="1"/>
  <c r="P3770" i="23"/>
  <c r="O3770" i="23"/>
  <c r="L3770" i="23"/>
  <c r="K3770" i="23"/>
  <c r="K3769" i="23" s="1"/>
  <c r="K3768" i="23" s="1"/>
  <c r="J3770" i="23"/>
  <c r="J3769" i="23" s="1"/>
  <c r="J3768" i="23" s="1"/>
  <c r="I3770" i="23"/>
  <c r="I3769" i="23" s="1"/>
  <c r="H3770" i="23"/>
  <c r="P3769" i="23"/>
  <c r="O3769" i="23"/>
  <c r="O3768" i="23" s="1"/>
  <c r="L3769" i="23"/>
  <c r="L3768" i="23" s="1"/>
  <c r="H3769" i="23"/>
  <c r="P3768" i="23"/>
  <c r="H3768" i="23"/>
  <c r="N3767" i="23"/>
  <c r="M3767" i="23"/>
  <c r="R3766" i="23"/>
  <c r="Q3766" i="23"/>
  <c r="P3766" i="23"/>
  <c r="O3766" i="23"/>
  <c r="N3766" i="23"/>
  <c r="N3765" i="23" s="1"/>
  <c r="N3764" i="23" s="1"/>
  <c r="M3766" i="23"/>
  <c r="L3766" i="23"/>
  <c r="L3765" i="23" s="1"/>
  <c r="L3764" i="23" s="1"/>
  <c r="K3766" i="23"/>
  <c r="J3766" i="23"/>
  <c r="I3766" i="23"/>
  <c r="H3766" i="23"/>
  <c r="R3765" i="23"/>
  <c r="R3764" i="23" s="1"/>
  <c r="Q3765" i="23"/>
  <c r="Q3764" i="23" s="1"/>
  <c r="P3765" i="23"/>
  <c r="P3764" i="23" s="1"/>
  <c r="O3765" i="23"/>
  <c r="O3764" i="23" s="1"/>
  <c r="K3765" i="23"/>
  <c r="J3765" i="23"/>
  <c r="I3765" i="23"/>
  <c r="H3765" i="23"/>
  <c r="H3764" i="23" s="1"/>
  <c r="K3764" i="23"/>
  <c r="J3764" i="23"/>
  <c r="M3763" i="23"/>
  <c r="N3763" i="23" s="1"/>
  <c r="N3762" i="23" s="1"/>
  <c r="N3761" i="23" s="1"/>
  <c r="N3760" i="23" s="1"/>
  <c r="R3762" i="23"/>
  <c r="Q3762" i="23"/>
  <c r="Q3761" i="23" s="1"/>
  <c r="Q3760" i="23" s="1"/>
  <c r="P3762" i="23"/>
  <c r="P3761" i="23" s="1"/>
  <c r="O3762" i="23"/>
  <c r="O3761" i="23" s="1"/>
  <c r="O3760" i="23" s="1"/>
  <c r="L3762" i="23"/>
  <c r="K3762" i="23"/>
  <c r="J3762" i="23"/>
  <c r="J3761" i="23" s="1"/>
  <c r="J3760" i="23" s="1"/>
  <c r="I3762" i="23"/>
  <c r="I3761" i="23" s="1"/>
  <c r="H3762" i="23"/>
  <c r="H3761" i="23" s="1"/>
  <c r="H3760" i="23" s="1"/>
  <c r="R3761" i="23"/>
  <c r="R3760" i="23" s="1"/>
  <c r="L3761" i="23"/>
  <c r="L3760" i="23" s="1"/>
  <c r="K3761" i="23"/>
  <c r="K3760" i="23" s="1"/>
  <c r="P3760" i="23"/>
  <c r="N3759" i="23"/>
  <c r="N3758" i="23" s="1"/>
  <c r="N3757" i="23" s="1"/>
  <c r="N3756" i="23" s="1"/>
  <c r="M3759" i="23"/>
  <c r="R3758" i="23"/>
  <c r="R3757" i="23" s="1"/>
  <c r="R3756" i="23" s="1"/>
  <c r="Q3758" i="23"/>
  <c r="P3758" i="23"/>
  <c r="P3757" i="23" s="1"/>
  <c r="P3756" i="23" s="1"/>
  <c r="O3758" i="23"/>
  <c r="M3758" i="23"/>
  <c r="L3758" i="23"/>
  <c r="K3758" i="23"/>
  <c r="K3757" i="23" s="1"/>
  <c r="K3756" i="23" s="1"/>
  <c r="J3758" i="23"/>
  <c r="J3757" i="23" s="1"/>
  <c r="M3757" i="23" s="1"/>
  <c r="I3758" i="23"/>
  <c r="H3758" i="23"/>
  <c r="Q3757" i="23"/>
  <c r="O3757" i="23"/>
  <c r="O3756" i="23" s="1"/>
  <c r="L3757" i="23"/>
  <c r="I3757" i="23"/>
  <c r="H3757" i="23"/>
  <c r="H3756" i="23" s="1"/>
  <c r="Q3756" i="23"/>
  <c r="L3756" i="23"/>
  <c r="I3756" i="23"/>
  <c r="M3755" i="23"/>
  <c r="N3755" i="23" s="1"/>
  <c r="N3754" i="23" s="1"/>
  <c r="N3753" i="23" s="1"/>
  <c r="N3752" i="23" s="1"/>
  <c r="R3754" i="23"/>
  <c r="Q3754" i="23"/>
  <c r="P3754" i="23"/>
  <c r="P3753" i="23" s="1"/>
  <c r="P3752" i="23" s="1"/>
  <c r="O3754" i="23"/>
  <c r="M3754" i="23"/>
  <c r="L3754" i="23"/>
  <c r="K3754" i="23"/>
  <c r="J3754" i="23"/>
  <c r="I3754" i="23"/>
  <c r="H3754" i="23"/>
  <c r="R3753" i="23"/>
  <c r="R3752" i="23" s="1"/>
  <c r="Q3753" i="23"/>
  <c r="Q3752" i="23" s="1"/>
  <c r="O3753" i="23"/>
  <c r="L3753" i="23"/>
  <c r="K3753" i="23"/>
  <c r="K3752" i="23" s="1"/>
  <c r="M3752" i="23" s="1"/>
  <c r="J3753" i="23"/>
  <c r="I3753" i="23"/>
  <c r="I3752" i="23" s="1"/>
  <c r="H3753" i="23"/>
  <c r="H3752" i="23" s="1"/>
  <c r="O3752" i="23"/>
  <c r="L3752" i="23"/>
  <c r="J3752" i="23"/>
  <c r="M3751" i="23"/>
  <c r="N3751" i="23" s="1"/>
  <c r="N3750" i="23" s="1"/>
  <c r="N3749" i="23" s="1"/>
  <c r="N3748" i="23" s="1"/>
  <c r="R3750" i="23"/>
  <c r="Q3750" i="23"/>
  <c r="Q3749" i="23" s="1"/>
  <c r="Q3748" i="23" s="1"/>
  <c r="P3750" i="23"/>
  <c r="P3749" i="23" s="1"/>
  <c r="P3748" i="23" s="1"/>
  <c r="O3750" i="23"/>
  <c r="L3750" i="23"/>
  <c r="K3750" i="23"/>
  <c r="J3750" i="23"/>
  <c r="J3749" i="23" s="1"/>
  <c r="J3748" i="23" s="1"/>
  <c r="I3750" i="23"/>
  <c r="M3750" i="23" s="1"/>
  <c r="H3750" i="23"/>
  <c r="H3749" i="23" s="1"/>
  <c r="H3748" i="23" s="1"/>
  <c r="R3749" i="23"/>
  <c r="O3749" i="23"/>
  <c r="L3749" i="23"/>
  <c r="L3748" i="23" s="1"/>
  <c r="K3749" i="23"/>
  <c r="K3748" i="23" s="1"/>
  <c r="R3748" i="23"/>
  <c r="O3748" i="23"/>
  <c r="N3747" i="23"/>
  <c r="N3746" i="23" s="1"/>
  <c r="N3745" i="23" s="1"/>
  <c r="N3744" i="23" s="1"/>
  <c r="M3747" i="23"/>
  <c r="R3746" i="23"/>
  <c r="Q3746" i="23"/>
  <c r="P3746" i="23"/>
  <c r="O3746" i="23"/>
  <c r="M3746" i="23"/>
  <c r="L3746" i="23"/>
  <c r="L3745" i="23" s="1"/>
  <c r="K3746" i="23"/>
  <c r="K3745" i="23" s="1"/>
  <c r="K3744" i="23" s="1"/>
  <c r="J3746" i="23"/>
  <c r="I3746" i="23"/>
  <c r="I3745" i="23" s="1"/>
  <c r="H3746" i="23"/>
  <c r="R3745" i="23"/>
  <c r="Q3745" i="23"/>
  <c r="Q3744" i="23" s="1"/>
  <c r="P3745" i="23"/>
  <c r="O3745" i="23"/>
  <c r="O3744" i="23" s="1"/>
  <c r="J3745" i="23"/>
  <c r="H3745" i="23"/>
  <c r="H3744" i="23" s="1"/>
  <c r="R3744" i="23"/>
  <c r="P3744" i="23"/>
  <c r="L3744" i="23"/>
  <c r="J3744" i="23"/>
  <c r="M3743" i="23"/>
  <c r="N3743" i="23" s="1"/>
  <c r="N3742" i="23" s="1"/>
  <c r="N3741" i="23" s="1"/>
  <c r="N3740" i="23" s="1"/>
  <c r="R3742" i="23"/>
  <c r="Q3742" i="23"/>
  <c r="P3742" i="23"/>
  <c r="P3741" i="23" s="1"/>
  <c r="P3740" i="23" s="1"/>
  <c r="O3742" i="23"/>
  <c r="O3741" i="23" s="1"/>
  <c r="L3742" i="23"/>
  <c r="L3741" i="23" s="1"/>
  <c r="L3740" i="23" s="1"/>
  <c r="K3742" i="23"/>
  <c r="J3742" i="23"/>
  <c r="I3742" i="23"/>
  <c r="H3742" i="23"/>
  <c r="R3741" i="23"/>
  <c r="R3740" i="23" s="1"/>
  <c r="Q3741" i="23"/>
  <c r="Q3740" i="23" s="1"/>
  <c r="K3741" i="23"/>
  <c r="K3740" i="23" s="1"/>
  <c r="J3741" i="23"/>
  <c r="J3740" i="23" s="1"/>
  <c r="H3741" i="23"/>
  <c r="O3740" i="23"/>
  <c r="H3740" i="23"/>
  <c r="M3739" i="23"/>
  <c r="N3739" i="23" s="1"/>
  <c r="N3738" i="23" s="1"/>
  <c r="R3738" i="23"/>
  <c r="R3737" i="23" s="1"/>
  <c r="Q3738" i="23"/>
  <c r="Q3737" i="23" s="1"/>
  <c r="Q3736" i="23" s="1"/>
  <c r="P3738" i="23"/>
  <c r="O3738" i="23"/>
  <c r="O3737" i="23" s="1"/>
  <c r="O3736" i="23" s="1"/>
  <c r="L3738" i="23"/>
  <c r="L3737" i="23" s="1"/>
  <c r="L3736" i="23" s="1"/>
  <c r="K3738" i="23"/>
  <c r="J3738" i="23"/>
  <c r="J3737" i="23" s="1"/>
  <c r="J3736" i="23" s="1"/>
  <c r="I3738" i="23"/>
  <c r="I3737" i="23" s="1"/>
  <c r="H3738" i="23"/>
  <c r="P3737" i="23"/>
  <c r="N3737" i="23"/>
  <c r="K3737" i="23"/>
  <c r="H3737" i="23"/>
  <c r="R3736" i="23"/>
  <c r="P3736" i="23"/>
  <c r="K3736" i="23"/>
  <c r="I3736" i="23"/>
  <c r="H3736" i="23"/>
  <c r="N3735" i="23"/>
  <c r="N3734" i="23" s="1"/>
  <c r="N3733" i="23" s="1"/>
  <c r="N3732" i="23" s="1"/>
  <c r="M3735" i="23"/>
  <c r="R3734" i="23"/>
  <c r="R3733" i="23" s="1"/>
  <c r="R3732" i="23" s="1"/>
  <c r="Q3734" i="23"/>
  <c r="P3734" i="23"/>
  <c r="O3734" i="23"/>
  <c r="O3733" i="23" s="1"/>
  <c r="O3732" i="23" s="1"/>
  <c r="M3734" i="23"/>
  <c r="L3734" i="23"/>
  <c r="L3733" i="23" s="1"/>
  <c r="L3732" i="23" s="1"/>
  <c r="K3734" i="23"/>
  <c r="J3734" i="23"/>
  <c r="I3734" i="23"/>
  <c r="H3734" i="23"/>
  <c r="Q3733" i="23"/>
  <c r="Q3732" i="23" s="1"/>
  <c r="P3733" i="23"/>
  <c r="P3732" i="23" s="1"/>
  <c r="K3733" i="23"/>
  <c r="J3733" i="23"/>
  <c r="J3732" i="23" s="1"/>
  <c r="I3733" i="23"/>
  <c r="M3733" i="23" s="1"/>
  <c r="H3733" i="23"/>
  <c r="H3732" i="23" s="1"/>
  <c r="K3732" i="23"/>
  <c r="I3732" i="23"/>
  <c r="M3731" i="23"/>
  <c r="N3731" i="23" s="1"/>
  <c r="N3730" i="23" s="1"/>
  <c r="N3729" i="23" s="1"/>
  <c r="N3728" i="23" s="1"/>
  <c r="R3730" i="23"/>
  <c r="R3729" i="23" s="1"/>
  <c r="R3728" i="23" s="1"/>
  <c r="Q3730" i="23"/>
  <c r="P3730" i="23"/>
  <c r="P3729" i="23" s="1"/>
  <c r="P3728" i="23" s="1"/>
  <c r="O3730" i="23"/>
  <c r="O3729" i="23" s="1"/>
  <c r="L3730" i="23"/>
  <c r="K3730" i="23"/>
  <c r="J3730" i="23"/>
  <c r="I3730" i="23"/>
  <c r="H3730" i="23"/>
  <c r="H3729" i="23" s="1"/>
  <c r="H3728" i="23" s="1"/>
  <c r="Q3729" i="23"/>
  <c r="L3729" i="23"/>
  <c r="K3729" i="23"/>
  <c r="K3728" i="23" s="1"/>
  <c r="J3729" i="23"/>
  <c r="J3728" i="23" s="1"/>
  <c r="Q3728" i="23"/>
  <c r="O3728" i="23"/>
  <c r="L3728" i="23"/>
  <c r="M3727" i="23"/>
  <c r="N3727" i="23" s="1"/>
  <c r="N3726" i="23" s="1"/>
  <c r="N3725" i="23" s="1"/>
  <c r="N3724" i="23" s="1"/>
  <c r="R3726" i="23"/>
  <c r="R3725" i="23" s="1"/>
  <c r="Q3726" i="23"/>
  <c r="P3726" i="23"/>
  <c r="O3726" i="23"/>
  <c r="L3726" i="23"/>
  <c r="L3725" i="23" s="1"/>
  <c r="L3724" i="23" s="1"/>
  <c r="K3726" i="23"/>
  <c r="K3725" i="23" s="1"/>
  <c r="K3724" i="23" s="1"/>
  <c r="J3726" i="23"/>
  <c r="J3725" i="23" s="1"/>
  <c r="I3726" i="23"/>
  <c r="M3726" i="23" s="1"/>
  <c r="H3726" i="23"/>
  <c r="H3725" i="23" s="1"/>
  <c r="H3724" i="23" s="1"/>
  <c r="Q3725" i="23"/>
  <c r="P3725" i="23"/>
  <c r="P3724" i="23" s="1"/>
  <c r="O3725" i="23"/>
  <c r="I3725" i="23"/>
  <c r="R3724" i="23"/>
  <c r="Q3724" i="23"/>
  <c r="O3724" i="23"/>
  <c r="I3724" i="23"/>
  <c r="M3723" i="23"/>
  <c r="N3723" i="23" s="1"/>
  <c r="N3722" i="23" s="1"/>
  <c r="N3721" i="23" s="1"/>
  <c r="N3720" i="23" s="1"/>
  <c r="R3722" i="23"/>
  <c r="Q3722" i="23"/>
  <c r="P3722" i="23"/>
  <c r="O3722" i="23"/>
  <c r="O3721" i="23" s="1"/>
  <c r="O3720" i="23" s="1"/>
  <c r="M3722" i="23"/>
  <c r="L3722" i="23"/>
  <c r="K3722" i="23"/>
  <c r="K3721" i="23" s="1"/>
  <c r="K3720" i="23" s="1"/>
  <c r="J3722" i="23"/>
  <c r="I3722" i="23"/>
  <c r="H3722" i="23"/>
  <c r="H3721" i="23" s="1"/>
  <c r="H3720" i="23" s="1"/>
  <c r="R3721" i="23"/>
  <c r="R3720" i="23" s="1"/>
  <c r="Q3721" i="23"/>
  <c r="Q3720" i="23" s="1"/>
  <c r="P3721" i="23"/>
  <c r="P3720" i="23" s="1"/>
  <c r="L3721" i="23"/>
  <c r="J3721" i="23"/>
  <c r="J3720" i="23" s="1"/>
  <c r="I3721" i="23"/>
  <c r="M3721" i="23" s="1"/>
  <c r="L3720" i="23"/>
  <c r="N3719" i="23"/>
  <c r="N3718" i="23" s="1"/>
  <c r="N3717" i="23" s="1"/>
  <c r="N3716" i="23" s="1"/>
  <c r="M3719" i="23"/>
  <c r="R3718" i="23"/>
  <c r="R3717" i="23" s="1"/>
  <c r="R3716" i="23" s="1"/>
  <c r="Q3718" i="23"/>
  <c r="Q3717" i="23" s="1"/>
  <c r="Q3716" i="23" s="1"/>
  <c r="P3718" i="23"/>
  <c r="P3717" i="23" s="1"/>
  <c r="P3716" i="23" s="1"/>
  <c r="O3718" i="23"/>
  <c r="L3718" i="23"/>
  <c r="K3718" i="23"/>
  <c r="K3717" i="23" s="1"/>
  <c r="K3716" i="23" s="1"/>
  <c r="J3718" i="23"/>
  <c r="I3718" i="23"/>
  <c r="H3718" i="23"/>
  <c r="H3717" i="23" s="1"/>
  <c r="O3717" i="23"/>
  <c r="L3717" i="23"/>
  <c r="L3716" i="23" s="1"/>
  <c r="J3717" i="23"/>
  <c r="O3716" i="23"/>
  <c r="J3716" i="23"/>
  <c r="H3716" i="23"/>
  <c r="N3715" i="23"/>
  <c r="M3715" i="23"/>
  <c r="R3714" i="23"/>
  <c r="Q3714" i="23"/>
  <c r="Q3713" i="23" s="1"/>
  <c r="Q3712" i="23" s="1"/>
  <c r="P3714" i="23"/>
  <c r="O3714" i="23"/>
  <c r="N3714" i="23"/>
  <c r="N3713" i="23" s="1"/>
  <c r="N3712" i="23" s="1"/>
  <c r="L3714" i="23"/>
  <c r="L3713" i="23" s="1"/>
  <c r="L3712" i="23" s="1"/>
  <c r="K3714" i="23"/>
  <c r="K3713" i="23" s="1"/>
  <c r="J3714" i="23"/>
  <c r="I3714" i="23"/>
  <c r="M3714" i="23" s="1"/>
  <c r="H3714" i="23"/>
  <c r="R3713" i="23"/>
  <c r="P3713" i="23"/>
  <c r="P3712" i="23" s="1"/>
  <c r="O3713" i="23"/>
  <c r="O3712" i="23" s="1"/>
  <c r="J3713" i="23"/>
  <c r="I3713" i="23"/>
  <c r="H3713" i="23"/>
  <c r="R3712" i="23"/>
  <c r="K3712" i="23"/>
  <c r="J3712" i="23"/>
  <c r="H3712" i="23"/>
  <c r="M3711" i="23"/>
  <c r="N3711" i="23" s="1"/>
  <c r="N3710" i="23" s="1"/>
  <c r="N3709" i="23" s="1"/>
  <c r="R3710" i="23"/>
  <c r="Q3710" i="23"/>
  <c r="Q3709" i="23" s="1"/>
  <c r="Q3708" i="23" s="1"/>
  <c r="P3710" i="23"/>
  <c r="O3710" i="23"/>
  <c r="O3709" i="23" s="1"/>
  <c r="O3708" i="23" s="1"/>
  <c r="L3710" i="23"/>
  <c r="K3710" i="23"/>
  <c r="J3710" i="23"/>
  <c r="I3710" i="23"/>
  <c r="M3710" i="23" s="1"/>
  <c r="H3710" i="23"/>
  <c r="H3709" i="23" s="1"/>
  <c r="H3708" i="23" s="1"/>
  <c r="R3709" i="23"/>
  <c r="R3708" i="23" s="1"/>
  <c r="P3709" i="23"/>
  <c r="L3709" i="23"/>
  <c r="L3708" i="23" s="1"/>
  <c r="K3709" i="23"/>
  <c r="J3709" i="23"/>
  <c r="J3708" i="23" s="1"/>
  <c r="I3709" i="23"/>
  <c r="I3708" i="23" s="1"/>
  <c r="M3708" i="23" s="1"/>
  <c r="P3708" i="23"/>
  <c r="N3708" i="23"/>
  <c r="K3708" i="23"/>
  <c r="N3707" i="23"/>
  <c r="N3706" i="23" s="1"/>
  <c r="N3705" i="23" s="1"/>
  <c r="N3704" i="23" s="1"/>
  <c r="M3707" i="23"/>
  <c r="R3706" i="23"/>
  <c r="R3705" i="23" s="1"/>
  <c r="R3704" i="23" s="1"/>
  <c r="Q3706" i="23"/>
  <c r="Q3705" i="23" s="1"/>
  <c r="P3706" i="23"/>
  <c r="O3706" i="23"/>
  <c r="L3706" i="23"/>
  <c r="K3706" i="23"/>
  <c r="K3705" i="23" s="1"/>
  <c r="K3704" i="23" s="1"/>
  <c r="J3706" i="23"/>
  <c r="J3705" i="23" s="1"/>
  <c r="I3706" i="23"/>
  <c r="I3705" i="23" s="1"/>
  <c r="I3704" i="23" s="1"/>
  <c r="M3704" i="23" s="1"/>
  <c r="H3706" i="23"/>
  <c r="P3705" i="23"/>
  <c r="O3705" i="23"/>
  <c r="O3704" i="23" s="1"/>
  <c r="M3705" i="23"/>
  <c r="L3705" i="23"/>
  <c r="L3704" i="23" s="1"/>
  <c r="H3705" i="23"/>
  <c r="Q3704" i="23"/>
  <c r="P3704" i="23"/>
  <c r="J3704" i="23"/>
  <c r="H3704" i="23"/>
  <c r="N3703" i="23"/>
  <c r="N3702" i="23" s="1"/>
  <c r="N3701" i="23" s="1"/>
  <c r="M3703" i="23"/>
  <c r="R3702" i="23"/>
  <c r="Q3702" i="23"/>
  <c r="P3702" i="23"/>
  <c r="O3702" i="23"/>
  <c r="L3702" i="23"/>
  <c r="L3701" i="23" s="1"/>
  <c r="K3702" i="23"/>
  <c r="J3702" i="23"/>
  <c r="I3702" i="23"/>
  <c r="H3702" i="23"/>
  <c r="R3701" i="23"/>
  <c r="Q3701" i="23"/>
  <c r="Q3700" i="23" s="1"/>
  <c r="P3701" i="23"/>
  <c r="O3701" i="23"/>
  <c r="O3700" i="23" s="1"/>
  <c r="K3701" i="23"/>
  <c r="J3701" i="23"/>
  <c r="I3701" i="23"/>
  <c r="H3701" i="23"/>
  <c r="H3700" i="23" s="1"/>
  <c r="R3700" i="23"/>
  <c r="K3700" i="23"/>
  <c r="J3700" i="23"/>
  <c r="Q3698" i="23"/>
  <c r="Q3696" i="23" s="1"/>
  <c r="P3698" i="23"/>
  <c r="O3698" i="23"/>
  <c r="L3698" i="23"/>
  <c r="L3696" i="23" s="1"/>
  <c r="L3693" i="23" s="1"/>
  <c r="K3698" i="23"/>
  <c r="J3698" i="23"/>
  <c r="J3696" i="23" s="1"/>
  <c r="J3693" i="23" s="1"/>
  <c r="I3698" i="23"/>
  <c r="M3698" i="23" s="1"/>
  <c r="H3698" i="23"/>
  <c r="H3696" i="23" s="1"/>
  <c r="H3693" i="23" s="1"/>
  <c r="P3696" i="23"/>
  <c r="P3693" i="23" s="1"/>
  <c r="O3696" i="23"/>
  <c r="K3696" i="23"/>
  <c r="I3696" i="23"/>
  <c r="Q3695" i="23"/>
  <c r="Q3693" i="23"/>
  <c r="O3693" i="23"/>
  <c r="K3693" i="23"/>
  <c r="N3692" i="23"/>
  <c r="N3691" i="23" s="1"/>
  <c r="N3687" i="23" s="1"/>
  <c r="N3685" i="23" s="1"/>
  <c r="M3692" i="23"/>
  <c r="R3691" i="23"/>
  <c r="Q3691" i="23"/>
  <c r="P3691" i="23"/>
  <c r="O3691" i="23"/>
  <c r="L3691" i="23"/>
  <c r="L3687" i="23" s="1"/>
  <c r="L3685" i="23" s="1"/>
  <c r="K3691" i="23"/>
  <c r="J3691" i="23"/>
  <c r="I3691" i="23"/>
  <c r="H3691" i="23"/>
  <c r="N3690" i="23"/>
  <c r="N3689" i="23" s="1"/>
  <c r="N3688" i="23" s="1"/>
  <c r="N3686" i="23" s="1"/>
  <c r="N3684" i="23" s="1"/>
  <c r="M3690" i="23"/>
  <c r="R3689" i="23"/>
  <c r="R3688" i="23" s="1"/>
  <c r="Q3689" i="23"/>
  <c r="Q3688" i="23" s="1"/>
  <c r="Q3686" i="23" s="1"/>
  <c r="Q3684" i="23" s="1"/>
  <c r="P3689" i="23"/>
  <c r="O3689" i="23"/>
  <c r="L3689" i="23"/>
  <c r="K3689" i="23"/>
  <c r="K3688" i="23" s="1"/>
  <c r="K3686" i="23" s="1"/>
  <c r="K3684" i="23" s="1"/>
  <c r="J3689" i="23"/>
  <c r="J3688" i="23" s="1"/>
  <c r="J3686" i="23" s="1"/>
  <c r="J3684" i="23" s="1"/>
  <c r="I3689" i="23"/>
  <c r="H3689" i="23"/>
  <c r="P3688" i="23"/>
  <c r="P3686" i="23" s="1"/>
  <c r="O3688" i="23"/>
  <c r="O3686" i="23" s="1"/>
  <c r="O3684" i="23" s="1"/>
  <c r="L3688" i="23"/>
  <c r="L3686" i="23" s="1"/>
  <c r="L3684" i="23" s="1"/>
  <c r="H3688" i="23"/>
  <c r="H3686" i="23" s="1"/>
  <c r="R3687" i="23"/>
  <c r="Q3687" i="23"/>
  <c r="Q3685" i="23" s="1"/>
  <c r="P3687" i="23"/>
  <c r="P3685" i="23" s="1"/>
  <c r="O3687" i="23"/>
  <c r="O3685" i="23" s="1"/>
  <c r="K3687" i="23"/>
  <c r="K3685" i="23" s="1"/>
  <c r="M3685" i="23" s="1"/>
  <c r="J3687" i="23"/>
  <c r="J3685" i="23" s="1"/>
  <c r="I3687" i="23"/>
  <c r="M3687" i="23" s="1"/>
  <c r="H3687" i="23"/>
  <c r="H3685" i="23" s="1"/>
  <c r="R3686" i="23"/>
  <c r="R3684" i="23" s="1"/>
  <c r="R3685" i="23"/>
  <c r="I3685" i="23"/>
  <c r="P3684" i="23"/>
  <c r="H3684" i="23"/>
  <c r="M3683" i="23"/>
  <c r="N3683" i="23" s="1"/>
  <c r="R3682" i="23"/>
  <c r="Q3682" i="23"/>
  <c r="P3682" i="23"/>
  <c r="O3682" i="23"/>
  <c r="O3681" i="23" s="1"/>
  <c r="N3682" i="23"/>
  <c r="N3681" i="23" s="1"/>
  <c r="M3682" i="23"/>
  <c r="L3682" i="23"/>
  <c r="K3682" i="23"/>
  <c r="K3681" i="23" s="1"/>
  <c r="J3682" i="23"/>
  <c r="I3682" i="23"/>
  <c r="H3682" i="23"/>
  <c r="H3681" i="23" s="1"/>
  <c r="R3681" i="23"/>
  <c r="Q3681" i="23"/>
  <c r="P3681" i="23"/>
  <c r="L3681" i="23"/>
  <c r="J3681" i="23"/>
  <c r="I3681" i="23"/>
  <c r="M3681" i="23" s="1"/>
  <c r="M3680" i="23"/>
  <c r="N3680" i="23" s="1"/>
  <c r="M3679" i="23"/>
  <c r="N3679" i="23" s="1"/>
  <c r="N3678" i="23"/>
  <c r="M3678" i="23"/>
  <c r="R3677" i="23"/>
  <c r="R3675" i="23" s="1"/>
  <c r="Q3677" i="23"/>
  <c r="Q3675" i="23" s="1"/>
  <c r="P3677" i="23"/>
  <c r="O3677" i="23"/>
  <c r="L3677" i="23"/>
  <c r="K3677" i="23"/>
  <c r="K3675" i="23" s="1"/>
  <c r="K3665" i="23" s="1"/>
  <c r="J3677" i="23"/>
  <c r="J3675" i="23" s="1"/>
  <c r="I3677" i="23"/>
  <c r="H3677" i="23"/>
  <c r="R3676" i="23"/>
  <c r="Q3676" i="23"/>
  <c r="P3676" i="23"/>
  <c r="P3674" i="23" s="1"/>
  <c r="O3676" i="23"/>
  <c r="O3674" i="23" s="1"/>
  <c r="L3676" i="23"/>
  <c r="L3664" i="23" s="1"/>
  <c r="K3676" i="23"/>
  <c r="J3676" i="23"/>
  <c r="I3676" i="23"/>
  <c r="H3676" i="23"/>
  <c r="H3674" i="23" s="1"/>
  <c r="P3675" i="23"/>
  <c r="O3675" i="23"/>
  <c r="L3675" i="23"/>
  <c r="H3675" i="23"/>
  <c r="R3674" i="23"/>
  <c r="Q3674" i="23"/>
  <c r="K3674" i="23"/>
  <c r="J3674" i="23"/>
  <c r="I3674" i="23"/>
  <c r="M3673" i="23"/>
  <c r="N3673" i="23" s="1"/>
  <c r="N3672" i="23"/>
  <c r="N3671" i="23" s="1"/>
  <c r="N3670" i="23" s="1"/>
  <c r="N3669" i="23" s="1"/>
  <c r="M3672" i="23"/>
  <c r="R3671" i="23"/>
  <c r="R3670" i="23" s="1"/>
  <c r="R3669" i="23" s="1"/>
  <c r="Q3671" i="23"/>
  <c r="Q3670" i="23" s="1"/>
  <c r="P3671" i="23"/>
  <c r="O3671" i="23"/>
  <c r="L3671" i="23"/>
  <c r="K3671" i="23"/>
  <c r="K3670" i="23" s="1"/>
  <c r="K3669" i="23" s="1"/>
  <c r="J3671" i="23"/>
  <c r="J3670" i="23" s="1"/>
  <c r="J3669" i="23" s="1"/>
  <c r="I3671" i="23"/>
  <c r="H3671" i="23"/>
  <c r="P3670" i="23"/>
  <c r="O3670" i="23"/>
  <c r="L3670" i="23"/>
  <c r="L3669" i="23" s="1"/>
  <c r="H3670" i="23"/>
  <c r="Q3669" i="23"/>
  <c r="P3669" i="23"/>
  <c r="O3669" i="23"/>
  <c r="H3669" i="23"/>
  <c r="N3668" i="23"/>
  <c r="N3667" i="23" s="1"/>
  <c r="N3666" i="23" s="1"/>
  <c r="M3668" i="23"/>
  <c r="R3667" i="23"/>
  <c r="Q3667" i="23"/>
  <c r="P3667" i="23"/>
  <c r="O3667" i="23"/>
  <c r="L3667" i="23"/>
  <c r="L3666" i="23" s="1"/>
  <c r="K3667" i="23"/>
  <c r="J3667" i="23"/>
  <c r="J3666" i="23" s="1"/>
  <c r="I3667" i="23"/>
  <c r="H3667" i="23"/>
  <c r="R3666" i="23"/>
  <c r="R3665" i="23" s="1"/>
  <c r="Q3666" i="23"/>
  <c r="P3666" i="23"/>
  <c r="P3665" i="23" s="1"/>
  <c r="O3666" i="23"/>
  <c r="O3665" i="23" s="1"/>
  <c r="K3666" i="23"/>
  <c r="I3666" i="23"/>
  <c r="H3666" i="23"/>
  <c r="H3665" i="23" s="1"/>
  <c r="R3664" i="23"/>
  <c r="Q3664" i="23"/>
  <c r="P3664" i="23"/>
  <c r="O3664" i="23"/>
  <c r="M3664" i="23"/>
  <c r="K3664" i="23"/>
  <c r="J3664" i="23"/>
  <c r="I3664" i="23"/>
  <c r="H3664" i="23"/>
  <c r="M3663" i="23"/>
  <c r="N3663" i="23" s="1"/>
  <c r="N3662" i="23"/>
  <c r="M3662" i="23"/>
  <c r="M3661" i="23"/>
  <c r="N3661" i="23" s="1"/>
  <c r="M3660" i="23"/>
  <c r="N3660" i="23" s="1"/>
  <c r="M3659" i="23"/>
  <c r="N3659" i="23" s="1"/>
  <c r="N3658" i="23"/>
  <c r="M3658" i="23"/>
  <c r="R3657" i="23"/>
  <c r="Q3657" i="23"/>
  <c r="P3657" i="23"/>
  <c r="O3657" i="23"/>
  <c r="L3657" i="23"/>
  <c r="M3657" i="23" s="1"/>
  <c r="K3657" i="23"/>
  <c r="J3657" i="23"/>
  <c r="I3657" i="23"/>
  <c r="H3657" i="23"/>
  <c r="M3656" i="23"/>
  <c r="N3656" i="23" s="1"/>
  <c r="N3655" i="23"/>
  <c r="M3655" i="23"/>
  <c r="M3654" i="23"/>
  <c r="N3654" i="23" s="1"/>
  <c r="M3653" i="23"/>
  <c r="N3653" i="23" s="1"/>
  <c r="N3652" i="23"/>
  <c r="M3652" i="23"/>
  <c r="M3651" i="23"/>
  <c r="N3651" i="23" s="1"/>
  <c r="N3650" i="23" s="1"/>
  <c r="R3650" i="23"/>
  <c r="Q3650" i="23"/>
  <c r="P3650" i="23"/>
  <c r="O3650" i="23"/>
  <c r="L3650" i="23"/>
  <c r="K3650" i="23"/>
  <c r="K3638" i="23" s="1"/>
  <c r="J3650" i="23"/>
  <c r="I3650" i="23"/>
  <c r="H3650" i="23"/>
  <c r="M3649" i="23"/>
  <c r="N3649" i="23" s="1"/>
  <c r="M3648" i="23"/>
  <c r="N3648" i="23" s="1"/>
  <c r="L3648" i="23"/>
  <c r="L3646" i="23" s="1"/>
  <c r="M3647" i="23"/>
  <c r="N3647" i="23" s="1"/>
  <c r="R3646" i="23"/>
  <c r="Q3646" i="23"/>
  <c r="P3646" i="23"/>
  <c r="O3646" i="23"/>
  <c r="O3638" i="23" s="1"/>
  <c r="N3646" i="23"/>
  <c r="M3646" i="23"/>
  <c r="K3646" i="23"/>
  <c r="J3646" i="23"/>
  <c r="I3646" i="23"/>
  <c r="H3646" i="23"/>
  <c r="H3638" i="23" s="1"/>
  <c r="M3645" i="23"/>
  <c r="N3645" i="23" s="1"/>
  <c r="N3644" i="23"/>
  <c r="M3644" i="23"/>
  <c r="M3643" i="23"/>
  <c r="N3643" i="23" s="1"/>
  <c r="M3642" i="23"/>
  <c r="N3642" i="23" s="1"/>
  <c r="N3641" i="23"/>
  <c r="M3641" i="23"/>
  <c r="N3640" i="23"/>
  <c r="N3639" i="23" s="1"/>
  <c r="M3640" i="23"/>
  <c r="R3639" i="23"/>
  <c r="Q3639" i="23"/>
  <c r="P3639" i="23"/>
  <c r="O3639" i="23"/>
  <c r="M3639" i="23"/>
  <c r="L3639" i="23"/>
  <c r="K3639" i="23"/>
  <c r="J3639" i="23"/>
  <c r="I3639" i="23"/>
  <c r="I3638" i="23" s="1"/>
  <c r="H3639" i="23"/>
  <c r="R3638" i="23"/>
  <c r="Q3638" i="23"/>
  <c r="P3638" i="23"/>
  <c r="P3625" i="23" s="1"/>
  <c r="J3638" i="23"/>
  <c r="N3637" i="23"/>
  <c r="M3637" i="23"/>
  <c r="M3636" i="23"/>
  <c r="N3636" i="23" s="1"/>
  <c r="M3635" i="23"/>
  <c r="N3635" i="23" s="1"/>
  <c r="N3634" i="23"/>
  <c r="M3634" i="23"/>
  <c r="N3633" i="23"/>
  <c r="N3631" i="23" s="1"/>
  <c r="M3633" i="23"/>
  <c r="M3632" i="23"/>
  <c r="N3632" i="23" s="1"/>
  <c r="R3631" i="23"/>
  <c r="Q3631" i="23"/>
  <c r="P3631" i="23"/>
  <c r="O3631" i="23"/>
  <c r="L3631" i="23"/>
  <c r="K3631" i="23"/>
  <c r="J3631" i="23"/>
  <c r="I3631" i="23"/>
  <c r="M3631" i="23" s="1"/>
  <c r="H3631" i="23"/>
  <c r="M3630" i="23"/>
  <c r="N3630" i="23" s="1"/>
  <c r="M3629" i="23"/>
  <c r="N3629" i="23" s="1"/>
  <c r="M3628" i="23"/>
  <c r="N3628" i="23" s="1"/>
  <c r="R3627" i="23"/>
  <c r="Q3627" i="23"/>
  <c r="P3627" i="23"/>
  <c r="P3626" i="23" s="1"/>
  <c r="O3627" i="23"/>
  <c r="O3626" i="23" s="1"/>
  <c r="L3627" i="23"/>
  <c r="K3627" i="23"/>
  <c r="J3627" i="23"/>
  <c r="I3627" i="23"/>
  <c r="H3627" i="23"/>
  <c r="R3626" i="23"/>
  <c r="R3625" i="23" s="1"/>
  <c r="L3626" i="23"/>
  <c r="K3626" i="23"/>
  <c r="J3626" i="23"/>
  <c r="M3624" i="23"/>
  <c r="N3624" i="23" s="1"/>
  <c r="K3624" i="23"/>
  <c r="M3623" i="23"/>
  <c r="N3623" i="23" s="1"/>
  <c r="K3622" i="23"/>
  <c r="M3622" i="23" s="1"/>
  <c r="N3622" i="23" s="1"/>
  <c r="N3621" i="23" s="1"/>
  <c r="N3620" i="23" s="1"/>
  <c r="N3619" i="23" s="1"/>
  <c r="R3621" i="23"/>
  <c r="R3620" i="23" s="1"/>
  <c r="Q3621" i="23"/>
  <c r="Q3620" i="23" s="1"/>
  <c r="Q3619" i="23" s="1"/>
  <c r="P3621" i="23"/>
  <c r="P3620" i="23" s="1"/>
  <c r="P3619" i="23" s="1"/>
  <c r="P3618" i="23" s="1"/>
  <c r="O3621" i="23"/>
  <c r="L3621" i="23"/>
  <c r="J3621" i="23"/>
  <c r="J3620" i="23" s="1"/>
  <c r="J3619" i="23" s="1"/>
  <c r="I3621" i="23"/>
  <c r="H3621" i="23"/>
  <c r="H3620" i="23" s="1"/>
  <c r="O3620" i="23"/>
  <c r="L3620" i="23"/>
  <c r="L3619" i="23" s="1"/>
  <c r="I3620" i="23"/>
  <c r="R3619" i="23"/>
  <c r="R3618" i="23" s="1"/>
  <c r="O3619" i="23"/>
  <c r="H3619" i="23"/>
  <c r="M3617" i="23"/>
  <c r="N3617" i="23" s="1"/>
  <c r="N3616" i="23"/>
  <c r="M3616" i="23"/>
  <c r="N3615" i="23"/>
  <c r="M3615" i="23"/>
  <c r="N3614" i="23"/>
  <c r="M3614" i="23"/>
  <c r="M3613" i="23"/>
  <c r="N3613" i="23" s="1"/>
  <c r="N3612" i="23"/>
  <c r="N3611" i="23" s="1"/>
  <c r="N3610" i="23" s="1"/>
  <c r="M3612" i="23"/>
  <c r="R3611" i="23"/>
  <c r="R3610" i="23" s="1"/>
  <c r="Q3611" i="23"/>
  <c r="P3611" i="23"/>
  <c r="O3611" i="23"/>
  <c r="L3611" i="23"/>
  <c r="L3610" i="23" s="1"/>
  <c r="L3590" i="23" s="1"/>
  <c r="L3589" i="23" s="1"/>
  <c r="K3611" i="23"/>
  <c r="J3611" i="23"/>
  <c r="J3610" i="23" s="1"/>
  <c r="I3611" i="23"/>
  <c r="M3611" i="23" s="1"/>
  <c r="H3611" i="23"/>
  <c r="H3610" i="23" s="1"/>
  <c r="Q3610" i="23"/>
  <c r="P3610" i="23"/>
  <c r="O3610" i="23"/>
  <c r="K3610" i="23"/>
  <c r="N3609" i="23"/>
  <c r="M3609" i="23"/>
  <c r="N3608" i="23"/>
  <c r="M3608" i="23"/>
  <c r="N3607" i="23"/>
  <c r="M3607" i="23"/>
  <c r="M3606" i="23"/>
  <c r="N3606" i="23" s="1"/>
  <c r="N3605" i="23"/>
  <c r="M3605" i="23"/>
  <c r="N3604" i="23"/>
  <c r="M3604" i="23"/>
  <c r="N3603" i="23"/>
  <c r="M3603" i="23"/>
  <c r="R3602" i="23"/>
  <c r="Q3602" i="23"/>
  <c r="P3602" i="23"/>
  <c r="O3602" i="23"/>
  <c r="L3602" i="23"/>
  <c r="K3602" i="23"/>
  <c r="J3602" i="23"/>
  <c r="I3602" i="23"/>
  <c r="M3602" i="23" s="1"/>
  <c r="H3602" i="23"/>
  <c r="M3601" i="23"/>
  <c r="N3601" i="23" s="1"/>
  <c r="M3600" i="23"/>
  <c r="N3600" i="23" s="1"/>
  <c r="N3599" i="23"/>
  <c r="M3599" i="23"/>
  <c r="M3598" i="23"/>
  <c r="N3598" i="23" s="1"/>
  <c r="M3597" i="23"/>
  <c r="N3597" i="23" s="1"/>
  <c r="M3596" i="23"/>
  <c r="N3596" i="23" s="1"/>
  <c r="M3595" i="23"/>
  <c r="N3595" i="23" s="1"/>
  <c r="N3594" i="23"/>
  <c r="M3594" i="23"/>
  <c r="M3593" i="23"/>
  <c r="N3593" i="23" s="1"/>
  <c r="R3592" i="23"/>
  <c r="Q3592" i="23"/>
  <c r="P3592" i="23"/>
  <c r="O3592" i="23"/>
  <c r="O3591" i="23" s="1"/>
  <c r="O3590" i="23" s="1"/>
  <c r="O3589" i="23" s="1"/>
  <c r="L3592" i="23"/>
  <c r="K3592" i="23"/>
  <c r="K3591" i="23" s="1"/>
  <c r="K3590" i="23" s="1"/>
  <c r="K3589" i="23" s="1"/>
  <c r="J3592" i="23"/>
  <c r="J3591" i="23" s="1"/>
  <c r="J3590" i="23" s="1"/>
  <c r="J3589" i="23" s="1"/>
  <c r="I3592" i="23"/>
  <c r="I3591" i="23" s="1"/>
  <c r="H3592" i="23"/>
  <c r="R3591" i="23"/>
  <c r="R3590" i="23" s="1"/>
  <c r="R3589" i="23" s="1"/>
  <c r="R3588" i="23" s="1"/>
  <c r="Q3591" i="23"/>
  <c r="Q3590" i="23" s="1"/>
  <c r="Q3589" i="23" s="1"/>
  <c r="P3591" i="23"/>
  <c r="P3590" i="23" s="1"/>
  <c r="P3589" i="23" s="1"/>
  <c r="P3588" i="23" s="1"/>
  <c r="L3591" i="23"/>
  <c r="H3591" i="23"/>
  <c r="H3590" i="23" s="1"/>
  <c r="H3589" i="23" s="1"/>
  <c r="R3587" i="23"/>
  <c r="Q3587" i="23"/>
  <c r="P3587" i="23"/>
  <c r="O3587" i="23"/>
  <c r="K3587" i="23"/>
  <c r="J3587" i="23"/>
  <c r="I3587" i="23"/>
  <c r="H3587" i="23"/>
  <c r="N3586" i="23"/>
  <c r="N3585" i="23" s="1"/>
  <c r="N3584" i="23" s="1"/>
  <c r="N3583" i="23" s="1"/>
  <c r="M3586" i="23"/>
  <c r="R3585" i="23"/>
  <c r="Q3585" i="23"/>
  <c r="Q3584" i="23" s="1"/>
  <c r="Q3583" i="23" s="1"/>
  <c r="P3585" i="23"/>
  <c r="O3585" i="23"/>
  <c r="L3585" i="23"/>
  <c r="L3584" i="23" s="1"/>
  <c r="L3583" i="23" s="1"/>
  <c r="K3585" i="23"/>
  <c r="K3584" i="23" s="1"/>
  <c r="J3585" i="23"/>
  <c r="J3584" i="23" s="1"/>
  <c r="J3583" i="23" s="1"/>
  <c r="I3585" i="23"/>
  <c r="M3585" i="23" s="1"/>
  <c r="H3585" i="23"/>
  <c r="H3584" i="23" s="1"/>
  <c r="H3583" i="23" s="1"/>
  <c r="R3584" i="23"/>
  <c r="P3584" i="23"/>
  <c r="P3583" i="23" s="1"/>
  <c r="O3584" i="23"/>
  <c r="O3583" i="23" s="1"/>
  <c r="I3584" i="23"/>
  <c r="M3584" i="23" s="1"/>
  <c r="R3583" i="23"/>
  <c r="K3583" i="23"/>
  <c r="I3583" i="23"/>
  <c r="N3582" i="23"/>
  <c r="M3582" i="23"/>
  <c r="R3581" i="23"/>
  <c r="Q3581" i="23"/>
  <c r="P3581" i="23"/>
  <c r="O3581" i="23"/>
  <c r="O3580" i="23" s="1"/>
  <c r="O3579" i="23" s="1"/>
  <c r="N3581" i="23"/>
  <c r="N3580" i="23" s="1"/>
  <c r="N3579" i="23" s="1"/>
  <c r="M3581" i="23"/>
  <c r="L3581" i="23"/>
  <c r="K3581" i="23"/>
  <c r="K3580" i="23" s="1"/>
  <c r="K3579" i="23" s="1"/>
  <c r="J3581" i="23"/>
  <c r="I3581" i="23"/>
  <c r="H3581" i="23"/>
  <c r="H3580" i="23" s="1"/>
  <c r="H3579" i="23" s="1"/>
  <c r="R3580" i="23"/>
  <c r="R3579" i="23" s="1"/>
  <c r="Q3580" i="23"/>
  <c r="Q3579" i="23" s="1"/>
  <c r="P3580" i="23"/>
  <c r="L3580" i="23"/>
  <c r="J3580" i="23"/>
  <c r="J3579" i="23" s="1"/>
  <c r="I3580" i="23"/>
  <c r="I3579" i="23" s="1"/>
  <c r="P3579" i="23"/>
  <c r="L3579" i="23"/>
  <c r="N3578" i="23"/>
  <c r="M3578" i="23"/>
  <c r="M3577" i="23"/>
  <c r="N3577" i="23" s="1"/>
  <c r="N3576" i="23"/>
  <c r="M3576" i="23"/>
  <c r="R3575" i="23"/>
  <c r="Q3575" i="23"/>
  <c r="Q3570" i="23" s="1"/>
  <c r="Q3564" i="23" s="1"/>
  <c r="Q3562" i="23" s="1"/>
  <c r="P3575" i="23"/>
  <c r="O3575" i="23"/>
  <c r="L3575" i="23"/>
  <c r="K3575" i="23"/>
  <c r="K3572" i="23" s="1"/>
  <c r="J3575" i="23"/>
  <c r="J3570" i="23" s="1"/>
  <c r="J3564" i="23" s="1"/>
  <c r="J3562" i="23" s="1"/>
  <c r="I3575" i="23"/>
  <c r="M3575" i="23" s="1"/>
  <c r="N3575" i="23" s="1"/>
  <c r="H3575" i="23"/>
  <c r="H3572" i="23" s="1"/>
  <c r="R3574" i="23"/>
  <c r="Q3574" i="23"/>
  <c r="P3574" i="23"/>
  <c r="O3574" i="23"/>
  <c r="L3574" i="23"/>
  <c r="K3574" i="23"/>
  <c r="J3574" i="23"/>
  <c r="I3574" i="23"/>
  <c r="I3571" i="23" s="1"/>
  <c r="H3574" i="23"/>
  <c r="R3573" i="23"/>
  <c r="Q3573" i="23"/>
  <c r="P3573" i="23"/>
  <c r="O3573" i="23"/>
  <c r="O3571" i="23" s="1"/>
  <c r="O3569" i="23" s="1"/>
  <c r="L3573" i="23"/>
  <c r="L3571" i="23" s="1"/>
  <c r="L3569" i="23" s="1"/>
  <c r="K3573" i="23"/>
  <c r="J3573" i="23"/>
  <c r="J3571" i="23" s="1"/>
  <c r="J3569" i="23" s="1"/>
  <c r="I3573" i="23"/>
  <c r="H3573" i="23"/>
  <c r="H3571" i="23" s="1"/>
  <c r="R3572" i="23"/>
  <c r="P3572" i="23"/>
  <c r="L3572" i="23"/>
  <c r="J3572" i="23"/>
  <c r="R3571" i="23"/>
  <c r="R3569" i="23" s="1"/>
  <c r="Q3571" i="23"/>
  <c r="P3571" i="23"/>
  <c r="P3569" i="23" s="1"/>
  <c r="K3571" i="23"/>
  <c r="K3569" i="23" s="1"/>
  <c r="R3570" i="23"/>
  <c r="P3570" i="23"/>
  <c r="P3564" i="23" s="1"/>
  <c r="P3562" i="23" s="1"/>
  <c r="L3570" i="23"/>
  <c r="L3564" i="23" s="1"/>
  <c r="L3562" i="23" s="1"/>
  <c r="K3570" i="23"/>
  <c r="K3564" i="23" s="1"/>
  <c r="K3562" i="23" s="1"/>
  <c r="H3570" i="23"/>
  <c r="H3564" i="23" s="1"/>
  <c r="H3562" i="23" s="1"/>
  <c r="Q3569" i="23"/>
  <c r="M3568" i="23"/>
  <c r="N3568" i="23" s="1"/>
  <c r="R3567" i="23"/>
  <c r="Q3567" i="23"/>
  <c r="Q3566" i="23" s="1"/>
  <c r="Q3565" i="23" s="1"/>
  <c r="P3567" i="23"/>
  <c r="O3567" i="23"/>
  <c r="N3567" i="23"/>
  <c r="N3566" i="23" s="1"/>
  <c r="N3565" i="23" s="1"/>
  <c r="M3567" i="23"/>
  <c r="L3567" i="23"/>
  <c r="L3566" i="23" s="1"/>
  <c r="L3565" i="23" s="1"/>
  <c r="L3563" i="23" s="1"/>
  <c r="L3561" i="23" s="1"/>
  <c r="K3567" i="23"/>
  <c r="J3567" i="23"/>
  <c r="J3566" i="23" s="1"/>
  <c r="J3565" i="23" s="1"/>
  <c r="I3567" i="23"/>
  <c r="H3567" i="23"/>
  <c r="R3566" i="23"/>
  <c r="P3566" i="23"/>
  <c r="P3565" i="23" s="1"/>
  <c r="P3563" i="23" s="1"/>
  <c r="P3561" i="23" s="1"/>
  <c r="O3566" i="23"/>
  <c r="O3565" i="23" s="1"/>
  <c r="K3566" i="23"/>
  <c r="I3566" i="23"/>
  <c r="H3566" i="23"/>
  <c r="H3565" i="23" s="1"/>
  <c r="R3565" i="23"/>
  <c r="K3565" i="23"/>
  <c r="R3564" i="23"/>
  <c r="N3564" i="23"/>
  <c r="N3562" i="23" s="1"/>
  <c r="J3563" i="23"/>
  <c r="J3561" i="23" s="1"/>
  <c r="R3562" i="23"/>
  <c r="M3560" i="23"/>
  <c r="N3560" i="23" s="1"/>
  <c r="N3559" i="23" s="1"/>
  <c r="N3558" i="23" s="1"/>
  <c r="N3557" i="23" s="1"/>
  <c r="N3556" i="23" s="1"/>
  <c r="N3555" i="23" s="1"/>
  <c r="R3559" i="23"/>
  <c r="R3558" i="23" s="1"/>
  <c r="R3557" i="23" s="1"/>
  <c r="R3556" i="23" s="1"/>
  <c r="R3555" i="23" s="1"/>
  <c r="Q3559" i="23"/>
  <c r="P3559" i="23"/>
  <c r="P3558" i="23" s="1"/>
  <c r="P3557" i="23" s="1"/>
  <c r="P3556" i="23" s="1"/>
  <c r="P3555" i="23" s="1"/>
  <c r="O3559" i="23"/>
  <c r="M3559" i="23"/>
  <c r="L3559" i="23"/>
  <c r="L3558" i="23" s="1"/>
  <c r="L3557" i="23" s="1"/>
  <c r="L3556" i="23" s="1"/>
  <c r="L3555" i="23" s="1"/>
  <c r="K3559" i="23"/>
  <c r="K3558" i="23" s="1"/>
  <c r="K3557" i="23" s="1"/>
  <c r="K3556" i="23" s="1"/>
  <c r="K3555" i="23" s="1"/>
  <c r="J3559" i="23"/>
  <c r="I3559" i="23"/>
  <c r="I3558" i="23" s="1"/>
  <c r="H3559" i="23"/>
  <c r="Q3558" i="23"/>
  <c r="O3558" i="23"/>
  <c r="O3557" i="23" s="1"/>
  <c r="O3556" i="23" s="1"/>
  <c r="O3555" i="23" s="1"/>
  <c r="J3558" i="23"/>
  <c r="H3558" i="23"/>
  <c r="H3557" i="23" s="1"/>
  <c r="H3556" i="23" s="1"/>
  <c r="H3555" i="23" s="1"/>
  <c r="Q3557" i="23"/>
  <c r="Q3556" i="23" s="1"/>
  <c r="Q3555" i="23" s="1"/>
  <c r="J3557" i="23"/>
  <c r="J3556" i="23" s="1"/>
  <c r="J3555" i="23" s="1"/>
  <c r="N3554" i="23"/>
  <c r="N3553" i="23" s="1"/>
  <c r="N3552" i="23" s="1"/>
  <c r="N3551" i="23" s="1"/>
  <c r="M3554" i="23"/>
  <c r="R3553" i="23"/>
  <c r="R3552" i="23" s="1"/>
  <c r="R3551" i="23" s="1"/>
  <c r="Q3553" i="23"/>
  <c r="P3553" i="23"/>
  <c r="O3553" i="23"/>
  <c r="L3553" i="23"/>
  <c r="L3552" i="23" s="1"/>
  <c r="K3553" i="23"/>
  <c r="J3553" i="23"/>
  <c r="I3553" i="23"/>
  <c r="I3552" i="23" s="1"/>
  <c r="H3553" i="23"/>
  <c r="Q3552" i="23"/>
  <c r="P3552" i="23"/>
  <c r="P3551" i="23" s="1"/>
  <c r="O3552" i="23"/>
  <c r="O3551" i="23" s="1"/>
  <c r="J3552" i="23"/>
  <c r="H3552" i="23"/>
  <c r="H3551" i="23" s="1"/>
  <c r="Q3551" i="23"/>
  <c r="Q3546" i="23" s="1"/>
  <c r="Q3545" i="23" s="1"/>
  <c r="L3551" i="23"/>
  <c r="J3551" i="23"/>
  <c r="M3550" i="23"/>
  <c r="N3550" i="23" s="1"/>
  <c r="R3549" i="23"/>
  <c r="Q3549" i="23"/>
  <c r="P3549" i="23"/>
  <c r="P3548" i="23" s="1"/>
  <c r="P3547" i="23" s="1"/>
  <c r="O3549" i="23"/>
  <c r="O3548" i="23" s="1"/>
  <c r="O3547" i="23" s="1"/>
  <c r="O3546" i="23" s="1"/>
  <c r="O3545" i="23" s="1"/>
  <c r="N3549" i="23"/>
  <c r="N3548" i="23" s="1"/>
  <c r="N3547" i="23" s="1"/>
  <c r="N3546" i="23" s="1"/>
  <c r="N3545" i="23" s="1"/>
  <c r="L3549" i="23"/>
  <c r="L3548" i="23" s="1"/>
  <c r="L3547" i="23" s="1"/>
  <c r="L3546" i="23" s="1"/>
  <c r="L3545" i="23" s="1"/>
  <c r="K3549" i="23"/>
  <c r="J3549" i="23"/>
  <c r="I3549" i="23"/>
  <c r="M3549" i="23" s="1"/>
  <c r="H3549" i="23"/>
  <c r="H3548" i="23" s="1"/>
  <c r="H3547" i="23" s="1"/>
  <c r="H3546" i="23" s="1"/>
  <c r="H3545" i="23" s="1"/>
  <c r="R3548" i="23"/>
  <c r="R3547" i="23" s="1"/>
  <c r="R3546" i="23" s="1"/>
  <c r="R3545" i="23" s="1"/>
  <c r="Q3548" i="23"/>
  <c r="K3548" i="23"/>
  <c r="K3547" i="23" s="1"/>
  <c r="J3548" i="23"/>
  <c r="J3547" i="23" s="1"/>
  <c r="J3546" i="23" s="1"/>
  <c r="J3545" i="23" s="1"/>
  <c r="I3548" i="23"/>
  <c r="Q3547" i="23"/>
  <c r="N3544" i="23"/>
  <c r="N3543" i="23" s="1"/>
  <c r="N3542" i="23" s="1"/>
  <c r="N3541" i="23" s="1"/>
  <c r="N3533" i="23" s="1"/>
  <c r="N3531" i="23" s="1"/>
  <c r="M3544" i="23"/>
  <c r="R3543" i="23"/>
  <c r="R3542" i="23" s="1"/>
  <c r="R3541" i="23" s="1"/>
  <c r="R3533" i="23" s="1"/>
  <c r="R3531" i="23" s="1"/>
  <c r="Q3543" i="23"/>
  <c r="Q3542" i="23" s="1"/>
  <c r="Q3541" i="23" s="1"/>
  <c r="P3543" i="23"/>
  <c r="P3542" i="23" s="1"/>
  <c r="P3541" i="23" s="1"/>
  <c r="P3533" i="23" s="1"/>
  <c r="P3531" i="23" s="1"/>
  <c r="O3543" i="23"/>
  <c r="L3543" i="23"/>
  <c r="K3543" i="23"/>
  <c r="J3543" i="23"/>
  <c r="I3543" i="23"/>
  <c r="I3542" i="23" s="1"/>
  <c r="I3541" i="23" s="1"/>
  <c r="I3533" i="23" s="1"/>
  <c r="M3533" i="23" s="1"/>
  <c r="H3543" i="23"/>
  <c r="H3542" i="23" s="1"/>
  <c r="H3541" i="23" s="1"/>
  <c r="H3533" i="23" s="1"/>
  <c r="H3531" i="23" s="1"/>
  <c r="O3542" i="23"/>
  <c r="L3542" i="23"/>
  <c r="L3541" i="23" s="1"/>
  <c r="L3533" i="23" s="1"/>
  <c r="L3531" i="23" s="1"/>
  <c r="K3542" i="23"/>
  <c r="K3541" i="23" s="1"/>
  <c r="K3533" i="23" s="1"/>
  <c r="K3531" i="23" s="1"/>
  <c r="J3542" i="23"/>
  <c r="O3541" i="23"/>
  <c r="O3533" i="23" s="1"/>
  <c r="O3531" i="23" s="1"/>
  <c r="M3541" i="23"/>
  <c r="J3541" i="23"/>
  <c r="J3533" i="23" s="1"/>
  <c r="J3531" i="23" s="1"/>
  <c r="N3540" i="23"/>
  <c r="N3539" i="23" s="1"/>
  <c r="M3540" i="23"/>
  <c r="R3539" i="23"/>
  <c r="Q3539" i="23"/>
  <c r="P3539" i="23"/>
  <c r="O3539" i="23"/>
  <c r="L3539" i="23"/>
  <c r="K3539" i="23"/>
  <c r="K3536" i="23" s="1"/>
  <c r="K3535" i="23" s="1"/>
  <c r="K3534" i="23" s="1"/>
  <c r="K3532" i="23" s="1"/>
  <c r="J3539" i="23"/>
  <c r="I3539" i="23"/>
  <c r="H3539" i="23"/>
  <c r="N3538" i="23"/>
  <c r="N3537" i="23" s="1"/>
  <c r="N3536" i="23" s="1"/>
  <c r="N3535" i="23" s="1"/>
  <c r="N3534" i="23" s="1"/>
  <c r="N3532" i="23" s="1"/>
  <c r="N3414" i="23" s="1"/>
  <c r="M3538" i="23"/>
  <c r="R3537" i="23"/>
  <c r="R3536" i="23" s="1"/>
  <c r="R3535" i="23" s="1"/>
  <c r="R3534" i="23" s="1"/>
  <c r="R3532" i="23" s="1"/>
  <c r="R3414" i="23" s="1"/>
  <c r="Q3537" i="23"/>
  <c r="Q3536" i="23" s="1"/>
  <c r="P3537" i="23"/>
  <c r="P3536" i="23" s="1"/>
  <c r="P3535" i="23" s="1"/>
  <c r="P3534" i="23" s="1"/>
  <c r="P3532" i="23" s="1"/>
  <c r="P3414" i="23" s="1"/>
  <c r="O3537" i="23"/>
  <c r="L3537" i="23"/>
  <c r="K3537" i="23"/>
  <c r="J3537" i="23"/>
  <c r="I3537" i="23"/>
  <c r="I3536" i="23" s="1"/>
  <c r="I3535" i="23" s="1"/>
  <c r="I3534" i="23" s="1"/>
  <c r="H3537" i="23"/>
  <c r="H3536" i="23" s="1"/>
  <c r="O3536" i="23"/>
  <c r="L3536" i="23"/>
  <c r="L3535" i="23" s="1"/>
  <c r="L3534" i="23" s="1"/>
  <c r="L3532" i="23" s="1"/>
  <c r="L3414" i="23" s="1"/>
  <c r="O3535" i="23"/>
  <c r="O3534" i="23" s="1"/>
  <c r="O3532" i="23" s="1"/>
  <c r="H3535" i="23"/>
  <c r="H3534" i="23"/>
  <c r="H3532" i="23" s="1"/>
  <c r="H3414" i="23" s="1"/>
  <c r="I3532" i="23"/>
  <c r="I3531" i="23"/>
  <c r="M3531" i="23" s="1"/>
  <c r="M3530" i="23"/>
  <c r="N3530" i="23" s="1"/>
  <c r="N3529" i="23" s="1"/>
  <c r="N3528" i="23" s="1"/>
  <c r="N3527" i="23" s="1"/>
  <c r="R3529" i="23"/>
  <c r="Q3529" i="23"/>
  <c r="P3529" i="23"/>
  <c r="P3528" i="23" s="1"/>
  <c r="P3527" i="23" s="1"/>
  <c r="O3529" i="23"/>
  <c r="O3528" i="23" s="1"/>
  <c r="O3527" i="23" s="1"/>
  <c r="L3529" i="23"/>
  <c r="K3529" i="23"/>
  <c r="J3529" i="23"/>
  <c r="M3529" i="23" s="1"/>
  <c r="I3529" i="23"/>
  <c r="H3529" i="23"/>
  <c r="H3528" i="23" s="1"/>
  <c r="H3527" i="23" s="1"/>
  <c r="R3528" i="23"/>
  <c r="R3527" i="23" s="1"/>
  <c r="Q3528" i="23"/>
  <c r="Q3527" i="23" s="1"/>
  <c r="L3528" i="23"/>
  <c r="K3528" i="23"/>
  <c r="K3527" i="23" s="1"/>
  <c r="J3528" i="23"/>
  <c r="J3527" i="23" s="1"/>
  <c r="M3527" i="23" s="1"/>
  <c r="I3528" i="23"/>
  <c r="M3528" i="23" s="1"/>
  <c r="L3527" i="23"/>
  <c r="L3522" i="23" s="1"/>
  <c r="L3521" i="23" s="1"/>
  <c r="I3527" i="23"/>
  <c r="N3526" i="23"/>
  <c r="N3525" i="23" s="1"/>
  <c r="N3524" i="23" s="1"/>
  <c r="N3523" i="23" s="1"/>
  <c r="N3522" i="23" s="1"/>
  <c r="N3521" i="23" s="1"/>
  <c r="M3526" i="23"/>
  <c r="R3525" i="23"/>
  <c r="R3524" i="23" s="1"/>
  <c r="R3523" i="23" s="1"/>
  <c r="Q3525" i="23"/>
  <c r="P3525" i="23"/>
  <c r="P3524" i="23" s="1"/>
  <c r="P3523" i="23" s="1"/>
  <c r="O3525" i="23"/>
  <c r="L3525" i="23"/>
  <c r="K3525" i="23"/>
  <c r="K3524" i="23" s="1"/>
  <c r="K3523" i="23" s="1"/>
  <c r="K3522" i="23" s="1"/>
  <c r="K3521" i="23" s="1"/>
  <c r="J3525" i="23"/>
  <c r="J3524" i="23" s="1"/>
  <c r="J3523" i="23" s="1"/>
  <c r="J3522" i="23" s="1"/>
  <c r="J3521" i="23" s="1"/>
  <c r="I3525" i="23"/>
  <c r="H3525" i="23"/>
  <c r="Q3524" i="23"/>
  <c r="O3524" i="23"/>
  <c r="O3523" i="23" s="1"/>
  <c r="O3522" i="23" s="1"/>
  <c r="O3521" i="23" s="1"/>
  <c r="L3524" i="23"/>
  <c r="H3524" i="23"/>
  <c r="Q3523" i="23"/>
  <c r="L3523" i="23"/>
  <c r="H3523" i="23"/>
  <c r="M3520" i="23"/>
  <c r="N3520" i="23" s="1"/>
  <c r="N3519" i="23" s="1"/>
  <c r="R3519" i="23"/>
  <c r="Q3519" i="23"/>
  <c r="P3519" i="23"/>
  <c r="O3519" i="23"/>
  <c r="M3519" i="23"/>
  <c r="L3519" i="23"/>
  <c r="K3519" i="23"/>
  <c r="J3519" i="23"/>
  <c r="I3519" i="23"/>
  <c r="H3519" i="23"/>
  <c r="N3518" i="23"/>
  <c r="N3517" i="23" s="1"/>
  <c r="M3518" i="23"/>
  <c r="R3517" i="23"/>
  <c r="Q3517" i="23"/>
  <c r="P3517" i="23"/>
  <c r="O3517" i="23"/>
  <c r="L3517" i="23"/>
  <c r="K3517" i="23"/>
  <c r="J3517" i="23"/>
  <c r="I3517" i="23"/>
  <c r="H3517" i="23"/>
  <c r="N3516" i="23"/>
  <c r="M3516" i="23"/>
  <c r="R3515" i="23"/>
  <c r="Q3515" i="23"/>
  <c r="P3515" i="23"/>
  <c r="O3515" i="23"/>
  <c r="N3515" i="23"/>
  <c r="L3515" i="23"/>
  <c r="M3515" i="23" s="1"/>
  <c r="K3515" i="23"/>
  <c r="J3515" i="23"/>
  <c r="I3515" i="23"/>
  <c r="H3515" i="23"/>
  <c r="R3514" i="23"/>
  <c r="R3512" i="23" s="1"/>
  <c r="Q3514" i="23"/>
  <c r="Q3512" i="23" s="1"/>
  <c r="P3514" i="23"/>
  <c r="P3512" i="23" s="1"/>
  <c r="O3514" i="23"/>
  <c r="L3514" i="23"/>
  <c r="L3512" i="23" s="1"/>
  <c r="K3514" i="23"/>
  <c r="K3512" i="23" s="1"/>
  <c r="J3514" i="23"/>
  <c r="I3514" i="23"/>
  <c r="M3514" i="23" s="1"/>
  <c r="H3514" i="23"/>
  <c r="R3513" i="23"/>
  <c r="Q3513" i="23"/>
  <c r="P3513" i="23"/>
  <c r="O3513" i="23"/>
  <c r="O3511" i="23" s="1"/>
  <c r="M3513" i="23"/>
  <c r="L3513" i="23"/>
  <c r="L3511" i="23" s="1"/>
  <c r="K3513" i="23"/>
  <c r="K3511" i="23" s="1"/>
  <c r="J3513" i="23"/>
  <c r="I3513" i="23"/>
  <c r="H3513" i="23"/>
  <c r="N3513" i="23" s="1"/>
  <c r="O3512" i="23"/>
  <c r="J3512" i="23"/>
  <c r="H3512" i="23"/>
  <c r="Q3511" i="23"/>
  <c r="P3511" i="23"/>
  <c r="J3511" i="23"/>
  <c r="I3511" i="23"/>
  <c r="H3511" i="23"/>
  <c r="M3510" i="23"/>
  <c r="N3510" i="23" s="1"/>
  <c r="N3509" i="23" s="1"/>
  <c r="N3508" i="23" s="1"/>
  <c r="N3507" i="23" s="1"/>
  <c r="R3509" i="23"/>
  <c r="Q3509" i="23"/>
  <c r="P3509" i="23"/>
  <c r="P3508" i="23" s="1"/>
  <c r="P3507" i="23" s="1"/>
  <c r="O3509" i="23"/>
  <c r="O3508" i="23" s="1"/>
  <c r="O3507" i="23" s="1"/>
  <c r="L3509" i="23"/>
  <c r="L3508" i="23" s="1"/>
  <c r="K3509" i="23"/>
  <c r="J3509" i="23"/>
  <c r="M3509" i="23" s="1"/>
  <c r="I3509" i="23"/>
  <c r="H3509" i="23"/>
  <c r="R3508" i="23"/>
  <c r="R3507" i="23" s="1"/>
  <c r="Q3508" i="23"/>
  <c r="Q3507" i="23" s="1"/>
  <c r="K3508" i="23"/>
  <c r="J3508" i="23"/>
  <c r="J3507" i="23" s="1"/>
  <c r="I3508" i="23"/>
  <c r="I3507" i="23" s="1"/>
  <c r="H3508" i="23"/>
  <c r="L3507" i="23"/>
  <c r="K3507" i="23"/>
  <c r="H3507" i="23"/>
  <c r="M3506" i="23"/>
  <c r="N3506" i="23" s="1"/>
  <c r="N3505" i="23" s="1"/>
  <c r="R3505" i="23"/>
  <c r="R3504" i="23" s="1"/>
  <c r="R3503" i="23" s="1"/>
  <c r="Q3505" i="23"/>
  <c r="Q3504" i="23" s="1"/>
  <c r="Q3503" i="23" s="1"/>
  <c r="P3505" i="23"/>
  <c r="O3505" i="23"/>
  <c r="O3504" i="23" s="1"/>
  <c r="L3505" i="23"/>
  <c r="K3505" i="23"/>
  <c r="J3505" i="23"/>
  <c r="J3504" i="23" s="1"/>
  <c r="J3503" i="23" s="1"/>
  <c r="I3505" i="23"/>
  <c r="H3505" i="23"/>
  <c r="H3504" i="23" s="1"/>
  <c r="P3504" i="23"/>
  <c r="N3504" i="23"/>
  <c r="N3503" i="23" s="1"/>
  <c r="L3504" i="23"/>
  <c r="L3503" i="23" s="1"/>
  <c r="K3504" i="23"/>
  <c r="P3503" i="23"/>
  <c r="O3503" i="23"/>
  <c r="K3503" i="23"/>
  <c r="H3503" i="23"/>
  <c r="N3502" i="23"/>
  <c r="N3501" i="23" s="1"/>
  <c r="N3500" i="23" s="1"/>
  <c r="N3499" i="23" s="1"/>
  <c r="M3502" i="23"/>
  <c r="R3501" i="23"/>
  <c r="Q3501" i="23"/>
  <c r="P3501" i="23"/>
  <c r="O3501" i="23"/>
  <c r="M3501" i="23"/>
  <c r="L3501" i="23"/>
  <c r="L3500" i="23" s="1"/>
  <c r="K3501" i="23"/>
  <c r="K3500" i="23" s="1"/>
  <c r="K3499" i="23" s="1"/>
  <c r="J3501" i="23"/>
  <c r="J3500" i="23" s="1"/>
  <c r="J3499" i="23" s="1"/>
  <c r="I3501" i="23"/>
  <c r="I3500" i="23" s="1"/>
  <c r="H3501" i="23"/>
  <c r="R3500" i="23"/>
  <c r="Q3500" i="23"/>
  <c r="P3500" i="23"/>
  <c r="P3499" i="23" s="1"/>
  <c r="O3500" i="23"/>
  <c r="O3499" i="23" s="1"/>
  <c r="H3500" i="23"/>
  <c r="H3499" i="23" s="1"/>
  <c r="R3499" i="23"/>
  <c r="Q3499" i="23"/>
  <c r="L3499" i="23"/>
  <c r="M3498" i="23"/>
  <c r="N3498" i="23" s="1"/>
  <c r="R3497" i="23"/>
  <c r="Q3497" i="23"/>
  <c r="P3497" i="23"/>
  <c r="P3496" i="23" s="1"/>
  <c r="P3495" i="23" s="1"/>
  <c r="O3497" i="23"/>
  <c r="O3496" i="23" s="1"/>
  <c r="O3495" i="23" s="1"/>
  <c r="N3497" i="23"/>
  <c r="N3496" i="23" s="1"/>
  <c r="N3495" i="23" s="1"/>
  <c r="L3497" i="23"/>
  <c r="L3496" i="23" s="1"/>
  <c r="L3495" i="23" s="1"/>
  <c r="K3497" i="23"/>
  <c r="J3497" i="23"/>
  <c r="I3497" i="23"/>
  <c r="M3497" i="23" s="1"/>
  <c r="H3497" i="23"/>
  <c r="H3496" i="23" s="1"/>
  <c r="H3495" i="23" s="1"/>
  <c r="R3496" i="23"/>
  <c r="R3495" i="23" s="1"/>
  <c r="Q3496" i="23"/>
  <c r="K3496" i="23"/>
  <c r="K3495" i="23" s="1"/>
  <c r="J3496" i="23"/>
  <c r="J3495" i="23" s="1"/>
  <c r="Q3495" i="23"/>
  <c r="M3494" i="23"/>
  <c r="N3494" i="23" s="1"/>
  <c r="N3493" i="23" s="1"/>
  <c r="N3492" i="23" s="1"/>
  <c r="N3491" i="23" s="1"/>
  <c r="R3493" i="23"/>
  <c r="R3492" i="23" s="1"/>
  <c r="R3491" i="23" s="1"/>
  <c r="Q3493" i="23"/>
  <c r="Q3492" i="23" s="1"/>
  <c r="Q3491" i="23" s="1"/>
  <c r="P3493" i="23"/>
  <c r="O3493" i="23"/>
  <c r="L3493" i="23"/>
  <c r="L3492" i="23" s="1"/>
  <c r="L3491" i="23" s="1"/>
  <c r="K3493" i="23"/>
  <c r="K3492" i="23" s="1"/>
  <c r="K3491" i="23" s="1"/>
  <c r="J3493" i="23"/>
  <c r="J3492" i="23" s="1"/>
  <c r="J3491" i="23" s="1"/>
  <c r="I3493" i="23"/>
  <c r="H3493" i="23"/>
  <c r="H3492" i="23" s="1"/>
  <c r="H3491" i="23" s="1"/>
  <c r="P3492" i="23"/>
  <c r="O3492" i="23"/>
  <c r="I3492" i="23"/>
  <c r="P3491" i="23"/>
  <c r="O3491" i="23"/>
  <c r="I3491" i="23"/>
  <c r="N3490" i="23"/>
  <c r="N3489" i="23" s="1"/>
  <c r="N3488" i="23" s="1"/>
  <c r="N3487" i="23" s="1"/>
  <c r="M3490" i="23"/>
  <c r="R3489" i="23"/>
  <c r="Q3489" i="23"/>
  <c r="P3489" i="23"/>
  <c r="O3489" i="23"/>
  <c r="O3488" i="23" s="1"/>
  <c r="O3487" i="23" s="1"/>
  <c r="L3489" i="23"/>
  <c r="K3489" i="23"/>
  <c r="K3488" i="23" s="1"/>
  <c r="J3489" i="23"/>
  <c r="I3489" i="23"/>
  <c r="M3489" i="23" s="1"/>
  <c r="H3489" i="23"/>
  <c r="R3488" i="23"/>
  <c r="Q3488" i="23"/>
  <c r="Q3487" i="23" s="1"/>
  <c r="P3488" i="23"/>
  <c r="P3487" i="23" s="1"/>
  <c r="L3488" i="23"/>
  <c r="J3488" i="23"/>
  <c r="J3487" i="23" s="1"/>
  <c r="I3488" i="23"/>
  <c r="H3488" i="23"/>
  <c r="H3487" i="23" s="1"/>
  <c r="R3487" i="23"/>
  <c r="L3487" i="23"/>
  <c r="K3487" i="23"/>
  <c r="N3486" i="23"/>
  <c r="N3485" i="23" s="1"/>
  <c r="N3484" i="23" s="1"/>
  <c r="M3486" i="23"/>
  <c r="R3485" i="23"/>
  <c r="Q3485" i="23"/>
  <c r="Q3484" i="23" s="1"/>
  <c r="Q3483" i="23" s="1"/>
  <c r="P3485" i="23"/>
  <c r="P3484" i="23" s="1"/>
  <c r="P3483" i="23" s="1"/>
  <c r="O3485" i="23"/>
  <c r="L3485" i="23"/>
  <c r="K3485" i="23"/>
  <c r="J3485" i="23"/>
  <c r="I3485" i="23"/>
  <c r="I3484" i="23" s="1"/>
  <c r="I3483" i="23" s="1"/>
  <c r="M3483" i="23" s="1"/>
  <c r="H3485" i="23"/>
  <c r="H3484" i="23" s="1"/>
  <c r="H3483" i="23" s="1"/>
  <c r="R3484" i="23"/>
  <c r="R3483" i="23" s="1"/>
  <c r="O3484" i="23"/>
  <c r="L3484" i="23"/>
  <c r="L3483" i="23" s="1"/>
  <c r="K3484" i="23"/>
  <c r="K3483" i="23" s="1"/>
  <c r="J3484" i="23"/>
  <c r="O3483" i="23"/>
  <c r="N3483" i="23"/>
  <c r="J3483" i="23"/>
  <c r="N3482" i="23"/>
  <c r="N3481" i="23" s="1"/>
  <c r="N3480" i="23" s="1"/>
  <c r="N3479" i="23" s="1"/>
  <c r="M3482" i="23"/>
  <c r="R3481" i="23"/>
  <c r="Q3481" i="23"/>
  <c r="Q3480" i="23" s="1"/>
  <c r="Q3479" i="23" s="1"/>
  <c r="P3481" i="23"/>
  <c r="O3481" i="23"/>
  <c r="L3481" i="23"/>
  <c r="L3480" i="23" s="1"/>
  <c r="L3479" i="23" s="1"/>
  <c r="K3481" i="23"/>
  <c r="K3480" i="23" s="1"/>
  <c r="J3481" i="23"/>
  <c r="I3481" i="23"/>
  <c r="H3481" i="23"/>
  <c r="R3480" i="23"/>
  <c r="P3480" i="23"/>
  <c r="O3480" i="23"/>
  <c r="O3479" i="23" s="1"/>
  <c r="I3480" i="23"/>
  <c r="H3480" i="23"/>
  <c r="R3479" i="23"/>
  <c r="P3479" i="23"/>
  <c r="K3479" i="23"/>
  <c r="I3479" i="23"/>
  <c r="H3479" i="23"/>
  <c r="M3478" i="23"/>
  <c r="N3478" i="23" s="1"/>
  <c r="N3477" i="23" s="1"/>
  <c r="N3476" i="23" s="1"/>
  <c r="N3475" i="23" s="1"/>
  <c r="R3477" i="23"/>
  <c r="Q3477" i="23"/>
  <c r="P3477" i="23"/>
  <c r="O3477" i="23"/>
  <c r="O3476" i="23" s="1"/>
  <c r="O3475" i="23" s="1"/>
  <c r="M3477" i="23"/>
  <c r="L3477" i="23"/>
  <c r="K3477" i="23"/>
  <c r="J3477" i="23"/>
  <c r="I3477" i="23"/>
  <c r="H3477" i="23"/>
  <c r="H3476" i="23" s="1"/>
  <c r="H3475" i="23" s="1"/>
  <c r="R3476" i="23"/>
  <c r="R3475" i="23" s="1"/>
  <c r="Q3476" i="23"/>
  <c r="Q3475" i="23" s="1"/>
  <c r="P3476" i="23"/>
  <c r="L3476" i="23"/>
  <c r="K3476" i="23"/>
  <c r="J3476" i="23"/>
  <c r="J3475" i="23" s="1"/>
  <c r="I3476" i="23"/>
  <c r="P3475" i="23"/>
  <c r="L3475" i="23"/>
  <c r="K3475" i="23"/>
  <c r="M3474" i="23"/>
  <c r="N3474" i="23" s="1"/>
  <c r="N3473" i="23" s="1"/>
  <c r="N3472" i="23" s="1"/>
  <c r="N3471" i="23" s="1"/>
  <c r="R3473" i="23"/>
  <c r="R3472" i="23" s="1"/>
  <c r="R3471" i="23" s="1"/>
  <c r="Q3473" i="23"/>
  <c r="Q3472" i="23" s="1"/>
  <c r="P3473" i="23"/>
  <c r="P3472" i="23" s="1"/>
  <c r="P3471" i="23" s="1"/>
  <c r="O3473" i="23"/>
  <c r="L3473" i="23"/>
  <c r="K3473" i="23"/>
  <c r="K3472" i="23" s="1"/>
  <c r="K3471" i="23" s="1"/>
  <c r="J3473" i="23"/>
  <c r="I3473" i="23"/>
  <c r="I3472" i="23" s="1"/>
  <c r="H3473" i="23"/>
  <c r="O3472" i="23"/>
  <c r="L3472" i="23"/>
  <c r="L3471" i="23" s="1"/>
  <c r="H3472" i="23"/>
  <c r="Q3471" i="23"/>
  <c r="O3471" i="23"/>
  <c r="H3471" i="23"/>
  <c r="M3470" i="23"/>
  <c r="N3470" i="23" s="1"/>
  <c r="N3469" i="23" s="1"/>
  <c r="N3468" i="23" s="1"/>
  <c r="N3467" i="23" s="1"/>
  <c r="R3469" i="23"/>
  <c r="Q3469" i="23"/>
  <c r="P3469" i="23"/>
  <c r="O3469" i="23"/>
  <c r="M3469" i="23"/>
  <c r="L3469" i="23"/>
  <c r="L3468" i="23" s="1"/>
  <c r="L3467" i="23" s="1"/>
  <c r="K3469" i="23"/>
  <c r="J3469" i="23"/>
  <c r="I3469" i="23"/>
  <c r="H3469" i="23"/>
  <c r="R3468" i="23"/>
  <c r="Q3468" i="23"/>
  <c r="P3468" i="23"/>
  <c r="P3467" i="23" s="1"/>
  <c r="O3468" i="23"/>
  <c r="O3467" i="23" s="1"/>
  <c r="K3468" i="23"/>
  <c r="J3468" i="23"/>
  <c r="I3468" i="23"/>
  <c r="M3468" i="23" s="1"/>
  <c r="H3468" i="23"/>
  <c r="H3467" i="23" s="1"/>
  <c r="R3467" i="23"/>
  <c r="Q3467" i="23"/>
  <c r="K3467" i="23"/>
  <c r="J3467" i="23"/>
  <c r="M3466" i="23"/>
  <c r="N3466" i="23" s="1"/>
  <c r="N3465" i="23" s="1"/>
  <c r="N3464" i="23" s="1"/>
  <c r="N3463" i="23" s="1"/>
  <c r="R3465" i="23"/>
  <c r="Q3465" i="23"/>
  <c r="P3465" i="23"/>
  <c r="P3464" i="23" s="1"/>
  <c r="P3463" i="23" s="1"/>
  <c r="O3465" i="23"/>
  <c r="O3464" i="23" s="1"/>
  <c r="O3463" i="23" s="1"/>
  <c r="L3465" i="23"/>
  <c r="K3465" i="23"/>
  <c r="J3465" i="23"/>
  <c r="I3465" i="23"/>
  <c r="M3465" i="23" s="1"/>
  <c r="H3465" i="23"/>
  <c r="H3464" i="23" s="1"/>
  <c r="H3463" i="23" s="1"/>
  <c r="R3464" i="23"/>
  <c r="R3463" i="23" s="1"/>
  <c r="Q3464" i="23"/>
  <c r="Q3463" i="23" s="1"/>
  <c r="L3464" i="23"/>
  <c r="K3464" i="23"/>
  <c r="K3463" i="23" s="1"/>
  <c r="J3464" i="23"/>
  <c r="J3463" i="23" s="1"/>
  <c r="I3464" i="23"/>
  <c r="M3464" i="23" s="1"/>
  <c r="L3463" i="23"/>
  <c r="M3463" i="23" s="1"/>
  <c r="I3463" i="23"/>
  <c r="N3462" i="23"/>
  <c r="N3461" i="23" s="1"/>
  <c r="N3460" i="23" s="1"/>
  <c r="N3459" i="23" s="1"/>
  <c r="M3462" i="23"/>
  <c r="R3461" i="23"/>
  <c r="R3460" i="23" s="1"/>
  <c r="R3459" i="23" s="1"/>
  <c r="Q3461" i="23"/>
  <c r="P3461" i="23"/>
  <c r="O3461" i="23"/>
  <c r="L3461" i="23"/>
  <c r="K3461" i="23"/>
  <c r="K3460" i="23" s="1"/>
  <c r="K3459" i="23" s="1"/>
  <c r="J3461" i="23"/>
  <c r="J3460" i="23" s="1"/>
  <c r="J3459" i="23" s="1"/>
  <c r="I3461" i="23"/>
  <c r="H3461" i="23"/>
  <c r="Q3460" i="23"/>
  <c r="P3460" i="23"/>
  <c r="O3460" i="23"/>
  <c r="L3460" i="23"/>
  <c r="H3460" i="23"/>
  <c r="Q3459" i="23"/>
  <c r="P3459" i="23"/>
  <c r="O3459" i="23"/>
  <c r="L3459" i="23"/>
  <c r="H3459" i="23"/>
  <c r="M3458" i="23"/>
  <c r="N3458" i="23" s="1"/>
  <c r="N3457" i="23" s="1"/>
  <c r="N3456" i="23" s="1"/>
  <c r="R3457" i="23"/>
  <c r="Q3457" i="23"/>
  <c r="P3457" i="23"/>
  <c r="O3457" i="23"/>
  <c r="O3456" i="23" s="1"/>
  <c r="O3455" i="23" s="1"/>
  <c r="L3457" i="23"/>
  <c r="L3456" i="23" s="1"/>
  <c r="L3455" i="23" s="1"/>
  <c r="K3457" i="23"/>
  <c r="J3457" i="23"/>
  <c r="I3457" i="23"/>
  <c r="H3457" i="23"/>
  <c r="R3456" i="23"/>
  <c r="R3455" i="23" s="1"/>
  <c r="Q3456" i="23"/>
  <c r="Q3455" i="23" s="1"/>
  <c r="P3456" i="23"/>
  <c r="P3455" i="23" s="1"/>
  <c r="K3456" i="23"/>
  <c r="J3456" i="23"/>
  <c r="J3455" i="23" s="1"/>
  <c r="I3456" i="23"/>
  <c r="H3456" i="23"/>
  <c r="H3455" i="23" s="1"/>
  <c r="K3455" i="23"/>
  <c r="N3454" i="23"/>
  <c r="N3453" i="23" s="1"/>
  <c r="N3452" i="23" s="1"/>
  <c r="N3451" i="23" s="1"/>
  <c r="M3454" i="23"/>
  <c r="R3453" i="23"/>
  <c r="R3452" i="23" s="1"/>
  <c r="R3451" i="23" s="1"/>
  <c r="Q3453" i="23"/>
  <c r="Q3452" i="23" s="1"/>
  <c r="Q3451" i="23" s="1"/>
  <c r="P3453" i="23"/>
  <c r="P3452" i="23" s="1"/>
  <c r="P3451" i="23" s="1"/>
  <c r="O3453" i="23"/>
  <c r="O3452" i="23" s="1"/>
  <c r="O3451" i="23" s="1"/>
  <c r="L3453" i="23"/>
  <c r="K3453" i="23"/>
  <c r="J3453" i="23"/>
  <c r="J3452" i="23" s="1"/>
  <c r="J3451" i="23" s="1"/>
  <c r="I3453" i="23"/>
  <c r="H3453" i="23"/>
  <c r="H3452" i="23" s="1"/>
  <c r="H3451" i="23" s="1"/>
  <c r="L3452" i="23"/>
  <c r="L3451" i="23" s="1"/>
  <c r="K3452" i="23"/>
  <c r="K3451" i="23" s="1"/>
  <c r="N3450" i="23"/>
  <c r="N3449" i="23" s="1"/>
  <c r="N3448" i="23" s="1"/>
  <c r="N3447" i="23" s="1"/>
  <c r="M3450" i="23"/>
  <c r="R3449" i="23"/>
  <c r="R3448" i="23" s="1"/>
  <c r="R3418" i="23" s="1"/>
  <c r="R3416" i="23" s="1"/>
  <c r="Q3449" i="23"/>
  <c r="P3449" i="23"/>
  <c r="O3449" i="23"/>
  <c r="M3449" i="23"/>
  <c r="L3449" i="23"/>
  <c r="L3448" i="23" s="1"/>
  <c r="L3447" i="23" s="1"/>
  <c r="K3449" i="23"/>
  <c r="K3448" i="23" s="1"/>
  <c r="K3447" i="23" s="1"/>
  <c r="J3449" i="23"/>
  <c r="I3449" i="23"/>
  <c r="H3449" i="23"/>
  <c r="Q3448" i="23"/>
  <c r="P3448" i="23"/>
  <c r="P3447" i="23" s="1"/>
  <c r="O3448" i="23"/>
  <c r="O3447" i="23" s="1"/>
  <c r="M3448" i="23"/>
  <c r="J3448" i="23"/>
  <c r="I3448" i="23"/>
  <c r="H3448" i="23"/>
  <c r="Q3447" i="23"/>
  <c r="J3447" i="23"/>
  <c r="I3447" i="23"/>
  <c r="H3447" i="23"/>
  <c r="M3446" i="23"/>
  <c r="N3446" i="23" s="1"/>
  <c r="N3445" i="23" s="1"/>
  <c r="N3444" i="23" s="1"/>
  <c r="N3443" i="23" s="1"/>
  <c r="R3445" i="23"/>
  <c r="Q3445" i="23"/>
  <c r="P3445" i="23"/>
  <c r="O3445" i="23"/>
  <c r="O3444" i="23" s="1"/>
  <c r="O3443" i="23" s="1"/>
  <c r="L3445" i="23"/>
  <c r="K3445" i="23"/>
  <c r="J3445" i="23"/>
  <c r="I3445" i="23"/>
  <c r="M3445" i="23" s="1"/>
  <c r="H3445" i="23"/>
  <c r="H3444" i="23" s="1"/>
  <c r="H3443" i="23" s="1"/>
  <c r="R3444" i="23"/>
  <c r="R3443" i="23" s="1"/>
  <c r="Q3444" i="23"/>
  <c r="Q3443" i="23" s="1"/>
  <c r="P3444" i="23"/>
  <c r="P3443" i="23" s="1"/>
  <c r="L3444" i="23"/>
  <c r="K3444" i="23"/>
  <c r="K3443" i="23" s="1"/>
  <c r="J3444" i="23"/>
  <c r="I3444" i="23"/>
  <c r="L3443" i="23"/>
  <c r="I3443" i="23"/>
  <c r="M3442" i="23"/>
  <c r="N3442" i="23" s="1"/>
  <c r="N3441" i="23" s="1"/>
  <c r="N3440" i="23" s="1"/>
  <c r="N3439" i="23" s="1"/>
  <c r="R3441" i="23"/>
  <c r="R3440" i="23" s="1"/>
  <c r="R3439" i="23" s="1"/>
  <c r="Q3441" i="23"/>
  <c r="P3441" i="23"/>
  <c r="O3441" i="23"/>
  <c r="L3441" i="23"/>
  <c r="K3441" i="23"/>
  <c r="K3440" i="23" s="1"/>
  <c r="K3439" i="23" s="1"/>
  <c r="J3441" i="23"/>
  <c r="J3440" i="23" s="1"/>
  <c r="J3439" i="23" s="1"/>
  <c r="I3441" i="23"/>
  <c r="H3441" i="23"/>
  <c r="H3440" i="23" s="1"/>
  <c r="Q3440" i="23"/>
  <c r="P3440" i="23"/>
  <c r="O3440" i="23"/>
  <c r="L3440" i="23"/>
  <c r="Q3439" i="23"/>
  <c r="P3439" i="23"/>
  <c r="O3439" i="23"/>
  <c r="L3439" i="23"/>
  <c r="H3439" i="23"/>
  <c r="M3438" i="23"/>
  <c r="N3438" i="23" s="1"/>
  <c r="N3437" i="23" s="1"/>
  <c r="N3436" i="23" s="1"/>
  <c r="N3435" i="23" s="1"/>
  <c r="R3437" i="23"/>
  <c r="Q3437" i="23"/>
  <c r="P3437" i="23"/>
  <c r="O3437" i="23"/>
  <c r="M3437" i="23"/>
  <c r="L3437" i="23"/>
  <c r="L3436" i="23" s="1"/>
  <c r="K3437" i="23"/>
  <c r="K3436" i="23" s="1"/>
  <c r="J3437" i="23"/>
  <c r="J3436" i="23" s="1"/>
  <c r="J3435" i="23" s="1"/>
  <c r="I3437" i="23"/>
  <c r="H3437" i="23"/>
  <c r="R3436" i="23"/>
  <c r="Q3436" i="23"/>
  <c r="P3436" i="23"/>
  <c r="P3435" i="23" s="1"/>
  <c r="O3436" i="23"/>
  <c r="I3436" i="23"/>
  <c r="I3435" i="23" s="1"/>
  <c r="H3436" i="23"/>
  <c r="H3435" i="23" s="1"/>
  <c r="R3435" i="23"/>
  <c r="Q3435" i="23"/>
  <c r="O3435" i="23"/>
  <c r="L3435" i="23"/>
  <c r="K3435" i="23"/>
  <c r="M3434" i="23"/>
  <c r="N3434" i="23" s="1"/>
  <c r="R3433" i="23"/>
  <c r="R3432" i="23" s="1"/>
  <c r="R3431" i="23" s="1"/>
  <c r="Q3433" i="23"/>
  <c r="Q3432" i="23" s="1"/>
  <c r="Q3431" i="23" s="1"/>
  <c r="P3433" i="23"/>
  <c r="P3432" i="23" s="1"/>
  <c r="P3431" i="23" s="1"/>
  <c r="O3433" i="23"/>
  <c r="O3432" i="23" s="1"/>
  <c r="N3433" i="23"/>
  <c r="N3432" i="23" s="1"/>
  <c r="N3431" i="23" s="1"/>
  <c r="L3433" i="23"/>
  <c r="K3433" i="23"/>
  <c r="J3433" i="23"/>
  <c r="I3433" i="23"/>
  <c r="M3433" i="23" s="1"/>
  <c r="H3433" i="23"/>
  <c r="H3432" i="23" s="1"/>
  <c r="H3431" i="23" s="1"/>
  <c r="L3432" i="23"/>
  <c r="L3431" i="23" s="1"/>
  <c r="K3432" i="23"/>
  <c r="K3431" i="23" s="1"/>
  <c r="J3432" i="23"/>
  <c r="J3431" i="23" s="1"/>
  <c r="I3432" i="23"/>
  <c r="O3431" i="23"/>
  <c r="M3430" i="23"/>
  <c r="N3430" i="23" s="1"/>
  <c r="N3429" i="23" s="1"/>
  <c r="R3429" i="23"/>
  <c r="R3428" i="23" s="1"/>
  <c r="Q3429" i="23"/>
  <c r="Q3428" i="23" s="1"/>
  <c r="Q3427" i="23" s="1"/>
  <c r="P3429" i="23"/>
  <c r="P3428" i="23" s="1"/>
  <c r="P3427" i="23" s="1"/>
  <c r="O3429" i="23"/>
  <c r="L3429" i="23"/>
  <c r="K3429" i="23"/>
  <c r="K3428" i="23" s="1"/>
  <c r="J3429" i="23"/>
  <c r="I3429" i="23"/>
  <c r="H3429" i="23"/>
  <c r="O3428" i="23"/>
  <c r="O3427" i="23" s="1"/>
  <c r="N3428" i="23"/>
  <c r="N3427" i="23" s="1"/>
  <c r="L3428" i="23"/>
  <c r="L3427" i="23" s="1"/>
  <c r="J3428" i="23"/>
  <c r="I3428" i="23"/>
  <c r="H3428" i="23"/>
  <c r="R3427" i="23"/>
  <c r="J3427" i="23"/>
  <c r="I3427" i="23"/>
  <c r="H3427" i="23"/>
  <c r="N3426" i="23"/>
  <c r="N3425" i="23" s="1"/>
  <c r="N3424" i="23" s="1"/>
  <c r="N3423" i="23" s="1"/>
  <c r="M3426" i="23"/>
  <c r="R3425" i="23"/>
  <c r="Q3425" i="23"/>
  <c r="P3425" i="23"/>
  <c r="O3425" i="23"/>
  <c r="O3424" i="23" s="1"/>
  <c r="O3423" i="23" s="1"/>
  <c r="L3425" i="23"/>
  <c r="K3425" i="23"/>
  <c r="J3425" i="23"/>
  <c r="I3425" i="23"/>
  <c r="M3425" i="23" s="1"/>
  <c r="H3425" i="23"/>
  <c r="R3424" i="23"/>
  <c r="R3423" i="23" s="1"/>
  <c r="Q3424" i="23"/>
  <c r="Q3423" i="23" s="1"/>
  <c r="P3424" i="23"/>
  <c r="L3424" i="23"/>
  <c r="K3424" i="23"/>
  <c r="J3424" i="23"/>
  <c r="I3424" i="23"/>
  <c r="H3424" i="23"/>
  <c r="L3423" i="23"/>
  <c r="K3423" i="23"/>
  <c r="J3423" i="23"/>
  <c r="H3423" i="23"/>
  <c r="N3422" i="23"/>
  <c r="N3421" i="23" s="1"/>
  <c r="N3420" i="23" s="1"/>
  <c r="M3422" i="23"/>
  <c r="R3421" i="23"/>
  <c r="Q3421" i="23"/>
  <c r="Q3420" i="23" s="1"/>
  <c r="P3421" i="23"/>
  <c r="O3421" i="23"/>
  <c r="L3421" i="23"/>
  <c r="K3421" i="23"/>
  <c r="J3421" i="23"/>
  <c r="J3420" i="23" s="1"/>
  <c r="J3419" i="23" s="1"/>
  <c r="I3421" i="23"/>
  <c r="H3421" i="23"/>
  <c r="H3420" i="23" s="1"/>
  <c r="H3419" i="23" s="1"/>
  <c r="R3420" i="23"/>
  <c r="R3419" i="23" s="1"/>
  <c r="P3420" i="23"/>
  <c r="O3420" i="23"/>
  <c r="L3420" i="23"/>
  <c r="K3420" i="23"/>
  <c r="P3419" i="23"/>
  <c r="O3419" i="23"/>
  <c r="N3419" i="23"/>
  <c r="K3419" i="23"/>
  <c r="Q3417" i="23"/>
  <c r="P3417" i="23"/>
  <c r="P3415" i="23" s="1"/>
  <c r="P3412" i="23" s="1"/>
  <c r="O3417" i="23"/>
  <c r="N3417" i="23"/>
  <c r="N3415" i="23" s="1"/>
  <c r="N3412" i="23" s="1"/>
  <c r="M3417" i="23"/>
  <c r="L3417" i="23"/>
  <c r="K3417" i="23"/>
  <c r="J3417" i="23"/>
  <c r="I3417" i="23"/>
  <c r="H3417" i="23"/>
  <c r="H3415" i="23" s="1"/>
  <c r="H3412" i="23" s="1"/>
  <c r="Q3415" i="23"/>
  <c r="O3415" i="23"/>
  <c r="L3415" i="23"/>
  <c r="K3415" i="23"/>
  <c r="J3415" i="23"/>
  <c r="I3415" i="23"/>
  <c r="Q3412" i="23"/>
  <c r="O3412" i="23"/>
  <c r="L3412" i="23"/>
  <c r="K3412" i="23"/>
  <c r="J3412" i="23"/>
  <c r="N3411" i="23"/>
  <c r="N3410" i="23" s="1"/>
  <c r="N3406" i="23" s="1"/>
  <c r="N3404" i="23" s="1"/>
  <c r="M3411" i="23"/>
  <c r="R3410" i="23"/>
  <c r="R3406" i="23" s="1"/>
  <c r="Q3410" i="23"/>
  <c r="Q3406" i="23" s="1"/>
  <c r="P3410" i="23"/>
  <c r="O3410" i="23"/>
  <c r="L3410" i="23"/>
  <c r="L3406" i="23" s="1"/>
  <c r="L3404" i="23" s="1"/>
  <c r="K3410" i="23"/>
  <c r="J3410" i="23"/>
  <c r="I3410" i="23"/>
  <c r="H3410" i="23"/>
  <c r="H3406" i="23" s="1"/>
  <c r="H3404" i="23" s="1"/>
  <c r="N3409" i="23"/>
  <c r="N3408" i="23" s="1"/>
  <c r="N3407" i="23" s="1"/>
  <c r="N3405" i="23" s="1"/>
  <c r="N3403" i="23" s="1"/>
  <c r="M3409" i="23"/>
  <c r="R3408" i="23"/>
  <c r="Q3408" i="23"/>
  <c r="P3408" i="23"/>
  <c r="O3408" i="23"/>
  <c r="L3408" i="23"/>
  <c r="K3408" i="23"/>
  <c r="J3408" i="23"/>
  <c r="I3408" i="23"/>
  <c r="M3408" i="23" s="1"/>
  <c r="H3408" i="23"/>
  <c r="R3407" i="23"/>
  <c r="Q3407" i="23"/>
  <c r="Q3405" i="23" s="1"/>
  <c r="Q3403" i="23" s="1"/>
  <c r="P3407" i="23"/>
  <c r="O3407" i="23"/>
  <c r="O3405" i="23" s="1"/>
  <c r="O3403" i="23" s="1"/>
  <c r="L3407" i="23"/>
  <c r="L3405" i="23" s="1"/>
  <c r="L3403" i="23" s="1"/>
  <c r="K3407" i="23"/>
  <c r="J3407" i="23"/>
  <c r="J3405" i="23" s="1"/>
  <c r="J3403" i="23" s="1"/>
  <c r="I3407" i="23"/>
  <c r="H3407" i="23"/>
  <c r="P3406" i="23"/>
  <c r="O3406" i="23"/>
  <c r="O3404" i="23" s="1"/>
  <c r="K3406" i="23"/>
  <c r="J3406" i="23"/>
  <c r="R3405" i="23"/>
  <c r="R3403" i="23" s="1"/>
  <c r="P3405" i="23"/>
  <c r="P3403" i="23" s="1"/>
  <c r="K3405" i="23"/>
  <c r="H3405" i="23"/>
  <c r="R3404" i="23"/>
  <c r="Q3404" i="23"/>
  <c r="P3404" i="23"/>
  <c r="K3404" i="23"/>
  <c r="J3404" i="23"/>
  <c r="K3403" i="23"/>
  <c r="H3403" i="23"/>
  <c r="M3402" i="23"/>
  <c r="N3402" i="23" s="1"/>
  <c r="N3401" i="23" s="1"/>
  <c r="N3400" i="23" s="1"/>
  <c r="R3401" i="23"/>
  <c r="R3400" i="23" s="1"/>
  <c r="Q3401" i="23"/>
  <c r="Q3400" i="23" s="1"/>
  <c r="P3401" i="23"/>
  <c r="O3401" i="23"/>
  <c r="M3401" i="23"/>
  <c r="L3401" i="23"/>
  <c r="K3401" i="23"/>
  <c r="K3400" i="23" s="1"/>
  <c r="J3401" i="23"/>
  <c r="J3400" i="23" s="1"/>
  <c r="I3401" i="23"/>
  <c r="I3400" i="23" s="1"/>
  <c r="M3400" i="23" s="1"/>
  <c r="H3401" i="23"/>
  <c r="P3400" i="23"/>
  <c r="O3400" i="23"/>
  <c r="L3400" i="23"/>
  <c r="H3400" i="23"/>
  <c r="M3399" i="23"/>
  <c r="N3399" i="23" s="1"/>
  <c r="N3398" i="23"/>
  <c r="M3398" i="23"/>
  <c r="N3397" i="23"/>
  <c r="M3397" i="23"/>
  <c r="R3396" i="23"/>
  <c r="Q3396" i="23"/>
  <c r="Q3394" i="23" s="1"/>
  <c r="P3396" i="23"/>
  <c r="O3396" i="23"/>
  <c r="O3394" i="23" s="1"/>
  <c r="L3396" i="23"/>
  <c r="K3396" i="23"/>
  <c r="J3396" i="23"/>
  <c r="I3396" i="23"/>
  <c r="H3396" i="23"/>
  <c r="R3395" i="23"/>
  <c r="Q3395" i="23"/>
  <c r="P3395" i="23"/>
  <c r="P3383" i="23" s="1"/>
  <c r="O3395" i="23"/>
  <c r="O3383" i="23" s="1"/>
  <c r="L3395" i="23"/>
  <c r="K3395" i="23"/>
  <c r="J3395" i="23"/>
  <c r="J3383" i="23" s="1"/>
  <c r="I3395" i="23"/>
  <c r="I3383" i="23" s="1"/>
  <c r="H3395" i="23"/>
  <c r="R3394" i="23"/>
  <c r="P3394" i="23"/>
  <c r="L3394" i="23"/>
  <c r="K3394" i="23"/>
  <c r="J3394" i="23"/>
  <c r="H3394" i="23"/>
  <c r="R3393" i="23"/>
  <c r="R3307" i="23" s="1"/>
  <c r="O3393" i="23"/>
  <c r="O3307" i="23" s="1"/>
  <c r="K3393" i="23"/>
  <c r="J3393" i="23"/>
  <c r="H3393" i="23"/>
  <c r="M3392" i="23"/>
  <c r="N3392" i="23" s="1"/>
  <c r="N3391" i="23"/>
  <c r="N3390" i="23" s="1"/>
  <c r="N3389" i="23" s="1"/>
  <c r="N3388" i="23" s="1"/>
  <c r="M3391" i="23"/>
  <c r="R3390" i="23"/>
  <c r="Q3390" i="23"/>
  <c r="P3390" i="23"/>
  <c r="O3390" i="23"/>
  <c r="L3390" i="23"/>
  <c r="K3390" i="23"/>
  <c r="J3390" i="23"/>
  <c r="I3390" i="23"/>
  <c r="M3390" i="23" s="1"/>
  <c r="H3390" i="23"/>
  <c r="R3389" i="23"/>
  <c r="Q3389" i="23"/>
  <c r="Q3388" i="23" s="1"/>
  <c r="P3389" i="23"/>
  <c r="P3388" i="23" s="1"/>
  <c r="O3389" i="23"/>
  <c r="O3388" i="23" s="1"/>
  <c r="O3384" i="23" s="1"/>
  <c r="L3389" i="23"/>
  <c r="L3388" i="23" s="1"/>
  <c r="K3389" i="23"/>
  <c r="J3389" i="23"/>
  <c r="J3388" i="23" s="1"/>
  <c r="J3384" i="23" s="1"/>
  <c r="H3389" i="23"/>
  <c r="H3388" i="23" s="1"/>
  <c r="R3388" i="23"/>
  <c r="K3388" i="23"/>
  <c r="N3387" i="23"/>
  <c r="N3386" i="23" s="1"/>
  <c r="N3385" i="23" s="1"/>
  <c r="M3387" i="23"/>
  <c r="R3386" i="23"/>
  <c r="R3385" i="23" s="1"/>
  <c r="R3384" i="23" s="1"/>
  <c r="Q3386" i="23"/>
  <c r="Q3385" i="23" s="1"/>
  <c r="Q3384" i="23" s="1"/>
  <c r="P3386" i="23"/>
  <c r="P3385" i="23" s="1"/>
  <c r="P3384" i="23" s="1"/>
  <c r="O3386" i="23"/>
  <c r="L3386" i="23"/>
  <c r="K3386" i="23"/>
  <c r="J3386" i="23"/>
  <c r="I3386" i="23"/>
  <c r="H3386" i="23"/>
  <c r="H3385" i="23" s="1"/>
  <c r="O3385" i="23"/>
  <c r="L3385" i="23"/>
  <c r="K3385" i="23"/>
  <c r="J3385" i="23"/>
  <c r="H3384" i="23"/>
  <c r="R3383" i="23"/>
  <c r="K3383" i="23"/>
  <c r="H3383" i="23"/>
  <c r="M3382" i="23"/>
  <c r="N3382" i="23" s="1"/>
  <c r="N3381" i="23"/>
  <c r="M3381" i="23"/>
  <c r="M3380" i="23"/>
  <c r="N3380" i="23" s="1"/>
  <c r="N3379" i="23"/>
  <c r="M3379" i="23"/>
  <c r="M3378" i="23"/>
  <c r="N3378" i="23" s="1"/>
  <c r="N3377" i="23"/>
  <c r="N3376" i="23" s="1"/>
  <c r="M3377" i="23"/>
  <c r="R3376" i="23"/>
  <c r="Q3376" i="23"/>
  <c r="P3376" i="23"/>
  <c r="O3376" i="23"/>
  <c r="L3376" i="23"/>
  <c r="L3357" i="23" s="1"/>
  <c r="K3376" i="23"/>
  <c r="J3376" i="23"/>
  <c r="M3376" i="23" s="1"/>
  <c r="I3376" i="23"/>
  <c r="H3376" i="23"/>
  <c r="H3357" i="23" s="1"/>
  <c r="N3375" i="23"/>
  <c r="M3375" i="23"/>
  <c r="N3374" i="23"/>
  <c r="M3374" i="23"/>
  <c r="N3373" i="23"/>
  <c r="M3373" i="23"/>
  <c r="M3372" i="23"/>
  <c r="N3372" i="23" s="1"/>
  <c r="M3371" i="23"/>
  <c r="N3371" i="23" s="1"/>
  <c r="M3370" i="23"/>
  <c r="N3370" i="23" s="1"/>
  <c r="N3369" i="23" s="1"/>
  <c r="R3369" i="23"/>
  <c r="Q3369" i="23"/>
  <c r="Q3357" i="23" s="1"/>
  <c r="P3369" i="23"/>
  <c r="O3369" i="23"/>
  <c r="O3357" i="23" s="1"/>
  <c r="O3344" i="23" s="1"/>
  <c r="L3369" i="23"/>
  <c r="K3369" i="23"/>
  <c r="J3369" i="23"/>
  <c r="I3369" i="23"/>
  <c r="M3369" i="23" s="1"/>
  <c r="H3369" i="23"/>
  <c r="M3368" i="23"/>
  <c r="N3368" i="23" s="1"/>
  <c r="M3367" i="23"/>
  <c r="N3367" i="23" s="1"/>
  <c r="N3366" i="23"/>
  <c r="N3365" i="23" s="1"/>
  <c r="M3366" i="23"/>
  <c r="R3365" i="23"/>
  <c r="Q3365" i="23"/>
  <c r="P3365" i="23"/>
  <c r="P3357" i="23" s="1"/>
  <c r="O3365" i="23"/>
  <c r="L3365" i="23"/>
  <c r="K3365" i="23"/>
  <c r="J3365" i="23"/>
  <c r="M3365" i="23" s="1"/>
  <c r="I3365" i="23"/>
  <c r="H3365" i="23"/>
  <c r="M3364" i="23"/>
  <c r="N3364" i="23" s="1"/>
  <c r="M3363" i="23"/>
  <c r="N3363" i="23" s="1"/>
  <c r="M3362" i="23"/>
  <c r="N3362" i="23" s="1"/>
  <c r="M3361" i="23"/>
  <c r="N3361" i="23" s="1"/>
  <c r="N3360" i="23"/>
  <c r="M3360" i="23"/>
  <c r="N3359" i="23"/>
  <c r="M3359" i="23"/>
  <c r="R3358" i="23"/>
  <c r="R3357" i="23" s="1"/>
  <c r="R3344" i="23" s="1"/>
  <c r="Q3358" i="23"/>
  <c r="P3358" i="23"/>
  <c r="O3358" i="23"/>
  <c r="L3358" i="23"/>
  <c r="K3358" i="23"/>
  <c r="K3357" i="23" s="1"/>
  <c r="J3358" i="23"/>
  <c r="J3357" i="23" s="1"/>
  <c r="I3358" i="23"/>
  <c r="I3357" i="23" s="1"/>
  <c r="H3358" i="23"/>
  <c r="M3356" i="23"/>
  <c r="N3356" i="23" s="1"/>
  <c r="M3355" i="23"/>
  <c r="N3355" i="23" s="1"/>
  <c r="M3354" i="23"/>
  <c r="N3354" i="23" s="1"/>
  <c r="N3353" i="23"/>
  <c r="M3353" i="23"/>
  <c r="N3352" i="23"/>
  <c r="M3352" i="23"/>
  <c r="N3351" i="23"/>
  <c r="M3351" i="23"/>
  <c r="R3350" i="23"/>
  <c r="Q3350" i="23"/>
  <c r="P3350" i="23"/>
  <c r="O3350" i="23"/>
  <c r="L3350" i="23"/>
  <c r="K3350" i="23"/>
  <c r="M3350" i="23" s="1"/>
  <c r="J3350" i="23"/>
  <c r="I3350" i="23"/>
  <c r="H3350" i="23"/>
  <c r="M3349" i="23"/>
  <c r="N3349" i="23" s="1"/>
  <c r="M3348" i="23"/>
  <c r="N3348" i="23" s="1"/>
  <c r="N3346" i="23" s="1"/>
  <c r="N3347" i="23"/>
  <c r="M3347" i="23"/>
  <c r="R3346" i="23"/>
  <c r="Q3346" i="23"/>
  <c r="P3346" i="23"/>
  <c r="O3346" i="23"/>
  <c r="L3346" i="23"/>
  <c r="L3345" i="23" s="1"/>
  <c r="L3344" i="23" s="1"/>
  <c r="K3346" i="23"/>
  <c r="J3346" i="23"/>
  <c r="J3345" i="23" s="1"/>
  <c r="J3344" i="23" s="1"/>
  <c r="I3346" i="23"/>
  <c r="M3346" i="23" s="1"/>
  <c r="H3346" i="23"/>
  <c r="H3345" i="23" s="1"/>
  <c r="R3345" i="23"/>
  <c r="Q3345" i="23"/>
  <c r="Q3344" i="23" s="1"/>
  <c r="P3345" i="23"/>
  <c r="O3345" i="23"/>
  <c r="I3345" i="23"/>
  <c r="I3344" i="23" s="1"/>
  <c r="M3343" i="23"/>
  <c r="N3343" i="23" s="1"/>
  <c r="M3342" i="23"/>
  <c r="N3342" i="23" s="1"/>
  <c r="R3341" i="23"/>
  <c r="R3340" i="23" s="1"/>
  <c r="R3339" i="23" s="1"/>
  <c r="R3338" i="23" s="1"/>
  <c r="Q3341" i="23"/>
  <c r="Q3340" i="23" s="1"/>
  <c r="Q3339" i="23" s="1"/>
  <c r="P3341" i="23"/>
  <c r="O3341" i="23"/>
  <c r="O3340" i="23" s="1"/>
  <c r="O3339" i="23" s="1"/>
  <c r="O3338" i="23" s="1"/>
  <c r="L3341" i="23"/>
  <c r="K3341" i="23"/>
  <c r="K3340" i="23" s="1"/>
  <c r="K3339" i="23" s="1"/>
  <c r="J3341" i="23"/>
  <c r="J3340" i="23" s="1"/>
  <c r="J3339" i="23" s="1"/>
  <c r="J3338" i="23" s="1"/>
  <c r="I3341" i="23"/>
  <c r="M3341" i="23" s="1"/>
  <c r="H3341" i="23"/>
  <c r="P3340" i="23"/>
  <c r="L3340" i="23"/>
  <c r="L3339" i="23" s="1"/>
  <c r="L3338" i="23" s="1"/>
  <c r="I3340" i="23"/>
  <c r="H3340" i="23"/>
  <c r="H3339" i="23" s="1"/>
  <c r="P3339" i="23"/>
  <c r="I3339" i="23"/>
  <c r="I3338" i="23" s="1"/>
  <c r="M3337" i="23"/>
  <c r="N3337" i="23" s="1"/>
  <c r="M3336" i="23"/>
  <c r="N3336" i="23" s="1"/>
  <c r="M3335" i="23"/>
  <c r="N3335" i="23" s="1"/>
  <c r="M3334" i="23"/>
  <c r="N3334" i="23" s="1"/>
  <c r="N3333" i="23"/>
  <c r="M3333" i="23"/>
  <c r="N3332" i="23"/>
  <c r="M3332" i="23"/>
  <c r="R3331" i="23"/>
  <c r="R3330" i="23" s="1"/>
  <c r="R3310" i="23" s="1"/>
  <c r="R3309" i="23" s="1"/>
  <c r="Q3331" i="23"/>
  <c r="P3331" i="23"/>
  <c r="O3331" i="23"/>
  <c r="L3331" i="23"/>
  <c r="K3331" i="23"/>
  <c r="K3330" i="23" s="1"/>
  <c r="J3331" i="23"/>
  <c r="J3330" i="23" s="1"/>
  <c r="I3331" i="23"/>
  <c r="I3330" i="23" s="1"/>
  <c r="H3331" i="23"/>
  <c r="Q3330" i="23"/>
  <c r="P3330" i="23"/>
  <c r="O3330" i="23"/>
  <c r="L3330" i="23"/>
  <c r="H3330" i="23"/>
  <c r="M3329" i="23"/>
  <c r="N3329" i="23" s="1"/>
  <c r="M3328" i="23"/>
  <c r="N3328" i="23" s="1"/>
  <c r="M3327" i="23"/>
  <c r="N3327" i="23" s="1"/>
  <c r="N3326" i="23"/>
  <c r="M3326" i="23"/>
  <c r="N3325" i="23"/>
  <c r="M3325" i="23"/>
  <c r="N3324" i="23"/>
  <c r="M3324" i="23"/>
  <c r="M3323" i="23"/>
  <c r="N3323" i="23" s="1"/>
  <c r="N3322" i="23" s="1"/>
  <c r="R3322" i="23"/>
  <c r="Q3322" i="23"/>
  <c r="P3322" i="23"/>
  <c r="O3322" i="23"/>
  <c r="M3322" i="23"/>
  <c r="L3322" i="23"/>
  <c r="K3322" i="23"/>
  <c r="J3322" i="23"/>
  <c r="I3322" i="23"/>
  <c r="H3322" i="23"/>
  <c r="M3321" i="23"/>
  <c r="N3321" i="23" s="1"/>
  <c r="N3320" i="23"/>
  <c r="M3320" i="23"/>
  <c r="N3319" i="23"/>
  <c r="M3319" i="23"/>
  <c r="M3318" i="23"/>
  <c r="N3318" i="23" s="1"/>
  <c r="N3317" i="23"/>
  <c r="M3317" i="23"/>
  <c r="N3316" i="23"/>
  <c r="M3316" i="23"/>
  <c r="M3315" i="23"/>
  <c r="N3315" i="23" s="1"/>
  <c r="N3314" i="23"/>
  <c r="M3314" i="23"/>
  <c r="M3313" i="23"/>
  <c r="N3313" i="23" s="1"/>
  <c r="R3312" i="23"/>
  <c r="Q3312" i="23"/>
  <c r="P3312" i="23"/>
  <c r="O3312" i="23"/>
  <c r="L3312" i="23"/>
  <c r="L3311" i="23" s="1"/>
  <c r="L3310" i="23" s="1"/>
  <c r="L3309" i="23" s="1"/>
  <c r="K3312" i="23"/>
  <c r="K3311" i="23" s="1"/>
  <c r="K3310" i="23" s="1"/>
  <c r="K3309" i="23" s="1"/>
  <c r="J3312" i="23"/>
  <c r="J3311" i="23" s="1"/>
  <c r="I3312" i="23"/>
  <c r="H3312" i="23"/>
  <c r="H3311" i="23" s="1"/>
  <c r="H3310" i="23" s="1"/>
  <c r="H3309" i="23" s="1"/>
  <c r="R3311" i="23"/>
  <c r="Q3311" i="23"/>
  <c r="Q3310" i="23" s="1"/>
  <c r="Q3309" i="23" s="1"/>
  <c r="P3311" i="23"/>
  <c r="O3311" i="23"/>
  <c r="O3310" i="23" s="1"/>
  <c r="O3309" i="23" s="1"/>
  <c r="I3311" i="23"/>
  <c r="P3310" i="23"/>
  <c r="P3309" i="23" s="1"/>
  <c r="K3307" i="23"/>
  <c r="J3307" i="23"/>
  <c r="H3307" i="23"/>
  <c r="N3700" i="23" l="1"/>
  <c r="N3592" i="23"/>
  <c r="N3591" i="23" s="1"/>
  <c r="O3625" i="23"/>
  <c r="O3618" i="23" s="1"/>
  <c r="O3588" i="23" s="1"/>
  <c r="N3602" i="23"/>
  <c r="I3590" i="23"/>
  <c r="M3591" i="23"/>
  <c r="J3665" i="23"/>
  <c r="N3587" i="23"/>
  <c r="M3620" i="23"/>
  <c r="Q3665" i="23"/>
  <c r="I3619" i="23"/>
  <c r="M3737" i="23"/>
  <c r="L3695" i="23"/>
  <c r="M3864" i="23"/>
  <c r="M3592" i="23"/>
  <c r="N3657" i="23"/>
  <c r="N3638" i="23" s="1"/>
  <c r="M3732" i="23"/>
  <c r="I3741" i="23"/>
  <c r="M3742" i="23"/>
  <c r="I3764" i="23"/>
  <c r="M3764" i="23" s="1"/>
  <c r="M3765" i="23"/>
  <c r="N3817" i="23"/>
  <c r="N3816" i="23" s="1"/>
  <c r="N3815" i="23" s="1"/>
  <c r="N3813" i="23" s="1"/>
  <c r="N3695" i="23" s="1"/>
  <c r="M3676" i="23"/>
  <c r="J3699" i="23"/>
  <c r="J3697" i="23" s="1"/>
  <c r="H3695" i="23"/>
  <c r="I3610" i="23"/>
  <c r="M3610" i="23" s="1"/>
  <c r="Q3626" i="23"/>
  <c r="Q3625" i="23" s="1"/>
  <c r="Q3618" i="23" s="1"/>
  <c r="Q3588" i="23" s="1"/>
  <c r="M3638" i="23"/>
  <c r="M3667" i="23"/>
  <c r="M3691" i="23"/>
  <c r="R3792" i="23"/>
  <c r="R3698" i="23"/>
  <c r="R3696" i="23" s="1"/>
  <c r="R3693" i="23" s="1"/>
  <c r="L3803" i="23"/>
  <c r="L3802" i="23" s="1"/>
  <c r="M3861" i="23"/>
  <c r="L3665" i="23"/>
  <c r="I3700" i="23"/>
  <c r="M3700" i="23" s="1"/>
  <c r="M3701" i="23"/>
  <c r="M3621" i="23"/>
  <c r="L3674" i="23"/>
  <c r="L3587" i="23" s="1"/>
  <c r="M3587" i="23" s="1"/>
  <c r="I3688" i="23"/>
  <c r="M3689" i="23"/>
  <c r="K3699" i="23"/>
  <c r="K3697" i="23" s="1"/>
  <c r="K3694" i="23" s="1"/>
  <c r="I3712" i="23"/>
  <c r="M3712" i="23" s="1"/>
  <c r="M3713" i="23"/>
  <c r="I3760" i="23"/>
  <c r="M3760" i="23" s="1"/>
  <c r="M3761" i="23"/>
  <c r="M3781" i="23"/>
  <c r="N3793" i="23"/>
  <c r="N3699" i="23" s="1"/>
  <c r="N3697" i="23" s="1"/>
  <c r="N3694" i="23" s="1"/>
  <c r="O3803" i="23"/>
  <c r="O3802" i="23" s="1"/>
  <c r="I3828" i="23"/>
  <c r="M3829" i="23"/>
  <c r="N3627" i="23"/>
  <c r="N3626" i="23" s="1"/>
  <c r="I3744" i="23"/>
  <c r="M3744" i="23" s="1"/>
  <c r="M3745" i="23"/>
  <c r="M3808" i="23"/>
  <c r="K3621" i="23"/>
  <c r="K3620" i="23" s="1"/>
  <c r="K3619" i="23" s="1"/>
  <c r="K3618" i="23" s="1"/>
  <c r="K3588" i="23" s="1"/>
  <c r="L3638" i="23"/>
  <c r="I3670" i="23"/>
  <c r="M3671" i="23"/>
  <c r="P3699" i="23"/>
  <c r="P3697" i="23" s="1"/>
  <c r="P3694" i="23" s="1"/>
  <c r="P3700" i="23"/>
  <c r="J3724" i="23"/>
  <c r="M3724" i="23" s="1"/>
  <c r="M3725" i="23"/>
  <c r="M3785" i="23"/>
  <c r="M3790" i="23"/>
  <c r="I3839" i="23"/>
  <c r="M3840" i="23"/>
  <c r="R3844" i="23"/>
  <c r="R3842" i="23" s="1"/>
  <c r="N3677" i="23"/>
  <c r="M3736" i="23"/>
  <c r="N3736" i="23" s="1"/>
  <c r="N3844" i="23"/>
  <c r="N3842" i="23" s="1"/>
  <c r="N3848" i="23"/>
  <c r="N3847" i="23" s="1"/>
  <c r="N3846" i="23" s="1"/>
  <c r="J3625" i="23"/>
  <c r="J3618" i="23" s="1"/>
  <c r="J3588" i="23" s="1"/>
  <c r="N3675" i="23"/>
  <c r="N3665" i="23" s="1"/>
  <c r="Q3699" i="23"/>
  <c r="Q3697" i="23" s="1"/>
  <c r="Q3694" i="23" s="1"/>
  <c r="J3788" i="23"/>
  <c r="M3788" i="23" s="1"/>
  <c r="M3789" i="23"/>
  <c r="I3816" i="23"/>
  <c r="M3817" i="23"/>
  <c r="K3625" i="23"/>
  <c r="M3650" i="23"/>
  <c r="M3666" i="23"/>
  <c r="M3677" i="23"/>
  <c r="I3675" i="23"/>
  <c r="M3675" i="23" s="1"/>
  <c r="R3699" i="23"/>
  <c r="R3697" i="23" s="1"/>
  <c r="R3694" i="23" s="1"/>
  <c r="I3729" i="23"/>
  <c r="M3730" i="23"/>
  <c r="I3822" i="23"/>
  <c r="M3823" i="23"/>
  <c r="L3625" i="23"/>
  <c r="L3618" i="23" s="1"/>
  <c r="L3588" i="23" s="1"/>
  <c r="M3696" i="23"/>
  <c r="I3693" i="23"/>
  <c r="M3693" i="23" s="1"/>
  <c r="H3699" i="23"/>
  <c r="H3697" i="23" s="1"/>
  <c r="M3772" i="23"/>
  <c r="P3844" i="23"/>
  <c r="P3842" i="23" s="1"/>
  <c r="M3756" i="23"/>
  <c r="H3850" i="23"/>
  <c r="J3756" i="23"/>
  <c r="M3845" i="23"/>
  <c r="I3843" i="23"/>
  <c r="H3626" i="23"/>
  <c r="H3625" i="23" s="1"/>
  <c r="H3618" i="23" s="1"/>
  <c r="H3588" i="23" s="1"/>
  <c r="O3699" i="23"/>
  <c r="O3697" i="23" s="1"/>
  <c r="O3694" i="23" s="1"/>
  <c r="I3792" i="23"/>
  <c r="M3792" i="23" s="1"/>
  <c r="N3792" i="23" s="1"/>
  <c r="M3794" i="23"/>
  <c r="N3794" i="23" s="1"/>
  <c r="N3698" i="23" s="1"/>
  <c r="N3696" i="23" s="1"/>
  <c r="N3693" i="23" s="1"/>
  <c r="I3805" i="23"/>
  <c r="M3806" i="23"/>
  <c r="M3809" i="23"/>
  <c r="K3851" i="23"/>
  <c r="K3845" i="23" s="1"/>
  <c r="K3843" i="23" s="1"/>
  <c r="K3695" i="23" s="1"/>
  <c r="J3852" i="23"/>
  <c r="M3854" i="23"/>
  <c r="N3854" i="23" s="1"/>
  <c r="I3626" i="23"/>
  <c r="M3627" i="23"/>
  <c r="L3699" i="23"/>
  <c r="L3697" i="23" s="1"/>
  <c r="L3694" i="23" s="1"/>
  <c r="L3700" i="23"/>
  <c r="M3702" i="23"/>
  <c r="I3717" i="23"/>
  <c r="M3718" i="23"/>
  <c r="I3768" i="23"/>
  <c r="M3768" i="23" s="1"/>
  <c r="M3769" i="23"/>
  <c r="I3776" i="23"/>
  <c r="M3776" i="23" s="1"/>
  <c r="M3777" i="23"/>
  <c r="I3720" i="23"/>
  <c r="M3720" i="23" s="1"/>
  <c r="I3749" i="23"/>
  <c r="I3784" i="23"/>
  <c r="M3784" i="23" s="1"/>
  <c r="I3847" i="23"/>
  <c r="N3676" i="23"/>
  <c r="N3664" i="23" s="1"/>
  <c r="M3709" i="23"/>
  <c r="M3738" i="23"/>
  <c r="M3773" i="23"/>
  <c r="M3753" i="23"/>
  <c r="M3834" i="23"/>
  <c r="M3851" i="23"/>
  <c r="N3851" i="23" s="1"/>
  <c r="M3762" i="23"/>
  <c r="I3853" i="23"/>
  <c r="M3853" i="23" s="1"/>
  <c r="N3853" i="23" s="1"/>
  <c r="M3706" i="23"/>
  <c r="M3770" i="23"/>
  <c r="M3330" i="23"/>
  <c r="I3310" i="23"/>
  <c r="N3345" i="23"/>
  <c r="N3344" i="23" s="1"/>
  <c r="H3338" i="23"/>
  <c r="H3308" i="23" s="1"/>
  <c r="L3308" i="23"/>
  <c r="M3340" i="23"/>
  <c r="P3344" i="23"/>
  <c r="N3512" i="23"/>
  <c r="N3418" i="23" s="1"/>
  <c r="N3416" i="23" s="1"/>
  <c r="N3413" i="23" s="1"/>
  <c r="O3414" i="23"/>
  <c r="P3338" i="23"/>
  <c r="H3344" i="23"/>
  <c r="M3357" i="23"/>
  <c r="R3308" i="23"/>
  <c r="N3312" i="23"/>
  <c r="N3311" i="23" s="1"/>
  <c r="P3308" i="23"/>
  <c r="N3331" i="23"/>
  <c r="N3330" i="23" s="1"/>
  <c r="J3310" i="23"/>
  <c r="J3309" i="23" s="1"/>
  <c r="J3308" i="23" s="1"/>
  <c r="M3311" i="23"/>
  <c r="O3308" i="23"/>
  <c r="Q3338" i="23"/>
  <c r="Q3308" i="23" s="1"/>
  <c r="N3350" i="23"/>
  <c r="N3341" i="23"/>
  <c r="N3340" i="23" s="1"/>
  <c r="N3339" i="23" s="1"/>
  <c r="N3358" i="23"/>
  <c r="N3357" i="23" s="1"/>
  <c r="L3393" i="23"/>
  <c r="L3307" i="23" s="1"/>
  <c r="L3383" i="23"/>
  <c r="M3383" i="23" s="1"/>
  <c r="I3420" i="23"/>
  <c r="M3421" i="23"/>
  <c r="M3429" i="23"/>
  <c r="M3435" i="23"/>
  <c r="R3447" i="23"/>
  <c r="M3410" i="23"/>
  <c r="I3406" i="23"/>
  <c r="M3517" i="23"/>
  <c r="Q3534" i="23"/>
  <c r="Q3535" i="23"/>
  <c r="K3427" i="23"/>
  <c r="M3427" i="23" s="1"/>
  <c r="K3418" i="23"/>
  <c r="K3416" i="23" s="1"/>
  <c r="M3491" i="23"/>
  <c r="I3524" i="23"/>
  <c r="M3525" i="23"/>
  <c r="I3569" i="23"/>
  <c r="M3569" i="23" s="1"/>
  <c r="M3571" i="23"/>
  <c r="K3384" i="23"/>
  <c r="P3393" i="23"/>
  <c r="P3307" i="23" s="1"/>
  <c r="Q3383" i="23"/>
  <c r="Q3393" i="23"/>
  <c r="Q3307" i="23" s="1"/>
  <c r="I3499" i="23"/>
  <c r="M3499" i="23" s="1"/>
  <c r="M3500" i="23"/>
  <c r="I3551" i="23"/>
  <c r="M3312" i="23"/>
  <c r="N3394" i="23"/>
  <c r="N3384" i="23" s="1"/>
  <c r="M3457" i="23"/>
  <c r="K3552" i="23"/>
  <c r="K3551" i="23" s="1"/>
  <c r="K3546" i="23" s="1"/>
  <c r="K3545" i="23" s="1"/>
  <c r="M3553" i="23"/>
  <c r="M3331" i="23"/>
  <c r="K3345" i="23"/>
  <c r="K3344" i="23" s="1"/>
  <c r="M3344" i="23" s="1"/>
  <c r="I3467" i="23"/>
  <c r="M3467" i="23" s="1"/>
  <c r="L3384" i="23"/>
  <c r="M3358" i="23"/>
  <c r="M3396" i="23"/>
  <c r="N3396" i="23" s="1"/>
  <c r="I3394" i="23"/>
  <c r="M3394" i="23" s="1"/>
  <c r="M3511" i="23"/>
  <c r="P3522" i="23"/>
  <c r="P3521" i="23" s="1"/>
  <c r="J3536" i="23"/>
  <c r="J3535" i="23" s="1"/>
  <c r="M3539" i="23"/>
  <c r="M3542" i="23"/>
  <c r="R3563" i="23"/>
  <c r="R3561" i="23" s="1"/>
  <c r="Q3563" i="23"/>
  <c r="Q3561" i="23" s="1"/>
  <c r="M3583" i="23"/>
  <c r="Q3418" i="23"/>
  <c r="Q3416" i="23" s="1"/>
  <c r="Q3419" i="23"/>
  <c r="M3507" i="23"/>
  <c r="M3339" i="23"/>
  <c r="M3345" i="23"/>
  <c r="H3522" i="23"/>
  <c r="H3521" i="23" s="1"/>
  <c r="K3414" i="23"/>
  <c r="H3569" i="23"/>
  <c r="H3563" i="23" s="1"/>
  <c r="H3561" i="23" s="1"/>
  <c r="N3571" i="23"/>
  <c r="P3418" i="23"/>
  <c r="P3416" i="23" s="1"/>
  <c r="P3423" i="23"/>
  <c r="N3511" i="23"/>
  <c r="P3546" i="23"/>
  <c r="P3545" i="23" s="1"/>
  <c r="I3557" i="23"/>
  <c r="M3558" i="23"/>
  <c r="K3563" i="23"/>
  <c r="K3561" i="23" s="1"/>
  <c r="I3385" i="23"/>
  <c r="M3386" i="23"/>
  <c r="I3389" i="23"/>
  <c r="I3460" i="23"/>
  <c r="M3461" i="23"/>
  <c r="I3475" i="23"/>
  <c r="M3475" i="23" s="1"/>
  <c r="M3476" i="23"/>
  <c r="M3492" i="23"/>
  <c r="I3496" i="23"/>
  <c r="I3504" i="23"/>
  <c r="M3505" i="23"/>
  <c r="R3511" i="23"/>
  <c r="R3417" i="23"/>
  <c r="R3415" i="23" s="1"/>
  <c r="R3412" i="23" s="1"/>
  <c r="R3522" i="23"/>
  <c r="R3521" i="23" s="1"/>
  <c r="R3413" i="23" s="1"/>
  <c r="I3565" i="23"/>
  <c r="M3566" i="23"/>
  <c r="N3563" i="23"/>
  <c r="N3561" i="23" s="1"/>
  <c r="M3415" i="23"/>
  <c r="I3412" i="23"/>
  <c r="M3412" i="23" s="1"/>
  <c r="L3418" i="23"/>
  <c r="L3416" i="23" s="1"/>
  <c r="L3413" i="23" s="1"/>
  <c r="L3419" i="23"/>
  <c r="I3455" i="23"/>
  <c r="M3455" i="23" s="1"/>
  <c r="N3455" i="23" s="1"/>
  <c r="M3456" i="23"/>
  <c r="I3471" i="23"/>
  <c r="M3472" i="23"/>
  <c r="J3480" i="23"/>
  <c r="M3481" i="23"/>
  <c r="N3514" i="23"/>
  <c r="I3547" i="23"/>
  <c r="M3548" i="23"/>
  <c r="I3431" i="23"/>
  <c r="M3431" i="23" s="1"/>
  <c r="M3432" i="23"/>
  <c r="I3452" i="23"/>
  <c r="M3453" i="23"/>
  <c r="J3472" i="23"/>
  <c r="J3471" i="23" s="1"/>
  <c r="M3473" i="23"/>
  <c r="M3484" i="23"/>
  <c r="O3563" i="23"/>
  <c r="O3561" i="23" s="1"/>
  <c r="M3579" i="23"/>
  <c r="N3395" i="23"/>
  <c r="N3383" i="23" s="1"/>
  <c r="I3405" i="23"/>
  <c r="M3407" i="23"/>
  <c r="O3418" i="23"/>
  <c r="O3416" i="23" s="1"/>
  <c r="O3413" i="23" s="1"/>
  <c r="M3428" i="23"/>
  <c r="J3443" i="23"/>
  <c r="M3443" i="23" s="1"/>
  <c r="M3444" i="23"/>
  <c r="Q3522" i="23"/>
  <c r="Q3521" i="23" s="1"/>
  <c r="I3393" i="23"/>
  <c r="M3395" i="23"/>
  <c r="M3447" i="23"/>
  <c r="M3493" i="23"/>
  <c r="I3440" i="23"/>
  <c r="M3441" i="23"/>
  <c r="I3487" i="23"/>
  <c r="M3487" i="23" s="1"/>
  <c r="M3488" i="23"/>
  <c r="H3418" i="23"/>
  <c r="H3416" i="23" s="1"/>
  <c r="I3423" i="23"/>
  <c r="M3423" i="23" s="1"/>
  <c r="M3424" i="23"/>
  <c r="O3572" i="23"/>
  <c r="O3570" i="23"/>
  <c r="O3564" i="23" s="1"/>
  <c r="O3562" i="23" s="1"/>
  <c r="I3512" i="23"/>
  <c r="M3512" i="23" s="1"/>
  <c r="Q3572" i="23"/>
  <c r="M3508" i="23"/>
  <c r="I3570" i="23"/>
  <c r="M3574" i="23"/>
  <c r="N3574" i="23" s="1"/>
  <c r="M3573" i="23"/>
  <c r="N3573" i="23" s="1"/>
  <c r="I3572" i="23"/>
  <c r="M3572" i="23" s="1"/>
  <c r="N3572" i="23" s="1"/>
  <c r="M3580" i="23"/>
  <c r="M3485" i="23"/>
  <c r="M3537" i="23"/>
  <c r="M3543" i="23"/>
  <c r="M3436" i="23"/>
  <c r="I3716" i="23" l="1"/>
  <c r="M3716" i="23" s="1"/>
  <c r="M3717" i="23"/>
  <c r="I3589" i="23"/>
  <c r="M3590" i="23"/>
  <c r="I3669" i="23"/>
  <c r="M3670" i="23"/>
  <c r="I3728" i="23"/>
  <c r="M3728" i="23" s="1"/>
  <c r="M3729" i="23"/>
  <c r="I3686" i="23"/>
  <c r="M3688" i="23"/>
  <c r="I3618" i="23"/>
  <c r="M3618" i="23" s="1"/>
  <c r="M3619" i="23"/>
  <c r="I3814" i="23"/>
  <c r="M3822" i="23"/>
  <c r="M3843" i="23"/>
  <c r="M3847" i="23"/>
  <c r="I3846" i="23"/>
  <c r="I3625" i="23"/>
  <c r="M3625" i="23" s="1"/>
  <c r="M3626" i="23"/>
  <c r="M3749" i="23"/>
  <c r="I3748" i="23"/>
  <c r="M3748" i="23" s="1"/>
  <c r="I3827" i="23"/>
  <c r="M3828" i="23"/>
  <c r="I3740" i="23"/>
  <c r="M3740" i="23" s="1"/>
  <c r="M3741" i="23"/>
  <c r="N3590" i="23"/>
  <c r="N3589" i="23" s="1"/>
  <c r="N3625" i="23"/>
  <c r="N3618" i="23" s="1"/>
  <c r="J3850" i="23"/>
  <c r="M3852" i="23"/>
  <c r="N3852" i="23" s="1"/>
  <c r="I3838" i="23"/>
  <c r="M3839" i="23"/>
  <c r="I3699" i="23"/>
  <c r="H3844" i="23"/>
  <c r="H3842" i="23" s="1"/>
  <c r="I3804" i="23"/>
  <c r="M3805" i="23"/>
  <c r="H3694" i="23"/>
  <c r="I3815" i="23"/>
  <c r="M3816" i="23"/>
  <c r="M3674" i="23"/>
  <c r="N3674" i="23" s="1"/>
  <c r="I3556" i="23"/>
  <c r="M3557" i="23"/>
  <c r="M3480" i="23"/>
  <c r="J3479" i="23"/>
  <c r="M3479" i="23" s="1"/>
  <c r="M3504" i="23"/>
  <c r="I3503" i="23"/>
  <c r="M3503" i="23" s="1"/>
  <c r="K3413" i="23"/>
  <c r="N3338" i="23"/>
  <c r="N3310" i="23"/>
  <c r="N3309" i="23" s="1"/>
  <c r="I3495" i="23"/>
  <c r="M3495" i="23" s="1"/>
  <c r="M3496" i="23"/>
  <c r="M3471" i="23"/>
  <c r="P3413" i="23"/>
  <c r="J3534" i="23"/>
  <c r="M3535" i="23"/>
  <c r="J3418" i="23"/>
  <c r="J3416" i="23" s="1"/>
  <c r="J3413" i="23" s="1"/>
  <c r="M3440" i="23"/>
  <c r="I3439" i="23"/>
  <c r="M3439" i="23" s="1"/>
  <c r="M3536" i="23"/>
  <c r="M3552" i="23"/>
  <c r="Q3532" i="23"/>
  <c r="Q3414" i="23" s="1"/>
  <c r="Q3533" i="23"/>
  <c r="Q3531" i="23" s="1"/>
  <c r="Q3413" i="23" s="1"/>
  <c r="I3419" i="23"/>
  <c r="M3419" i="23" s="1"/>
  <c r="M3420" i="23"/>
  <c r="I3418" i="23"/>
  <c r="I3404" i="23"/>
  <c r="M3404" i="23" s="1"/>
  <c r="M3406" i="23"/>
  <c r="M3393" i="23"/>
  <c r="N3393" i="23" s="1"/>
  <c r="I3307" i="23"/>
  <c r="M3307" i="23" s="1"/>
  <c r="N3307" i="23" s="1"/>
  <c r="I3451" i="23"/>
  <c r="M3451" i="23" s="1"/>
  <c r="M3452" i="23"/>
  <c r="I3388" i="23"/>
  <c r="M3388" i="23" s="1"/>
  <c r="M3389" i="23"/>
  <c r="I3546" i="23"/>
  <c r="M3547" i="23"/>
  <c r="I3523" i="23"/>
  <c r="M3524" i="23"/>
  <c r="M3405" i="23"/>
  <c r="I3403" i="23"/>
  <c r="M3403" i="23" s="1"/>
  <c r="I3309" i="23"/>
  <c r="M3310" i="23"/>
  <c r="N3569" i="23"/>
  <c r="M3551" i="23"/>
  <c r="I3564" i="23"/>
  <c r="M3570" i="23"/>
  <c r="N3570" i="23" s="1"/>
  <c r="M3460" i="23"/>
  <c r="I3459" i="23"/>
  <c r="M3459" i="23" s="1"/>
  <c r="I3563" i="23"/>
  <c r="M3565" i="23"/>
  <c r="I3384" i="23"/>
  <c r="M3384" i="23" s="1"/>
  <c r="M3385" i="23"/>
  <c r="K3338" i="23"/>
  <c r="H3413" i="23"/>
  <c r="M3686" i="23" l="1"/>
  <c r="I3684" i="23"/>
  <c r="M3684" i="23" s="1"/>
  <c r="M3814" i="23"/>
  <c r="I3812" i="23"/>
  <c r="M3812" i="23" s="1"/>
  <c r="I3826" i="23"/>
  <c r="M3826" i="23" s="1"/>
  <c r="M3827" i="23"/>
  <c r="M3850" i="23"/>
  <c r="N3850" i="23" s="1"/>
  <c r="J3844" i="23"/>
  <c r="J3842" i="23" s="1"/>
  <c r="J3694" i="23" s="1"/>
  <c r="M3669" i="23"/>
  <c r="I3665" i="23"/>
  <c r="M3665" i="23" s="1"/>
  <c r="I3803" i="23"/>
  <c r="M3804" i="23"/>
  <c r="I3844" i="23"/>
  <c r="M3846" i="23"/>
  <c r="I3588" i="23"/>
  <c r="M3588" i="23" s="1"/>
  <c r="N3588" i="23" s="1"/>
  <c r="M3589" i="23"/>
  <c r="M3815" i="23"/>
  <c r="I3813" i="23"/>
  <c r="I3697" i="23"/>
  <c r="M3699" i="23"/>
  <c r="I3837" i="23"/>
  <c r="M3838" i="23"/>
  <c r="I3522" i="23"/>
  <c r="M3523" i="23"/>
  <c r="I3561" i="23"/>
  <c r="M3561" i="23" s="1"/>
  <c r="M3563" i="23"/>
  <c r="J3532" i="23"/>
  <c r="M3534" i="23"/>
  <c r="M3564" i="23"/>
  <c r="I3562" i="23"/>
  <c r="M3418" i="23"/>
  <c r="I3416" i="23"/>
  <c r="I3308" i="23"/>
  <c r="M3308" i="23" s="1"/>
  <c r="N3308" i="23" s="1"/>
  <c r="M3309" i="23"/>
  <c r="K3308" i="23"/>
  <c r="M3338" i="23"/>
  <c r="I3545" i="23"/>
  <c r="M3545" i="23" s="1"/>
  <c r="M3546" i="23"/>
  <c r="M3556" i="23"/>
  <c r="I3555" i="23"/>
  <c r="M3555" i="23" s="1"/>
  <c r="I3842" i="23" l="1"/>
  <c r="M3842" i="23" s="1"/>
  <c r="M3844" i="23"/>
  <c r="I3802" i="23"/>
  <c r="M3802" i="23" s="1"/>
  <c r="M3803" i="23"/>
  <c r="M3837" i="23"/>
  <c r="I3836" i="23"/>
  <c r="M3836" i="23" s="1"/>
  <c r="M3813" i="23"/>
  <c r="I3695" i="23"/>
  <c r="M3695" i="23" s="1"/>
  <c r="I3694" i="23"/>
  <c r="M3694" i="23" s="1"/>
  <c r="M3697" i="23"/>
  <c r="J3414" i="23"/>
  <c r="M3532" i="23"/>
  <c r="I3521" i="23"/>
  <c r="M3521" i="23" s="1"/>
  <c r="M3522" i="23"/>
  <c r="M3416" i="23"/>
  <c r="I3413" i="23"/>
  <c r="M3413" i="23" s="1"/>
  <c r="M3562" i="23"/>
  <c r="I3414" i="23"/>
  <c r="M3414" i="23" s="1"/>
  <c r="M3306" i="23" l="1"/>
  <c r="N3306" i="23" s="1"/>
  <c r="N3305" i="23" s="1"/>
  <c r="N3304" i="23" s="1"/>
  <c r="N3303" i="23" s="1"/>
  <c r="R3305" i="23"/>
  <c r="R3304" i="23" s="1"/>
  <c r="R3303" i="23" s="1"/>
  <c r="Q3305" i="23"/>
  <c r="Q3304" i="23" s="1"/>
  <c r="Q3303" i="23" s="1"/>
  <c r="P3305" i="23"/>
  <c r="O3305" i="23"/>
  <c r="O3304" i="23" s="1"/>
  <c r="O3303" i="23" s="1"/>
  <c r="L3305" i="23"/>
  <c r="K3305" i="23"/>
  <c r="J3305" i="23"/>
  <c r="J3304" i="23" s="1"/>
  <c r="J3303" i="23" s="1"/>
  <c r="I3305" i="23"/>
  <c r="I3304" i="23" s="1"/>
  <c r="H3305" i="23"/>
  <c r="H3304" i="23" s="1"/>
  <c r="H3303" i="23" s="1"/>
  <c r="P3304" i="23"/>
  <c r="P3303" i="23" s="1"/>
  <c r="L3304" i="23"/>
  <c r="L3303" i="23" s="1"/>
  <c r="K3304" i="23"/>
  <c r="K3303" i="23"/>
  <c r="M3302" i="23"/>
  <c r="N3302" i="23" s="1"/>
  <c r="N3301" i="23" s="1"/>
  <c r="N3300" i="23" s="1"/>
  <c r="N3299" i="23" s="1"/>
  <c r="R3301" i="23"/>
  <c r="R3300" i="23" s="1"/>
  <c r="R3299" i="23" s="1"/>
  <c r="Q3301" i="23"/>
  <c r="Q3300" i="23" s="1"/>
  <c r="Q3299" i="23" s="1"/>
  <c r="P3301" i="23"/>
  <c r="O3301" i="23"/>
  <c r="L3301" i="23"/>
  <c r="L3300" i="23" s="1"/>
  <c r="L3299" i="23" s="1"/>
  <c r="K3301" i="23"/>
  <c r="K3300" i="23" s="1"/>
  <c r="K3299" i="23" s="1"/>
  <c r="J3301" i="23"/>
  <c r="J3300" i="23" s="1"/>
  <c r="J3299" i="23" s="1"/>
  <c r="I3301" i="23"/>
  <c r="I3300" i="23" s="1"/>
  <c r="H3301" i="23"/>
  <c r="H3300" i="23" s="1"/>
  <c r="H3299" i="23" s="1"/>
  <c r="P3300" i="23"/>
  <c r="P3299" i="23" s="1"/>
  <c r="O3300" i="23"/>
  <c r="O3299" i="23" s="1"/>
  <c r="N3298" i="23"/>
  <c r="M3298" i="23"/>
  <c r="M3297" i="23"/>
  <c r="N3297" i="23" s="1"/>
  <c r="N3296" i="23" s="1"/>
  <c r="R3296" i="23"/>
  <c r="Q3296" i="23"/>
  <c r="P3296" i="23"/>
  <c r="O3296" i="23"/>
  <c r="M3296" i="23"/>
  <c r="L3296" i="23"/>
  <c r="K3296" i="23"/>
  <c r="J3296" i="23"/>
  <c r="I3296" i="23"/>
  <c r="I3293" i="23" s="1"/>
  <c r="H3296" i="23"/>
  <c r="M3295" i="23"/>
  <c r="N3295" i="23" s="1"/>
  <c r="N3294" i="23" s="1"/>
  <c r="R3294" i="23"/>
  <c r="Q3294" i="23"/>
  <c r="P3294" i="23"/>
  <c r="O3294" i="23"/>
  <c r="O3293" i="23" s="1"/>
  <c r="O3292" i="23" s="1"/>
  <c r="L3294" i="23"/>
  <c r="L3293" i="23" s="1"/>
  <c r="L3292" i="23" s="1"/>
  <c r="K3294" i="23"/>
  <c r="K3293" i="23" s="1"/>
  <c r="K3292" i="23" s="1"/>
  <c r="J3294" i="23"/>
  <c r="I3294" i="23"/>
  <c r="H3294" i="23"/>
  <c r="R3293" i="23"/>
  <c r="R3292" i="23" s="1"/>
  <c r="Q3293" i="23"/>
  <c r="Q3292" i="23" s="1"/>
  <c r="P3293" i="23"/>
  <c r="H3293" i="23"/>
  <c r="H3292" i="23" s="1"/>
  <c r="P3292" i="23"/>
  <c r="M3291" i="23"/>
  <c r="N3291" i="23" s="1"/>
  <c r="N3290" i="23" s="1"/>
  <c r="N3289" i="23" s="1"/>
  <c r="N3288" i="23" s="1"/>
  <c r="R3290" i="23"/>
  <c r="R3289" i="23" s="1"/>
  <c r="R3288" i="23" s="1"/>
  <c r="Q3290" i="23"/>
  <c r="Q3289" i="23" s="1"/>
  <c r="Q3288" i="23" s="1"/>
  <c r="Q3287" i="23" s="1"/>
  <c r="Q3286" i="23" s="1"/>
  <c r="P3290" i="23"/>
  <c r="P3289" i="23" s="1"/>
  <c r="P3288" i="23" s="1"/>
  <c r="O3290" i="23"/>
  <c r="O3289" i="23" s="1"/>
  <c r="O3288" i="23" s="1"/>
  <c r="M3290" i="23"/>
  <c r="L3290" i="23"/>
  <c r="K3290" i="23"/>
  <c r="J3290" i="23"/>
  <c r="J3289" i="23" s="1"/>
  <c r="J3288" i="23" s="1"/>
  <c r="I3290" i="23"/>
  <c r="I3289" i="23" s="1"/>
  <c r="H3290" i="23"/>
  <c r="L3289" i="23"/>
  <c r="L3288" i="23" s="1"/>
  <c r="K3289" i="23"/>
  <c r="K3288" i="23" s="1"/>
  <c r="H3289" i="23"/>
  <c r="H3288" i="23" s="1"/>
  <c r="M3285" i="23"/>
  <c r="N3285" i="23" s="1"/>
  <c r="N3284" i="23" s="1"/>
  <c r="N3283" i="23" s="1"/>
  <c r="N3282" i="23" s="1"/>
  <c r="N3281" i="23" s="1"/>
  <c r="N3280" i="23" s="1"/>
  <c r="R3284" i="23"/>
  <c r="R3283" i="23" s="1"/>
  <c r="R3282" i="23" s="1"/>
  <c r="R3281" i="23" s="1"/>
  <c r="Q3284" i="23"/>
  <c r="P3284" i="23"/>
  <c r="P3283" i="23" s="1"/>
  <c r="P3282" i="23" s="1"/>
  <c r="P3281" i="23" s="1"/>
  <c r="P3280" i="23" s="1"/>
  <c r="O3284" i="23"/>
  <c r="O3283" i="23" s="1"/>
  <c r="O3282" i="23" s="1"/>
  <c r="O3281" i="23" s="1"/>
  <c r="O3280" i="23" s="1"/>
  <c r="L3284" i="23"/>
  <c r="K3284" i="23"/>
  <c r="K3283" i="23" s="1"/>
  <c r="K3282" i="23" s="1"/>
  <c r="K3281" i="23" s="1"/>
  <c r="K3280" i="23" s="1"/>
  <c r="J3284" i="23"/>
  <c r="J3283" i="23" s="1"/>
  <c r="J3282" i="23" s="1"/>
  <c r="J3281" i="23" s="1"/>
  <c r="J3280" i="23" s="1"/>
  <c r="I3284" i="23"/>
  <c r="I3283" i="23" s="1"/>
  <c r="H3284" i="23"/>
  <c r="H3283" i="23" s="1"/>
  <c r="H3282" i="23" s="1"/>
  <c r="H3281" i="23" s="1"/>
  <c r="H3280" i="23" s="1"/>
  <c r="Q3283" i="23"/>
  <c r="Q3282" i="23" s="1"/>
  <c r="Q3281" i="23" s="1"/>
  <c r="Q3280" i="23" s="1"/>
  <c r="L3283" i="23"/>
  <c r="L3282" i="23"/>
  <c r="L3281" i="23" s="1"/>
  <c r="L3280" i="23" s="1"/>
  <c r="R3280" i="23"/>
  <c r="M3279" i="23"/>
  <c r="N3279" i="23" s="1"/>
  <c r="N3278" i="23" s="1"/>
  <c r="N3277" i="23" s="1"/>
  <c r="N3276" i="23" s="1"/>
  <c r="R3278" i="23"/>
  <c r="R3277" i="23" s="1"/>
  <c r="R3276" i="23" s="1"/>
  <c r="Q3278" i="23"/>
  <c r="Q3277" i="23" s="1"/>
  <c r="Q3276" i="23" s="1"/>
  <c r="P3278" i="23"/>
  <c r="P3277" i="23" s="1"/>
  <c r="P3276" i="23" s="1"/>
  <c r="O3278" i="23"/>
  <c r="O3277" i="23" s="1"/>
  <c r="O3276" i="23" s="1"/>
  <c r="L3278" i="23"/>
  <c r="L3277" i="23" s="1"/>
  <c r="L3276" i="23" s="1"/>
  <c r="K3278" i="23"/>
  <c r="K3277" i="23" s="1"/>
  <c r="K3276" i="23" s="1"/>
  <c r="J3278" i="23"/>
  <c r="I3278" i="23"/>
  <c r="I3277" i="23" s="1"/>
  <c r="H3278" i="23"/>
  <c r="H3277" i="23" s="1"/>
  <c r="H3276" i="23" s="1"/>
  <c r="J3277" i="23"/>
  <c r="J3276" i="23" s="1"/>
  <c r="M3275" i="23"/>
  <c r="N3275" i="23" s="1"/>
  <c r="N3274" i="23" s="1"/>
  <c r="N3273" i="23" s="1"/>
  <c r="N3272" i="23" s="1"/>
  <c r="R3274" i="23"/>
  <c r="R3273" i="23" s="1"/>
  <c r="R3272" i="23" s="1"/>
  <c r="Q3274" i="23"/>
  <c r="P3274" i="23"/>
  <c r="O3274" i="23"/>
  <c r="O3273" i="23" s="1"/>
  <c r="O3272" i="23" s="1"/>
  <c r="M3274" i="23"/>
  <c r="L3274" i="23"/>
  <c r="L3273" i="23" s="1"/>
  <c r="L3272" i="23" s="1"/>
  <c r="L3271" i="23" s="1"/>
  <c r="L3270" i="23" s="1"/>
  <c r="K3274" i="23"/>
  <c r="K3273" i="23" s="1"/>
  <c r="K3272" i="23" s="1"/>
  <c r="K3271" i="23" s="1"/>
  <c r="K3270" i="23" s="1"/>
  <c r="J3274" i="23"/>
  <c r="I3274" i="23"/>
  <c r="H3274" i="23"/>
  <c r="Q3273" i="23"/>
  <c r="Q3272" i="23" s="1"/>
  <c r="Q3271" i="23" s="1"/>
  <c r="Q3270" i="23" s="1"/>
  <c r="P3273" i="23"/>
  <c r="P3272" i="23" s="1"/>
  <c r="J3273" i="23"/>
  <c r="J3272" i="23" s="1"/>
  <c r="I3273" i="23"/>
  <c r="I3272" i="23" s="1"/>
  <c r="H3273" i="23"/>
  <c r="H3272" i="23"/>
  <c r="H3271" i="23" s="1"/>
  <c r="H3270" i="23" s="1"/>
  <c r="N3269" i="23"/>
  <c r="M3269" i="23"/>
  <c r="R3268" i="23"/>
  <c r="Q3268" i="23"/>
  <c r="P3268" i="23"/>
  <c r="P3267" i="23" s="1"/>
  <c r="P3266" i="23" s="1"/>
  <c r="O3268" i="23"/>
  <c r="O3267" i="23" s="1"/>
  <c r="O3266" i="23" s="1"/>
  <c r="N3268" i="23"/>
  <c r="N3267" i="23" s="1"/>
  <c r="N3266" i="23" s="1"/>
  <c r="L3268" i="23"/>
  <c r="L3267" i="23" s="1"/>
  <c r="L3266" i="23" s="1"/>
  <c r="K3268" i="23"/>
  <c r="J3268" i="23"/>
  <c r="I3268" i="23"/>
  <c r="H3268" i="23"/>
  <c r="H3267" i="23" s="1"/>
  <c r="H3266" i="23" s="1"/>
  <c r="R3267" i="23"/>
  <c r="R3266" i="23" s="1"/>
  <c r="Q3267" i="23"/>
  <c r="J3267" i="23"/>
  <c r="J3266" i="23" s="1"/>
  <c r="I3267" i="23"/>
  <c r="I3266" i="23" s="1"/>
  <c r="Q3266" i="23"/>
  <c r="M3265" i="23"/>
  <c r="N3265" i="23" s="1"/>
  <c r="R3264" i="23"/>
  <c r="Q3264" i="23"/>
  <c r="P3264" i="23"/>
  <c r="O3264" i="23"/>
  <c r="N3264" i="23"/>
  <c r="L3264" i="23"/>
  <c r="K3264" i="23"/>
  <c r="J3264" i="23"/>
  <c r="I3264" i="23"/>
  <c r="M3264" i="23" s="1"/>
  <c r="H3264" i="23"/>
  <c r="N3263" i="23"/>
  <c r="M3263" i="23"/>
  <c r="R3262" i="23"/>
  <c r="Q3262" i="23"/>
  <c r="P3262" i="23"/>
  <c r="P3261" i="23" s="1"/>
  <c r="P3260" i="23" s="1"/>
  <c r="P3259" i="23" s="1"/>
  <c r="P3258" i="23" s="1"/>
  <c r="O3262" i="23"/>
  <c r="O3261" i="23" s="1"/>
  <c r="O3260" i="23" s="1"/>
  <c r="O3259" i="23" s="1"/>
  <c r="O3258" i="23" s="1"/>
  <c r="N3262" i="23"/>
  <c r="L3262" i="23"/>
  <c r="L3261" i="23" s="1"/>
  <c r="L3260" i="23" s="1"/>
  <c r="L3259" i="23" s="1"/>
  <c r="L3258" i="23" s="1"/>
  <c r="K3262" i="23"/>
  <c r="J3262" i="23"/>
  <c r="I3262" i="23"/>
  <c r="H3262" i="23"/>
  <c r="H3261" i="23" s="1"/>
  <c r="H3260" i="23" s="1"/>
  <c r="H3259" i="23" s="1"/>
  <c r="H3258" i="23" s="1"/>
  <c r="R3261" i="23"/>
  <c r="R3260" i="23" s="1"/>
  <c r="Q3261" i="23"/>
  <c r="J3261" i="23"/>
  <c r="J3260" i="23" s="1"/>
  <c r="I3261" i="23"/>
  <c r="I3260" i="23" s="1"/>
  <c r="Q3260" i="23"/>
  <c r="Q3259" i="23" s="1"/>
  <c r="Q3258" i="23" s="1"/>
  <c r="N3257" i="23"/>
  <c r="N3256" i="23" s="1"/>
  <c r="N3255" i="23" s="1"/>
  <c r="N3254" i="23" s="1"/>
  <c r="M3257" i="23"/>
  <c r="R3256" i="23"/>
  <c r="Q3256" i="23"/>
  <c r="Q3255" i="23" s="1"/>
  <c r="Q3254" i="23" s="1"/>
  <c r="P3256" i="23"/>
  <c r="P3255" i="23" s="1"/>
  <c r="P3254" i="23" s="1"/>
  <c r="O3256" i="23"/>
  <c r="M3256" i="23"/>
  <c r="L3256" i="23"/>
  <c r="K3256" i="23"/>
  <c r="J3256" i="23"/>
  <c r="I3256" i="23"/>
  <c r="I3255" i="23" s="1"/>
  <c r="H3256" i="23"/>
  <c r="H3255" i="23" s="1"/>
  <c r="H3254" i="23" s="1"/>
  <c r="R3255" i="23"/>
  <c r="R3254" i="23" s="1"/>
  <c r="O3255" i="23"/>
  <c r="O3254" i="23" s="1"/>
  <c r="L3255" i="23"/>
  <c r="L3254" i="23" s="1"/>
  <c r="K3255" i="23"/>
  <c r="K3254" i="23" s="1"/>
  <c r="J3255" i="23"/>
  <c r="J3254" i="23"/>
  <c r="M3253" i="23"/>
  <c r="N3253" i="23" s="1"/>
  <c r="N3252" i="23" s="1"/>
  <c r="N3251" i="23" s="1"/>
  <c r="N3250" i="23" s="1"/>
  <c r="R3252" i="23"/>
  <c r="Q3252" i="23"/>
  <c r="P3252" i="23"/>
  <c r="P3251" i="23" s="1"/>
  <c r="P3250" i="23" s="1"/>
  <c r="P3249" i="23" s="1"/>
  <c r="P3248" i="23" s="1"/>
  <c r="O3252" i="23"/>
  <c r="L3252" i="23"/>
  <c r="L3251" i="23" s="1"/>
  <c r="L3250" i="23" s="1"/>
  <c r="L3249" i="23" s="1"/>
  <c r="L3248" i="23" s="1"/>
  <c r="K3252" i="23"/>
  <c r="K3251" i="23" s="1"/>
  <c r="K3250" i="23" s="1"/>
  <c r="K3249" i="23" s="1"/>
  <c r="K3248" i="23" s="1"/>
  <c r="J3252" i="23"/>
  <c r="J3251" i="23" s="1"/>
  <c r="J3250" i="23" s="1"/>
  <c r="J3249" i="23" s="1"/>
  <c r="J3248" i="23" s="1"/>
  <c r="I3252" i="23"/>
  <c r="I3251" i="23" s="1"/>
  <c r="H3252" i="23"/>
  <c r="H3251" i="23" s="1"/>
  <c r="H3250" i="23" s="1"/>
  <c r="H3249" i="23" s="1"/>
  <c r="H3248" i="23" s="1"/>
  <c r="R3251" i="23"/>
  <c r="R3250" i="23" s="1"/>
  <c r="R3249" i="23" s="1"/>
  <c r="R3248" i="23" s="1"/>
  <c r="Q3251" i="23"/>
  <c r="O3251" i="23"/>
  <c r="O3250" i="23" s="1"/>
  <c r="O3249" i="23" s="1"/>
  <c r="O3248" i="23" s="1"/>
  <c r="Q3250" i="23"/>
  <c r="N3247" i="23"/>
  <c r="N3246" i="23" s="1"/>
  <c r="M3247" i="23"/>
  <c r="R3246" i="23"/>
  <c r="Q3246" i="23"/>
  <c r="P3246" i="23"/>
  <c r="P3241" i="23" s="1"/>
  <c r="O3246" i="23"/>
  <c r="L3246" i="23"/>
  <c r="K3246" i="23"/>
  <c r="J3246" i="23"/>
  <c r="I3246" i="23"/>
  <c r="M3246" i="23" s="1"/>
  <c r="H3246" i="23"/>
  <c r="M3245" i="23"/>
  <c r="N3245" i="23" s="1"/>
  <c r="N3244" i="23" s="1"/>
  <c r="R3244" i="23"/>
  <c r="Q3244" i="23"/>
  <c r="P3244" i="23"/>
  <c r="O3244" i="23"/>
  <c r="O3241" i="23" s="1"/>
  <c r="O3240" i="23" s="1"/>
  <c r="M3244" i="23"/>
  <c r="L3244" i="23"/>
  <c r="K3244" i="23"/>
  <c r="J3244" i="23"/>
  <c r="I3244" i="23"/>
  <c r="H3244" i="23"/>
  <c r="M3243" i="23"/>
  <c r="N3243" i="23" s="1"/>
  <c r="N3242" i="23" s="1"/>
  <c r="N3241" i="23" s="1"/>
  <c r="R3242" i="23"/>
  <c r="Q3242" i="23"/>
  <c r="P3242" i="23"/>
  <c r="O3242" i="23"/>
  <c r="L3242" i="23"/>
  <c r="L3241" i="23" s="1"/>
  <c r="L3240" i="23" s="1"/>
  <c r="K3242" i="23"/>
  <c r="K3241" i="23" s="1"/>
  <c r="K3240" i="23" s="1"/>
  <c r="J3242" i="23"/>
  <c r="I3242" i="23"/>
  <c r="H3242" i="23"/>
  <c r="R3241" i="23"/>
  <c r="R3240" i="23" s="1"/>
  <c r="Q3241" i="23"/>
  <c r="Q3240" i="23" s="1"/>
  <c r="I3241" i="23"/>
  <c r="I3240" i="23" s="1"/>
  <c r="H3241" i="23"/>
  <c r="H3240" i="23" s="1"/>
  <c r="P3240" i="23"/>
  <c r="M3239" i="23"/>
  <c r="N3239" i="23" s="1"/>
  <c r="N3238" i="23" s="1"/>
  <c r="N3237" i="23" s="1"/>
  <c r="N3236" i="23" s="1"/>
  <c r="R3238" i="23"/>
  <c r="Q3238" i="23"/>
  <c r="Q3237" i="23" s="1"/>
  <c r="Q3236" i="23" s="1"/>
  <c r="P3238" i="23"/>
  <c r="P3237" i="23" s="1"/>
  <c r="P3236" i="23" s="1"/>
  <c r="O3238" i="23"/>
  <c r="O3237" i="23" s="1"/>
  <c r="O3236" i="23" s="1"/>
  <c r="M3238" i="23"/>
  <c r="L3238" i="23"/>
  <c r="K3238" i="23"/>
  <c r="J3238" i="23"/>
  <c r="J3237" i="23" s="1"/>
  <c r="J3236" i="23" s="1"/>
  <c r="I3238" i="23"/>
  <c r="I3237" i="23" s="1"/>
  <c r="H3238" i="23"/>
  <c r="R3237" i="23"/>
  <c r="R3236" i="23" s="1"/>
  <c r="L3237" i="23"/>
  <c r="L3236" i="23" s="1"/>
  <c r="K3237" i="23"/>
  <c r="K3236" i="23" s="1"/>
  <c r="H3237" i="23"/>
  <c r="H3236" i="23" s="1"/>
  <c r="M3235" i="23"/>
  <c r="N3235" i="23" s="1"/>
  <c r="N3234" i="23" s="1"/>
  <c r="N3233" i="23" s="1"/>
  <c r="N3232" i="23" s="1"/>
  <c r="R3234" i="23"/>
  <c r="R3233" i="23" s="1"/>
  <c r="R3232" i="23" s="1"/>
  <c r="Q3234" i="23"/>
  <c r="Q3233" i="23" s="1"/>
  <c r="Q3232" i="23" s="1"/>
  <c r="P3234" i="23"/>
  <c r="P3233" i="23" s="1"/>
  <c r="P3232" i="23" s="1"/>
  <c r="O3234" i="23"/>
  <c r="L3234" i="23"/>
  <c r="L3233" i="23" s="1"/>
  <c r="L3232" i="23" s="1"/>
  <c r="K3234" i="23"/>
  <c r="J3234" i="23"/>
  <c r="J3233" i="23" s="1"/>
  <c r="J3232" i="23" s="1"/>
  <c r="I3234" i="23"/>
  <c r="I3233" i="23" s="1"/>
  <c r="H3234" i="23"/>
  <c r="O3233" i="23"/>
  <c r="O3232" i="23" s="1"/>
  <c r="K3233" i="23"/>
  <c r="K3232" i="23" s="1"/>
  <c r="H3233" i="23"/>
  <c r="H3232" i="23" s="1"/>
  <c r="M3231" i="23"/>
  <c r="R3230" i="23"/>
  <c r="Q3230" i="23"/>
  <c r="P3230" i="23"/>
  <c r="P3229" i="23" s="1"/>
  <c r="P3228" i="23" s="1"/>
  <c r="O3230" i="23"/>
  <c r="O3229" i="23" s="1"/>
  <c r="O3228" i="23" s="1"/>
  <c r="L3230" i="23"/>
  <c r="L3229" i="23" s="1"/>
  <c r="L3228" i="23" s="1"/>
  <c r="K3230" i="23"/>
  <c r="J3230" i="23"/>
  <c r="I3230" i="23"/>
  <c r="H3230" i="23"/>
  <c r="R3229" i="23"/>
  <c r="R3228" i="23" s="1"/>
  <c r="Q3229" i="23"/>
  <c r="Q3228" i="23" s="1"/>
  <c r="K3229" i="23"/>
  <c r="K3228" i="23" s="1"/>
  <c r="J3229" i="23"/>
  <c r="J3228" i="23" s="1"/>
  <c r="I3229" i="23"/>
  <c r="H3229" i="23"/>
  <c r="H3228" i="23" s="1"/>
  <c r="I3228" i="23"/>
  <c r="M3227" i="23"/>
  <c r="N3227" i="23" s="1"/>
  <c r="N3226" i="23" s="1"/>
  <c r="N3225" i="23" s="1"/>
  <c r="N3224" i="23" s="1"/>
  <c r="R3226" i="23"/>
  <c r="R3225" i="23" s="1"/>
  <c r="R3224" i="23" s="1"/>
  <c r="Q3226" i="23"/>
  <c r="P3226" i="23"/>
  <c r="P3225" i="23" s="1"/>
  <c r="P3224" i="23" s="1"/>
  <c r="O3226" i="23"/>
  <c r="O3225" i="23" s="1"/>
  <c r="O3224" i="23" s="1"/>
  <c r="L3226" i="23"/>
  <c r="K3226" i="23"/>
  <c r="J3226" i="23"/>
  <c r="J3225" i="23" s="1"/>
  <c r="J3224" i="23" s="1"/>
  <c r="I3226" i="23"/>
  <c r="I3225" i="23" s="1"/>
  <c r="H3226" i="23"/>
  <c r="H3225" i="23" s="1"/>
  <c r="H3224" i="23" s="1"/>
  <c r="Q3225" i="23"/>
  <c r="Q3224" i="23" s="1"/>
  <c r="L3225" i="23"/>
  <c r="K3225" i="23"/>
  <c r="K3224" i="23" s="1"/>
  <c r="L3224" i="23"/>
  <c r="N3223" i="23"/>
  <c r="N3222" i="23" s="1"/>
  <c r="N3221" i="23" s="1"/>
  <c r="N3220" i="23" s="1"/>
  <c r="M3223" i="23"/>
  <c r="R3222" i="23"/>
  <c r="R3221" i="23" s="1"/>
  <c r="R3220" i="23" s="1"/>
  <c r="Q3222" i="23"/>
  <c r="P3222" i="23"/>
  <c r="O3222" i="23"/>
  <c r="L3222" i="23"/>
  <c r="L3221" i="23" s="1"/>
  <c r="L3220" i="23" s="1"/>
  <c r="K3222" i="23"/>
  <c r="K3221" i="23" s="1"/>
  <c r="K3220" i="23" s="1"/>
  <c r="J3222" i="23"/>
  <c r="J3221" i="23" s="1"/>
  <c r="J3220" i="23" s="1"/>
  <c r="I3222" i="23"/>
  <c r="H3222" i="23"/>
  <c r="Q3221" i="23"/>
  <c r="Q3220" i="23" s="1"/>
  <c r="P3221" i="23"/>
  <c r="P3220" i="23" s="1"/>
  <c r="O3221" i="23"/>
  <c r="H3221" i="23"/>
  <c r="H3220" i="23" s="1"/>
  <c r="O3220" i="23"/>
  <c r="M3219" i="23"/>
  <c r="N3219" i="23" s="1"/>
  <c r="N3218" i="23" s="1"/>
  <c r="N3217" i="23" s="1"/>
  <c r="N3216" i="23" s="1"/>
  <c r="R3218" i="23"/>
  <c r="Q3218" i="23"/>
  <c r="P3218" i="23"/>
  <c r="P3217" i="23" s="1"/>
  <c r="P3216" i="23" s="1"/>
  <c r="O3218" i="23"/>
  <c r="O3217" i="23" s="1"/>
  <c r="O3216" i="23" s="1"/>
  <c r="L3218" i="23"/>
  <c r="L3217" i="23" s="1"/>
  <c r="L3216" i="23" s="1"/>
  <c r="K3218" i="23"/>
  <c r="J3218" i="23"/>
  <c r="I3218" i="23"/>
  <c r="I3217" i="23" s="1"/>
  <c r="H3218" i="23"/>
  <c r="H3217" i="23" s="1"/>
  <c r="H3216" i="23" s="1"/>
  <c r="R3217" i="23"/>
  <c r="Q3217" i="23"/>
  <c r="Q3216" i="23" s="1"/>
  <c r="K3217" i="23"/>
  <c r="K3216" i="23" s="1"/>
  <c r="J3217" i="23"/>
  <c r="J3216" i="23" s="1"/>
  <c r="R3216" i="23"/>
  <c r="M3215" i="23"/>
  <c r="N3215" i="23" s="1"/>
  <c r="N3214" i="23" s="1"/>
  <c r="N3213" i="23" s="1"/>
  <c r="N3212" i="23" s="1"/>
  <c r="R3214" i="23"/>
  <c r="R3213" i="23" s="1"/>
  <c r="R3212" i="23" s="1"/>
  <c r="Q3214" i="23"/>
  <c r="Q3213" i="23" s="1"/>
  <c r="Q3212" i="23" s="1"/>
  <c r="P3214" i="23"/>
  <c r="P3213" i="23" s="1"/>
  <c r="P3212" i="23" s="1"/>
  <c r="O3214" i="23"/>
  <c r="O3213" i="23" s="1"/>
  <c r="O3212" i="23" s="1"/>
  <c r="L3214" i="23"/>
  <c r="L3213" i="23" s="1"/>
  <c r="L3212" i="23" s="1"/>
  <c r="K3214" i="23"/>
  <c r="K3213" i="23" s="1"/>
  <c r="K3212" i="23" s="1"/>
  <c r="J3214" i="23"/>
  <c r="I3214" i="23"/>
  <c r="I3213" i="23" s="1"/>
  <c r="H3214" i="23"/>
  <c r="H3213" i="23" s="1"/>
  <c r="H3212" i="23" s="1"/>
  <c r="J3213" i="23"/>
  <c r="J3212" i="23" s="1"/>
  <c r="M3211" i="23"/>
  <c r="N3211" i="23" s="1"/>
  <c r="N3210" i="23" s="1"/>
  <c r="N3209" i="23" s="1"/>
  <c r="N3208" i="23" s="1"/>
  <c r="R3210" i="23"/>
  <c r="R3209" i="23" s="1"/>
  <c r="R3208" i="23" s="1"/>
  <c r="Q3210" i="23"/>
  <c r="P3210" i="23"/>
  <c r="O3210" i="23"/>
  <c r="O3209" i="23" s="1"/>
  <c r="O3208" i="23" s="1"/>
  <c r="M3210" i="23"/>
  <c r="L3210" i="23"/>
  <c r="L3209" i="23" s="1"/>
  <c r="L3208" i="23" s="1"/>
  <c r="K3210" i="23"/>
  <c r="K3209" i="23" s="1"/>
  <c r="K3208" i="23" s="1"/>
  <c r="J3210" i="23"/>
  <c r="I3210" i="23"/>
  <c r="H3210" i="23"/>
  <c r="Q3209" i="23"/>
  <c r="Q3208" i="23" s="1"/>
  <c r="P3209" i="23"/>
  <c r="P3208" i="23" s="1"/>
  <c r="J3209" i="23"/>
  <c r="J3208" i="23" s="1"/>
  <c r="I3209" i="23"/>
  <c r="I3208" i="23" s="1"/>
  <c r="H3209" i="23"/>
  <c r="H3208" i="23"/>
  <c r="M3207" i="23"/>
  <c r="N3207" i="23" s="1"/>
  <c r="N3206" i="23" s="1"/>
  <c r="N3205" i="23" s="1"/>
  <c r="N3204" i="23" s="1"/>
  <c r="R3206" i="23"/>
  <c r="R3205" i="23" s="1"/>
  <c r="R3204" i="23" s="1"/>
  <c r="Q3206" i="23"/>
  <c r="Q3205" i="23" s="1"/>
  <c r="Q3204" i="23" s="1"/>
  <c r="P3206" i="23"/>
  <c r="O3206" i="23"/>
  <c r="O3205" i="23" s="1"/>
  <c r="O3204" i="23" s="1"/>
  <c r="L3206" i="23"/>
  <c r="K3206" i="23"/>
  <c r="J3206" i="23"/>
  <c r="I3206" i="23"/>
  <c r="I3205" i="23" s="1"/>
  <c r="H3206" i="23"/>
  <c r="H3205" i="23" s="1"/>
  <c r="H3204" i="23" s="1"/>
  <c r="P3205" i="23"/>
  <c r="P3204" i="23" s="1"/>
  <c r="L3205" i="23"/>
  <c r="L3204" i="23" s="1"/>
  <c r="K3205" i="23"/>
  <c r="J3205" i="23"/>
  <c r="J3204" i="23" s="1"/>
  <c r="K3204" i="23"/>
  <c r="M3203" i="23"/>
  <c r="N3203" i="23" s="1"/>
  <c r="N3202" i="23" s="1"/>
  <c r="N3201" i="23" s="1"/>
  <c r="N3200" i="23" s="1"/>
  <c r="R3202" i="23"/>
  <c r="R3201" i="23" s="1"/>
  <c r="R3200" i="23" s="1"/>
  <c r="Q3202" i="23"/>
  <c r="Q3201" i="23" s="1"/>
  <c r="Q3200" i="23" s="1"/>
  <c r="P3202" i="23"/>
  <c r="O3202" i="23"/>
  <c r="L3202" i="23"/>
  <c r="L3201" i="23" s="1"/>
  <c r="L3200" i="23" s="1"/>
  <c r="K3202" i="23"/>
  <c r="K3201" i="23" s="1"/>
  <c r="K3200" i="23" s="1"/>
  <c r="J3202" i="23"/>
  <c r="J3201" i="23" s="1"/>
  <c r="J3200" i="23" s="1"/>
  <c r="I3202" i="23"/>
  <c r="I3201" i="23" s="1"/>
  <c r="H3202" i="23"/>
  <c r="H3201" i="23" s="1"/>
  <c r="H3200" i="23" s="1"/>
  <c r="P3201" i="23"/>
  <c r="P3200" i="23" s="1"/>
  <c r="O3201" i="23"/>
  <c r="O3200" i="23" s="1"/>
  <c r="N3199" i="23"/>
  <c r="M3199" i="23"/>
  <c r="R3198" i="23"/>
  <c r="Q3198" i="23"/>
  <c r="P3198" i="23"/>
  <c r="O3198" i="23"/>
  <c r="O3197" i="23" s="1"/>
  <c r="O3196" i="23" s="1"/>
  <c r="N3198" i="23"/>
  <c r="N3197" i="23" s="1"/>
  <c r="N3196" i="23" s="1"/>
  <c r="L3198" i="23"/>
  <c r="L3197" i="23" s="1"/>
  <c r="L3196" i="23" s="1"/>
  <c r="K3198" i="23"/>
  <c r="J3198" i="23"/>
  <c r="I3198" i="23"/>
  <c r="H3198" i="23"/>
  <c r="H3197" i="23" s="1"/>
  <c r="H3196" i="23" s="1"/>
  <c r="R3197" i="23"/>
  <c r="R3196" i="23" s="1"/>
  <c r="Q3197" i="23"/>
  <c r="P3197" i="23"/>
  <c r="P3196" i="23" s="1"/>
  <c r="J3197" i="23"/>
  <c r="J3196" i="23" s="1"/>
  <c r="I3197" i="23"/>
  <c r="I3196" i="23" s="1"/>
  <c r="Q3196" i="23"/>
  <c r="M3195" i="23"/>
  <c r="N3195" i="23" s="1"/>
  <c r="R3194" i="23"/>
  <c r="R3193" i="23" s="1"/>
  <c r="R3192" i="23" s="1"/>
  <c r="Q3194" i="23"/>
  <c r="Q3193" i="23" s="1"/>
  <c r="Q3192" i="23" s="1"/>
  <c r="P3194" i="23"/>
  <c r="P3193" i="23" s="1"/>
  <c r="P3192" i="23" s="1"/>
  <c r="O3194" i="23"/>
  <c r="O3193" i="23" s="1"/>
  <c r="O3192" i="23" s="1"/>
  <c r="N3194" i="23"/>
  <c r="N3193" i="23" s="1"/>
  <c r="N3192" i="23" s="1"/>
  <c r="L3194" i="23"/>
  <c r="K3194" i="23"/>
  <c r="K3193" i="23" s="1"/>
  <c r="K3192" i="23" s="1"/>
  <c r="J3194" i="23"/>
  <c r="J3193" i="23" s="1"/>
  <c r="J3192" i="23" s="1"/>
  <c r="I3194" i="23"/>
  <c r="M3194" i="23" s="1"/>
  <c r="H3194" i="23"/>
  <c r="H3193" i="23" s="1"/>
  <c r="H3192" i="23" s="1"/>
  <c r="L3193" i="23"/>
  <c r="L3192" i="23" s="1"/>
  <c r="I3193" i="23"/>
  <c r="N3191" i="23"/>
  <c r="N3190" i="23" s="1"/>
  <c r="N3189" i="23" s="1"/>
  <c r="N3188" i="23" s="1"/>
  <c r="M3191" i="23"/>
  <c r="R3190" i="23"/>
  <c r="R3189" i="23" s="1"/>
  <c r="R3188" i="23" s="1"/>
  <c r="Q3190" i="23"/>
  <c r="Q3189" i="23" s="1"/>
  <c r="Q3188" i="23" s="1"/>
  <c r="P3190" i="23"/>
  <c r="O3190" i="23"/>
  <c r="L3190" i="23"/>
  <c r="M3190" i="23" s="1"/>
  <c r="K3190" i="23"/>
  <c r="K3189" i="23" s="1"/>
  <c r="K3188" i="23" s="1"/>
  <c r="J3190" i="23"/>
  <c r="J3189" i="23" s="1"/>
  <c r="J3188" i="23" s="1"/>
  <c r="I3190" i="23"/>
  <c r="H3190" i="23"/>
  <c r="P3189" i="23"/>
  <c r="P3188" i="23" s="1"/>
  <c r="O3189" i="23"/>
  <c r="O3188" i="23" s="1"/>
  <c r="L3189" i="23"/>
  <c r="L3188" i="23" s="1"/>
  <c r="I3189" i="23"/>
  <c r="I3188" i="23" s="1"/>
  <c r="M3188" i="23" s="1"/>
  <c r="H3189" i="23"/>
  <c r="H3188" i="23" s="1"/>
  <c r="N3187" i="23"/>
  <c r="N3186" i="23" s="1"/>
  <c r="N3185" i="23" s="1"/>
  <c r="M3187" i="23"/>
  <c r="R3186" i="23"/>
  <c r="Q3186" i="23"/>
  <c r="Q3185" i="23" s="1"/>
  <c r="Q3184" i="23" s="1"/>
  <c r="P3186" i="23"/>
  <c r="P3185" i="23" s="1"/>
  <c r="P3184" i="23" s="1"/>
  <c r="O3186" i="23"/>
  <c r="M3186" i="23"/>
  <c r="L3186" i="23"/>
  <c r="K3186" i="23"/>
  <c r="J3186" i="23"/>
  <c r="I3186" i="23"/>
  <c r="H3186" i="23"/>
  <c r="H3185" i="23" s="1"/>
  <c r="H3184" i="23" s="1"/>
  <c r="R3185" i="23"/>
  <c r="R3184" i="23" s="1"/>
  <c r="O3185" i="23"/>
  <c r="O3184" i="23" s="1"/>
  <c r="L3185" i="23"/>
  <c r="L3184" i="23" s="1"/>
  <c r="K3185" i="23"/>
  <c r="K3184" i="23" s="1"/>
  <c r="J3185" i="23"/>
  <c r="I3185" i="23"/>
  <c r="I3184" i="23" s="1"/>
  <c r="J3184" i="23"/>
  <c r="M3183" i="23"/>
  <c r="N3183" i="23" s="1"/>
  <c r="N3182" i="23" s="1"/>
  <c r="N3181" i="23" s="1"/>
  <c r="N3180" i="23" s="1"/>
  <c r="R3182" i="23"/>
  <c r="Q3182" i="23"/>
  <c r="Q3181" i="23" s="1"/>
  <c r="Q3180" i="23" s="1"/>
  <c r="P3182" i="23"/>
  <c r="P3181" i="23" s="1"/>
  <c r="P3180" i="23" s="1"/>
  <c r="O3182" i="23"/>
  <c r="L3182" i="23"/>
  <c r="K3182" i="23"/>
  <c r="K3181" i="23" s="1"/>
  <c r="K3180" i="23" s="1"/>
  <c r="J3182" i="23"/>
  <c r="J3181" i="23" s="1"/>
  <c r="J3180" i="23" s="1"/>
  <c r="I3182" i="23"/>
  <c r="I3181" i="23" s="1"/>
  <c r="H3182" i="23"/>
  <c r="H3181" i="23" s="1"/>
  <c r="H3180" i="23" s="1"/>
  <c r="R3181" i="23"/>
  <c r="R3180" i="23" s="1"/>
  <c r="O3181" i="23"/>
  <c r="O3180" i="23" s="1"/>
  <c r="L3181" i="23"/>
  <c r="L3180" i="23" s="1"/>
  <c r="M3179" i="23"/>
  <c r="N3179" i="23" s="1"/>
  <c r="N3178" i="23" s="1"/>
  <c r="N3177" i="23" s="1"/>
  <c r="N3176" i="23" s="1"/>
  <c r="R3178" i="23"/>
  <c r="Q3178" i="23"/>
  <c r="P3178" i="23"/>
  <c r="O3178" i="23"/>
  <c r="L3178" i="23"/>
  <c r="L3177" i="23" s="1"/>
  <c r="L3176" i="23" s="1"/>
  <c r="K3178" i="23"/>
  <c r="K3177" i="23" s="1"/>
  <c r="K3176" i="23" s="1"/>
  <c r="J3178" i="23"/>
  <c r="I3178" i="23"/>
  <c r="H3178" i="23"/>
  <c r="R3177" i="23"/>
  <c r="R3176" i="23" s="1"/>
  <c r="Q3177" i="23"/>
  <c r="Q3176" i="23" s="1"/>
  <c r="P3177" i="23"/>
  <c r="O3177" i="23"/>
  <c r="O3176" i="23" s="1"/>
  <c r="I3177" i="23"/>
  <c r="I3176" i="23" s="1"/>
  <c r="H3177" i="23"/>
  <c r="H3176" i="23" s="1"/>
  <c r="P3176" i="23"/>
  <c r="M3175" i="23"/>
  <c r="N3175" i="23" s="1"/>
  <c r="N3174" i="23" s="1"/>
  <c r="N3173" i="23" s="1"/>
  <c r="N3172" i="23" s="1"/>
  <c r="R3174" i="23"/>
  <c r="Q3174" i="23"/>
  <c r="Q3173" i="23" s="1"/>
  <c r="Q3172" i="23" s="1"/>
  <c r="P3174" i="23"/>
  <c r="P3173" i="23" s="1"/>
  <c r="P3172" i="23" s="1"/>
  <c r="O3174" i="23"/>
  <c r="O3173" i="23" s="1"/>
  <c r="O3172" i="23" s="1"/>
  <c r="M3174" i="23"/>
  <c r="L3174" i="23"/>
  <c r="K3174" i="23"/>
  <c r="J3174" i="23"/>
  <c r="J3173" i="23" s="1"/>
  <c r="J3172" i="23" s="1"/>
  <c r="I3174" i="23"/>
  <c r="I3173" i="23" s="1"/>
  <c r="H3174" i="23"/>
  <c r="R3173" i="23"/>
  <c r="R3172" i="23" s="1"/>
  <c r="L3173" i="23"/>
  <c r="L3172" i="23" s="1"/>
  <c r="K3173" i="23"/>
  <c r="K3172" i="23" s="1"/>
  <c r="H3173" i="23"/>
  <c r="H3172" i="23" s="1"/>
  <c r="M3171" i="23"/>
  <c r="N3171" i="23" s="1"/>
  <c r="N3170" i="23" s="1"/>
  <c r="N3169" i="23" s="1"/>
  <c r="N3168" i="23" s="1"/>
  <c r="R3170" i="23"/>
  <c r="R3169" i="23" s="1"/>
  <c r="R3168" i="23" s="1"/>
  <c r="Q3170" i="23"/>
  <c r="Q3169" i="23" s="1"/>
  <c r="Q3168" i="23" s="1"/>
  <c r="P3170" i="23"/>
  <c r="P3169" i="23" s="1"/>
  <c r="P3168" i="23" s="1"/>
  <c r="O3170" i="23"/>
  <c r="L3170" i="23"/>
  <c r="L3169" i="23" s="1"/>
  <c r="L3168" i="23" s="1"/>
  <c r="K3170" i="23"/>
  <c r="J3170" i="23"/>
  <c r="J3169" i="23" s="1"/>
  <c r="J3168" i="23" s="1"/>
  <c r="I3170" i="23"/>
  <c r="I3169" i="23" s="1"/>
  <c r="H3170" i="23"/>
  <c r="O3169" i="23"/>
  <c r="O3168" i="23" s="1"/>
  <c r="K3169" i="23"/>
  <c r="K3168" i="23" s="1"/>
  <c r="H3169" i="23"/>
  <c r="H3168" i="23" s="1"/>
  <c r="M3167" i="23"/>
  <c r="N3167" i="23" s="1"/>
  <c r="N3166" i="23" s="1"/>
  <c r="N3165" i="23" s="1"/>
  <c r="N3164" i="23" s="1"/>
  <c r="R3166" i="23"/>
  <c r="Q3166" i="23"/>
  <c r="P3166" i="23"/>
  <c r="P3165" i="23" s="1"/>
  <c r="P3164" i="23" s="1"/>
  <c r="O3166" i="23"/>
  <c r="O3165" i="23" s="1"/>
  <c r="O3164" i="23" s="1"/>
  <c r="L3166" i="23"/>
  <c r="L3165" i="23" s="1"/>
  <c r="L3164" i="23" s="1"/>
  <c r="K3166" i="23"/>
  <c r="J3166" i="23"/>
  <c r="I3166" i="23"/>
  <c r="M3166" i="23" s="1"/>
  <c r="H3166" i="23"/>
  <c r="R3165" i="23"/>
  <c r="R3164" i="23" s="1"/>
  <c r="Q3165" i="23"/>
  <c r="Q3164" i="23" s="1"/>
  <c r="K3165" i="23"/>
  <c r="K3164" i="23" s="1"/>
  <c r="J3165" i="23"/>
  <c r="J3164" i="23" s="1"/>
  <c r="I3165" i="23"/>
  <c r="M3165" i="23" s="1"/>
  <c r="H3165" i="23"/>
  <c r="I3164" i="23"/>
  <c r="H3164" i="23"/>
  <c r="M3163" i="23"/>
  <c r="N3163" i="23" s="1"/>
  <c r="N3162" i="23" s="1"/>
  <c r="N3161" i="23" s="1"/>
  <c r="N3160" i="23" s="1"/>
  <c r="R3162" i="23"/>
  <c r="R3161" i="23" s="1"/>
  <c r="R3160" i="23" s="1"/>
  <c r="Q3162" i="23"/>
  <c r="P3162" i="23"/>
  <c r="O3162" i="23"/>
  <c r="O3161" i="23" s="1"/>
  <c r="O3160" i="23" s="1"/>
  <c r="L3162" i="23"/>
  <c r="K3162" i="23"/>
  <c r="J3162" i="23"/>
  <c r="J3161" i="23" s="1"/>
  <c r="J3160" i="23" s="1"/>
  <c r="I3162" i="23"/>
  <c r="I3161" i="23" s="1"/>
  <c r="H3162" i="23"/>
  <c r="Q3161" i="23"/>
  <c r="Q3160" i="23" s="1"/>
  <c r="P3161" i="23"/>
  <c r="L3161" i="23"/>
  <c r="L3160" i="23" s="1"/>
  <c r="L3147" i="23" s="1"/>
  <c r="L3146" i="23" s="1"/>
  <c r="K3161" i="23"/>
  <c r="H3161" i="23"/>
  <c r="P3160" i="23"/>
  <c r="K3160" i="23"/>
  <c r="H3160" i="23"/>
  <c r="N3159" i="23"/>
  <c r="N3158" i="23" s="1"/>
  <c r="N3157" i="23" s="1"/>
  <c r="N3156" i="23" s="1"/>
  <c r="M3159" i="23"/>
  <c r="R3158" i="23"/>
  <c r="R3157" i="23" s="1"/>
  <c r="R3156" i="23" s="1"/>
  <c r="Q3158" i="23"/>
  <c r="P3158" i="23"/>
  <c r="O3158" i="23"/>
  <c r="L3158" i="23"/>
  <c r="L3157" i="23" s="1"/>
  <c r="L3156" i="23" s="1"/>
  <c r="K3158" i="23"/>
  <c r="J3158" i="23"/>
  <c r="J3157" i="23" s="1"/>
  <c r="J3156" i="23" s="1"/>
  <c r="I3158" i="23"/>
  <c r="H3158" i="23"/>
  <c r="Q3157" i="23"/>
  <c r="Q3156" i="23" s="1"/>
  <c r="P3157" i="23"/>
  <c r="P3156" i="23" s="1"/>
  <c r="O3157" i="23"/>
  <c r="K3157" i="23"/>
  <c r="H3157" i="23"/>
  <c r="H3156" i="23" s="1"/>
  <c r="O3156" i="23"/>
  <c r="K3156" i="23"/>
  <c r="M3155" i="23"/>
  <c r="N3155" i="23" s="1"/>
  <c r="N3154" i="23" s="1"/>
  <c r="N3153" i="23" s="1"/>
  <c r="N3152" i="23" s="1"/>
  <c r="R3154" i="23"/>
  <c r="Q3154" i="23"/>
  <c r="P3154" i="23"/>
  <c r="P3153" i="23" s="1"/>
  <c r="P3152" i="23" s="1"/>
  <c r="O3154" i="23"/>
  <c r="O3153" i="23" s="1"/>
  <c r="O3152" i="23" s="1"/>
  <c r="L3154" i="23"/>
  <c r="L3153" i="23" s="1"/>
  <c r="L3152" i="23" s="1"/>
  <c r="K3154" i="23"/>
  <c r="J3154" i="23"/>
  <c r="I3154" i="23"/>
  <c r="I3153" i="23" s="1"/>
  <c r="H3154" i="23"/>
  <c r="H3153" i="23" s="1"/>
  <c r="H3152" i="23" s="1"/>
  <c r="R3153" i="23"/>
  <c r="Q3153" i="23"/>
  <c r="Q3152" i="23" s="1"/>
  <c r="K3153" i="23"/>
  <c r="K3152" i="23" s="1"/>
  <c r="J3153" i="23"/>
  <c r="J3152" i="23" s="1"/>
  <c r="R3152" i="23"/>
  <c r="M3151" i="23"/>
  <c r="N3151" i="23" s="1"/>
  <c r="N3150" i="23" s="1"/>
  <c r="N3149" i="23" s="1"/>
  <c r="N3148" i="23" s="1"/>
  <c r="R3150" i="23"/>
  <c r="R3149" i="23" s="1"/>
  <c r="R3148" i="23" s="1"/>
  <c r="Q3150" i="23"/>
  <c r="P3150" i="23"/>
  <c r="P3149" i="23" s="1"/>
  <c r="P3148" i="23" s="1"/>
  <c r="P3147" i="23" s="1"/>
  <c r="P3146" i="23" s="1"/>
  <c r="O3150" i="23"/>
  <c r="O3149" i="23" s="1"/>
  <c r="O3148" i="23" s="1"/>
  <c r="L3150" i="23"/>
  <c r="L3149" i="23" s="1"/>
  <c r="L3148" i="23" s="1"/>
  <c r="K3150" i="23"/>
  <c r="K3149" i="23" s="1"/>
  <c r="K3148" i="23" s="1"/>
  <c r="J3150" i="23"/>
  <c r="I3150" i="23"/>
  <c r="I3149" i="23" s="1"/>
  <c r="I3148" i="23" s="1"/>
  <c r="H3150" i="23"/>
  <c r="H3149" i="23" s="1"/>
  <c r="H3148" i="23" s="1"/>
  <c r="H3147" i="23" s="1"/>
  <c r="H3146" i="23" s="1"/>
  <c r="Q3149" i="23"/>
  <c r="J3149" i="23"/>
  <c r="J3148" i="23" s="1"/>
  <c r="Q3148" i="23"/>
  <c r="M3144" i="23"/>
  <c r="N3144" i="23" s="1"/>
  <c r="R3143" i="23"/>
  <c r="Q3143" i="23"/>
  <c r="P3143" i="23"/>
  <c r="O3143" i="23"/>
  <c r="N3143" i="23"/>
  <c r="L3143" i="23"/>
  <c r="K3143" i="23"/>
  <c r="J3143" i="23"/>
  <c r="I3143" i="23"/>
  <c r="M3143" i="23" s="1"/>
  <c r="H3143" i="23"/>
  <c r="M3142" i="23"/>
  <c r="N3142" i="23" s="1"/>
  <c r="N3141" i="23" s="1"/>
  <c r="R3141" i="23"/>
  <c r="Q3141" i="23"/>
  <c r="Q3140" i="23" s="1"/>
  <c r="Q3139" i="23" s="1"/>
  <c r="Q3138" i="23" s="1"/>
  <c r="P3141" i="23"/>
  <c r="P3140" i="23" s="1"/>
  <c r="P3139" i="23" s="1"/>
  <c r="P3138" i="23" s="1"/>
  <c r="O3141" i="23"/>
  <c r="L3141" i="23"/>
  <c r="L3140" i="23" s="1"/>
  <c r="L3139" i="23" s="1"/>
  <c r="K3141" i="23"/>
  <c r="K3140" i="23" s="1"/>
  <c r="K3139" i="23" s="1"/>
  <c r="K3138" i="23" s="1"/>
  <c r="J3141" i="23"/>
  <c r="I3141" i="23"/>
  <c r="I3140" i="23" s="1"/>
  <c r="H3141" i="23"/>
  <c r="R3140" i="23"/>
  <c r="O3140" i="23"/>
  <c r="N3140" i="23"/>
  <c r="J3140" i="23"/>
  <c r="H3140" i="23"/>
  <c r="H3139" i="23" s="1"/>
  <c r="H3138" i="23" s="1"/>
  <c r="R3139" i="23"/>
  <c r="R3138" i="23" s="1"/>
  <c r="J3139" i="23"/>
  <c r="J3138" i="23" s="1"/>
  <c r="L3138" i="23"/>
  <c r="M3137" i="23"/>
  <c r="N3137" i="23" s="1"/>
  <c r="R3136" i="23"/>
  <c r="R3135" i="23" s="1"/>
  <c r="Q3136" i="23"/>
  <c r="Q3135" i="23" s="1"/>
  <c r="P3136" i="23"/>
  <c r="O3136" i="23"/>
  <c r="O3135" i="23" s="1"/>
  <c r="N3136" i="23"/>
  <c r="N3135" i="23" s="1"/>
  <c r="L3136" i="23"/>
  <c r="K3136" i="23"/>
  <c r="K3135" i="23" s="1"/>
  <c r="J3136" i="23"/>
  <c r="J3135" i="23" s="1"/>
  <c r="I3136" i="23"/>
  <c r="H3136" i="23"/>
  <c r="P3135" i="23"/>
  <c r="L3135" i="23"/>
  <c r="I3135" i="23"/>
  <c r="M3135" i="23" s="1"/>
  <c r="H3135" i="23"/>
  <c r="M3134" i="23"/>
  <c r="N3134" i="23" s="1"/>
  <c r="M3133" i="23"/>
  <c r="N3133" i="23" s="1"/>
  <c r="M3132" i="23"/>
  <c r="N3132" i="23" s="1"/>
  <c r="M3131" i="23"/>
  <c r="N3131" i="23" s="1"/>
  <c r="R3130" i="23"/>
  <c r="Q3130" i="23"/>
  <c r="Q3129" i="23" s="1"/>
  <c r="Q3128" i="23" s="1"/>
  <c r="P3130" i="23"/>
  <c r="P3129" i="23" s="1"/>
  <c r="P3128" i="23" s="1"/>
  <c r="O3130" i="23"/>
  <c r="O3129" i="23" s="1"/>
  <c r="O3128" i="23" s="1"/>
  <c r="L3130" i="23"/>
  <c r="L3129" i="23" s="1"/>
  <c r="L3128" i="23" s="1"/>
  <c r="K3130" i="23"/>
  <c r="J3130" i="23"/>
  <c r="I3130" i="23"/>
  <c r="I3129" i="23" s="1"/>
  <c r="H3130" i="23"/>
  <c r="H3129" i="23" s="1"/>
  <c r="H3128" i="23" s="1"/>
  <c r="R3129" i="23"/>
  <c r="R3128" i="23" s="1"/>
  <c r="K3129" i="23"/>
  <c r="K3128" i="23" s="1"/>
  <c r="J3129" i="23"/>
  <c r="J3128" i="23" s="1"/>
  <c r="M3127" i="23"/>
  <c r="N3127" i="23" s="1"/>
  <c r="N3126" i="23" s="1"/>
  <c r="R3126" i="23"/>
  <c r="R3125" i="23" s="1"/>
  <c r="Q3126" i="23"/>
  <c r="P3126" i="23"/>
  <c r="P3125" i="23" s="1"/>
  <c r="P3124" i="23" s="1"/>
  <c r="O3126" i="23"/>
  <c r="O3125" i="23" s="1"/>
  <c r="O3124" i="23" s="1"/>
  <c r="L3126" i="23"/>
  <c r="L3125" i="23" s="1"/>
  <c r="L3124" i="23" s="1"/>
  <c r="K3126" i="23"/>
  <c r="K3125" i="23" s="1"/>
  <c r="J3126" i="23"/>
  <c r="J3125" i="23" s="1"/>
  <c r="I3126" i="23"/>
  <c r="H3126" i="23"/>
  <c r="H3125" i="23" s="1"/>
  <c r="Q3125" i="23"/>
  <c r="N3125" i="23"/>
  <c r="I3125" i="23"/>
  <c r="Q3124" i="23"/>
  <c r="H3124" i="23"/>
  <c r="M3123" i="23"/>
  <c r="N3123" i="23" s="1"/>
  <c r="N3122" i="23"/>
  <c r="M3122" i="23"/>
  <c r="M3121" i="23"/>
  <c r="N3121" i="23" s="1"/>
  <c r="N3120" i="23"/>
  <c r="M3120" i="23"/>
  <c r="M3119" i="23"/>
  <c r="N3119" i="23" s="1"/>
  <c r="M3118" i="23"/>
  <c r="N3118" i="23" s="1"/>
  <c r="R3117" i="23"/>
  <c r="Q3117" i="23"/>
  <c r="P3117" i="23"/>
  <c r="O3117" i="23"/>
  <c r="L3117" i="23"/>
  <c r="K3117" i="23"/>
  <c r="J3117" i="23"/>
  <c r="I3117" i="23"/>
  <c r="H3117" i="23"/>
  <c r="N3116" i="23"/>
  <c r="M3116" i="23"/>
  <c r="N3115" i="23"/>
  <c r="M3115" i="23"/>
  <c r="M3114" i="23"/>
  <c r="N3114" i="23" s="1"/>
  <c r="M3113" i="23"/>
  <c r="N3113" i="23" s="1"/>
  <c r="N3112" i="23"/>
  <c r="N3110" i="23" s="1"/>
  <c r="M3112" i="23"/>
  <c r="M3111" i="23"/>
  <c r="N3111" i="23" s="1"/>
  <c r="R3110" i="23"/>
  <c r="Q3110" i="23"/>
  <c r="P3110" i="23"/>
  <c r="O3110" i="23"/>
  <c r="L3110" i="23"/>
  <c r="K3110" i="23"/>
  <c r="J3110" i="23"/>
  <c r="I3110" i="23"/>
  <c r="M3110" i="23" s="1"/>
  <c r="H3110" i="23"/>
  <c r="N3109" i="23"/>
  <c r="M3109" i="23"/>
  <c r="M3108" i="23"/>
  <c r="N3108" i="23" s="1"/>
  <c r="N3107" i="23"/>
  <c r="M3107" i="23"/>
  <c r="R3106" i="23"/>
  <c r="Q3106" i="23"/>
  <c r="P3106" i="23"/>
  <c r="O3106" i="23"/>
  <c r="M3106" i="23"/>
  <c r="L3106" i="23"/>
  <c r="K3106" i="23"/>
  <c r="J3106" i="23"/>
  <c r="I3106" i="23"/>
  <c r="H3106" i="23"/>
  <c r="N3105" i="23"/>
  <c r="M3105" i="23"/>
  <c r="M3104" i="23"/>
  <c r="N3104" i="23" s="1"/>
  <c r="M3103" i="23"/>
  <c r="N3103" i="23" s="1"/>
  <c r="M3102" i="23"/>
  <c r="N3102" i="23" s="1"/>
  <c r="N3101" i="23"/>
  <c r="M3101" i="23"/>
  <c r="N3100" i="23"/>
  <c r="M3100" i="23"/>
  <c r="R3099" i="23"/>
  <c r="Q3099" i="23"/>
  <c r="P3099" i="23"/>
  <c r="O3099" i="23"/>
  <c r="N3099" i="23"/>
  <c r="L3099" i="23"/>
  <c r="L3098" i="23" s="1"/>
  <c r="K3099" i="23"/>
  <c r="K3098" i="23" s="1"/>
  <c r="J3099" i="23"/>
  <c r="I3099" i="23"/>
  <c r="M3099" i="23" s="1"/>
  <c r="H3099" i="23"/>
  <c r="R3098" i="23"/>
  <c r="Q3098" i="23"/>
  <c r="J3098" i="23"/>
  <c r="I3098" i="23"/>
  <c r="M3097" i="23"/>
  <c r="N3097" i="23" s="1"/>
  <c r="M3096" i="23"/>
  <c r="N3096" i="23" s="1"/>
  <c r="M3095" i="23"/>
  <c r="N3095" i="23" s="1"/>
  <c r="N3094" i="23"/>
  <c r="M3094" i="23"/>
  <c r="N3093" i="23"/>
  <c r="M3093" i="23"/>
  <c r="M3092" i="23"/>
  <c r="N3092" i="23" s="1"/>
  <c r="N3091" i="23" s="1"/>
  <c r="R3091" i="23"/>
  <c r="Q3091" i="23"/>
  <c r="P3091" i="23"/>
  <c r="P3086" i="23" s="1"/>
  <c r="O3091" i="23"/>
  <c r="L3091" i="23"/>
  <c r="K3091" i="23"/>
  <c r="J3091" i="23"/>
  <c r="I3091" i="23"/>
  <c r="M3091" i="23" s="1"/>
  <c r="H3091" i="23"/>
  <c r="H3086" i="23" s="1"/>
  <c r="M3090" i="23"/>
  <c r="N3090" i="23" s="1"/>
  <c r="N3087" i="23" s="1"/>
  <c r="N3086" i="23" s="1"/>
  <c r="N3089" i="23"/>
  <c r="M3089" i="23"/>
  <c r="N3088" i="23"/>
  <c r="M3088" i="23"/>
  <c r="R3087" i="23"/>
  <c r="R3086" i="23" s="1"/>
  <c r="R3085" i="23" s="1"/>
  <c r="R3084" i="23" s="1"/>
  <c r="Q3087" i="23"/>
  <c r="P3087" i="23"/>
  <c r="O3087" i="23"/>
  <c r="O3086" i="23" s="1"/>
  <c r="L3087" i="23"/>
  <c r="K3087" i="23"/>
  <c r="K3086" i="23" s="1"/>
  <c r="K3085" i="23" s="1"/>
  <c r="J3087" i="23"/>
  <c r="J3086" i="23" s="1"/>
  <c r="J3085" i="23" s="1"/>
  <c r="I3087" i="23"/>
  <c r="H3087" i="23"/>
  <c r="L3086" i="23"/>
  <c r="K3084" i="23"/>
  <c r="J3084" i="23"/>
  <c r="M3083" i="23"/>
  <c r="N3083" i="23" s="1"/>
  <c r="N3082" i="23"/>
  <c r="M3082" i="23"/>
  <c r="N3081" i="23"/>
  <c r="M3081" i="23"/>
  <c r="M3080" i="23"/>
  <c r="N3080" i="23" s="1"/>
  <c r="N3079" i="23"/>
  <c r="M3079" i="23"/>
  <c r="M3078" i="23"/>
  <c r="N3078" i="23" s="1"/>
  <c r="R3077" i="23"/>
  <c r="R3076" i="23" s="1"/>
  <c r="Q3077" i="23"/>
  <c r="Q3076" i="23" s="1"/>
  <c r="Q3056" i="23" s="1"/>
  <c r="Q3055" i="23" s="1"/>
  <c r="P3077" i="23"/>
  <c r="O3077" i="23"/>
  <c r="O3076" i="23" s="1"/>
  <c r="L3077" i="23"/>
  <c r="K3077" i="23"/>
  <c r="K3076" i="23" s="1"/>
  <c r="J3077" i="23"/>
  <c r="J3076" i="23" s="1"/>
  <c r="I3077" i="23"/>
  <c r="H3077" i="23"/>
  <c r="P3076" i="23"/>
  <c r="L3076" i="23"/>
  <c r="L3056" i="23" s="1"/>
  <c r="H3076" i="23"/>
  <c r="N3075" i="23"/>
  <c r="M3075" i="23"/>
  <c r="M3074" i="23"/>
  <c r="N3074" i="23" s="1"/>
  <c r="M3073" i="23"/>
  <c r="N3073" i="23" s="1"/>
  <c r="N3072" i="23"/>
  <c r="M3072" i="23"/>
  <c r="M3071" i="23"/>
  <c r="N3071" i="23" s="1"/>
  <c r="N3070" i="23"/>
  <c r="N3068" i="23" s="1"/>
  <c r="M3070" i="23"/>
  <c r="M3069" i="23"/>
  <c r="N3069" i="23" s="1"/>
  <c r="R3068" i="23"/>
  <c r="Q3068" i="23"/>
  <c r="P3068" i="23"/>
  <c r="O3068" i="23"/>
  <c r="M3068" i="23"/>
  <c r="L3068" i="23"/>
  <c r="K3068" i="23"/>
  <c r="J3068" i="23"/>
  <c r="I3068" i="23"/>
  <c r="H3068" i="23"/>
  <c r="M3067" i="23"/>
  <c r="N3067" i="23" s="1"/>
  <c r="N3066" i="23"/>
  <c r="M3066" i="23"/>
  <c r="N3065" i="23"/>
  <c r="M3065" i="23"/>
  <c r="M3064" i="23"/>
  <c r="N3064" i="23" s="1"/>
  <c r="M3063" i="23"/>
  <c r="N3063" i="23" s="1"/>
  <c r="N3062" i="23"/>
  <c r="M3062" i="23"/>
  <c r="M3061" i="23"/>
  <c r="N3061" i="23" s="1"/>
  <c r="M3060" i="23"/>
  <c r="N3060" i="23" s="1"/>
  <c r="M3059" i="23"/>
  <c r="N3059" i="23" s="1"/>
  <c r="R3058" i="23"/>
  <c r="Q3058" i="23"/>
  <c r="P3058" i="23"/>
  <c r="P3057" i="23" s="1"/>
  <c r="P3056" i="23" s="1"/>
  <c r="P3055" i="23" s="1"/>
  <c r="O3058" i="23"/>
  <c r="L3058" i="23"/>
  <c r="K3058" i="23"/>
  <c r="K3057" i="23" s="1"/>
  <c r="K3056" i="23" s="1"/>
  <c r="J3058" i="23"/>
  <c r="I3058" i="23"/>
  <c r="H3058" i="23"/>
  <c r="H3057" i="23" s="1"/>
  <c r="R3057" i="23"/>
  <c r="R3056" i="23" s="1"/>
  <c r="R3055" i="23" s="1"/>
  <c r="Q3057" i="23"/>
  <c r="O3057" i="23"/>
  <c r="L3057" i="23"/>
  <c r="I3057" i="23"/>
  <c r="H3056" i="23"/>
  <c r="L3055" i="23"/>
  <c r="K3055" i="23"/>
  <c r="H3055" i="23"/>
  <c r="H3145" i="23" l="1"/>
  <c r="L3145" i="23"/>
  <c r="J3124" i="23"/>
  <c r="M3125" i="23"/>
  <c r="J3241" i="23"/>
  <c r="J3240" i="23" s="1"/>
  <c r="M3240" i="23" s="1"/>
  <c r="N3240" i="23" s="1"/>
  <c r="M3242" i="23"/>
  <c r="M3140" i="23"/>
  <c r="M3149" i="23"/>
  <c r="I3232" i="23"/>
  <c r="M3232" i="23" s="1"/>
  <c r="M3233" i="23"/>
  <c r="I3271" i="23"/>
  <c r="M3272" i="23"/>
  <c r="I3282" i="23"/>
  <c r="M3283" i="23"/>
  <c r="J3293" i="23"/>
  <c r="J3292" i="23" s="1"/>
  <c r="J3287" i="23" s="1"/>
  <c r="J3286" i="23" s="1"/>
  <c r="M3294" i="23"/>
  <c r="O3056" i="23"/>
  <c r="O3055" i="23" s="1"/>
  <c r="M3087" i="23"/>
  <c r="M3098" i="23"/>
  <c r="I3224" i="23"/>
  <c r="M3224" i="23" s="1"/>
  <c r="M3225" i="23"/>
  <c r="I3259" i="23"/>
  <c r="J3271" i="23"/>
  <c r="J3270" i="23" s="1"/>
  <c r="Q3147" i="23"/>
  <c r="Q3146" i="23" s="1"/>
  <c r="M3208" i="23"/>
  <c r="I3221" i="23"/>
  <c r="M3222" i="23"/>
  <c r="J3259" i="23"/>
  <c r="J3258" i="23" s="1"/>
  <c r="N3106" i="23"/>
  <c r="N3098" i="23" s="1"/>
  <c r="N3085" i="23" s="1"/>
  <c r="N3084" i="23" s="1"/>
  <c r="N3117" i="23"/>
  <c r="M3148" i="23"/>
  <c r="M3184" i="23"/>
  <c r="N3184" i="23" s="1"/>
  <c r="N3147" i="23" s="1"/>
  <c r="N3146" i="23" s="1"/>
  <c r="M3196" i="23"/>
  <c r="I3216" i="23"/>
  <c r="M3216" i="23" s="1"/>
  <c r="M3217" i="23"/>
  <c r="P3271" i="23"/>
  <c r="P3270" i="23" s="1"/>
  <c r="P3145" i="23" s="1"/>
  <c r="I3152" i="23"/>
  <c r="M3152" i="23" s="1"/>
  <c r="M3153" i="23"/>
  <c r="M3209" i="23"/>
  <c r="I3212" i="23"/>
  <c r="M3212" i="23" s="1"/>
  <c r="M3213" i="23"/>
  <c r="I3250" i="23"/>
  <c r="M3251" i="23"/>
  <c r="I3254" i="23"/>
  <c r="M3254" i="23" s="1"/>
  <c r="M3255" i="23"/>
  <c r="R3259" i="23"/>
  <c r="R3258" i="23" s="1"/>
  <c r="K3267" i="23"/>
  <c r="K3266" i="23" s="1"/>
  <c r="M3268" i="23"/>
  <c r="O3287" i="23"/>
  <c r="O3286" i="23" s="1"/>
  <c r="M3273" i="23"/>
  <c r="I3276" i="23"/>
  <c r="M3276" i="23" s="1"/>
  <c r="M3277" i="23"/>
  <c r="I3076" i="23"/>
  <c r="M3077" i="23"/>
  <c r="H3098" i="23"/>
  <c r="H3085" i="23" s="1"/>
  <c r="H3084" i="23" s="1"/>
  <c r="H3054" i="23" s="1"/>
  <c r="M3126" i="23"/>
  <c r="I3128" i="23"/>
  <c r="M3129" i="23"/>
  <c r="I3139" i="23"/>
  <c r="M3164" i="23"/>
  <c r="I3192" i="23"/>
  <c r="M3192" i="23" s="1"/>
  <c r="M3193" i="23"/>
  <c r="P3287" i="23"/>
  <c r="P3286" i="23" s="1"/>
  <c r="J3057" i="23"/>
  <c r="M3058" i="23"/>
  <c r="L3054" i="23"/>
  <c r="K3124" i="23"/>
  <c r="K3054" i="23" s="1"/>
  <c r="O3147" i="23"/>
  <c r="O3146" i="23" s="1"/>
  <c r="I3157" i="23"/>
  <c r="M3158" i="23"/>
  <c r="I3204" i="23"/>
  <c r="M3204" i="23" s="1"/>
  <c r="M3205" i="23"/>
  <c r="R3287" i="23"/>
  <c r="R3286" i="23" s="1"/>
  <c r="N3293" i="23"/>
  <c r="I3303" i="23"/>
  <c r="M3303" i="23" s="1"/>
  <c r="M3304" i="23"/>
  <c r="Q3086" i="23"/>
  <c r="Q3085" i="23" s="1"/>
  <c r="Q3084" i="23" s="1"/>
  <c r="Q3054" i="23" s="1"/>
  <c r="M3136" i="23"/>
  <c r="I3200" i="23"/>
  <c r="M3200" i="23" s="1"/>
  <c r="M3201" i="23"/>
  <c r="K3261" i="23"/>
  <c r="K3260" i="23" s="1"/>
  <c r="K3259" i="23" s="1"/>
  <c r="K3258" i="23" s="1"/>
  <c r="M3262" i="23"/>
  <c r="I3172" i="23"/>
  <c r="M3172" i="23" s="1"/>
  <c r="M3173" i="23"/>
  <c r="I3180" i="23"/>
  <c r="M3180" i="23" s="1"/>
  <c r="M3181" i="23"/>
  <c r="I3292" i="23"/>
  <c r="I3299" i="23"/>
  <c r="M3299" i="23" s="1"/>
  <c r="M3300" i="23"/>
  <c r="R3147" i="23"/>
  <c r="R3146" i="23" s="1"/>
  <c r="R3145" i="23" s="1"/>
  <c r="M3228" i="23"/>
  <c r="N3261" i="23"/>
  <c r="N3260" i="23" s="1"/>
  <c r="N3259" i="23" s="1"/>
  <c r="N3258" i="23" s="1"/>
  <c r="M3117" i="23"/>
  <c r="O3098" i="23"/>
  <c r="O3085" i="23" s="1"/>
  <c r="O3084" i="23" s="1"/>
  <c r="I3160" i="23"/>
  <c r="M3160" i="23" s="1"/>
  <c r="M3161" i="23"/>
  <c r="I3168" i="23"/>
  <c r="M3168" i="23" s="1"/>
  <c r="M3169" i="23"/>
  <c r="K3197" i="23"/>
  <c r="K3196" i="23" s="1"/>
  <c r="K3147" i="23" s="1"/>
  <c r="K3146" i="23" s="1"/>
  <c r="M3198" i="23"/>
  <c r="M3230" i="23"/>
  <c r="N3231" i="23"/>
  <c r="N3230" i="23" s="1"/>
  <c r="N3229" i="23" s="1"/>
  <c r="N3228" i="23" s="1"/>
  <c r="O3271" i="23"/>
  <c r="O3270" i="23" s="1"/>
  <c r="H3287" i="23"/>
  <c r="H3286" i="23" s="1"/>
  <c r="P3098" i="23"/>
  <c r="P3085" i="23" s="1"/>
  <c r="P3084" i="23" s="1"/>
  <c r="P3054" i="23" s="1"/>
  <c r="R3124" i="23"/>
  <c r="R3054" i="23" s="1"/>
  <c r="N3139" i="23"/>
  <c r="N3138" i="23" s="1"/>
  <c r="J3177" i="23"/>
  <c r="J3176" i="23" s="1"/>
  <c r="M3176" i="23" s="1"/>
  <c r="M3178" i="23"/>
  <c r="M3229" i="23"/>
  <c r="N3249" i="23"/>
  <c r="N3248" i="23" s="1"/>
  <c r="K3287" i="23"/>
  <c r="K3286" i="23" s="1"/>
  <c r="N3058" i="23"/>
  <c r="N3057" i="23" s="1"/>
  <c r="N3056" i="23" s="1"/>
  <c r="N3055" i="23" s="1"/>
  <c r="N3077" i="23"/>
  <c r="N3076" i="23" s="1"/>
  <c r="I3086" i="23"/>
  <c r="N3130" i="23"/>
  <c r="N3129" i="23" s="1"/>
  <c r="N3128" i="23" s="1"/>
  <c r="N3124" i="23" s="1"/>
  <c r="O3139" i="23"/>
  <c r="O3138" i="23" s="1"/>
  <c r="M3266" i="23"/>
  <c r="L3287" i="23"/>
  <c r="L3286" i="23" s="1"/>
  <c r="L3085" i="23"/>
  <c r="L3084" i="23" s="1"/>
  <c r="I3236" i="23"/>
  <c r="M3236" i="23" s="1"/>
  <c r="M3237" i="23"/>
  <c r="R3271" i="23"/>
  <c r="R3270" i="23" s="1"/>
  <c r="Q3249" i="23"/>
  <c r="Q3248" i="23" s="1"/>
  <c r="N3271" i="23"/>
  <c r="N3270" i="23" s="1"/>
  <c r="I3288" i="23"/>
  <c r="M3289" i="23"/>
  <c r="M3130" i="23"/>
  <c r="M3154" i="23"/>
  <c r="M3189" i="23"/>
  <c r="M3218" i="23"/>
  <c r="M3202" i="23"/>
  <c r="M3301" i="23"/>
  <c r="M3182" i="23"/>
  <c r="M3252" i="23"/>
  <c r="M3162" i="23"/>
  <c r="M3197" i="23"/>
  <c r="M3226" i="23"/>
  <c r="M3267" i="23"/>
  <c r="M3284" i="23"/>
  <c r="M3206" i="23"/>
  <c r="M3305" i="23"/>
  <c r="M3141" i="23"/>
  <c r="M3170" i="23"/>
  <c r="M3234" i="23"/>
  <c r="M3150" i="23"/>
  <c r="M3185" i="23"/>
  <c r="M3214" i="23"/>
  <c r="M3278" i="23"/>
  <c r="N3145" i="23" l="1"/>
  <c r="M3260" i="23"/>
  <c r="J3056" i="23"/>
  <c r="J3055" i="23" s="1"/>
  <c r="J3054" i="23" s="1"/>
  <c r="M3057" i="23"/>
  <c r="I3258" i="23"/>
  <c r="M3258" i="23" s="1"/>
  <c r="M3259" i="23"/>
  <c r="J3147" i="23"/>
  <c r="J3146" i="23" s="1"/>
  <c r="J3145" i="23" s="1"/>
  <c r="I3085" i="23"/>
  <c r="M3086" i="23"/>
  <c r="K3145" i="23"/>
  <c r="M3293" i="23"/>
  <c r="O3054" i="23"/>
  <c r="M3292" i="23"/>
  <c r="N3292" i="23" s="1"/>
  <c r="N3287" i="23" s="1"/>
  <c r="N3286" i="23" s="1"/>
  <c r="I3138" i="23"/>
  <c r="M3138" i="23" s="1"/>
  <c r="M3139" i="23"/>
  <c r="M3241" i="23"/>
  <c r="I3124" i="23"/>
  <c r="M3124" i="23" s="1"/>
  <c r="M3128" i="23"/>
  <c r="I3249" i="23"/>
  <c r="M3250" i="23"/>
  <c r="M3177" i="23"/>
  <c r="I3287" i="23"/>
  <c r="M3288" i="23"/>
  <c r="I3156" i="23"/>
  <c r="M3156" i="23" s="1"/>
  <c r="M3157" i="23"/>
  <c r="I3281" i="23"/>
  <c r="M3282" i="23"/>
  <c r="O3145" i="23"/>
  <c r="I3220" i="23"/>
  <c r="M3220" i="23" s="1"/>
  <c r="M3221" i="23"/>
  <c r="I3056" i="23"/>
  <c r="M3076" i="23"/>
  <c r="I3270" i="23"/>
  <c r="M3270" i="23" s="1"/>
  <c r="M3271" i="23"/>
  <c r="M3261" i="23"/>
  <c r="Q3145" i="23"/>
  <c r="I3055" i="23" l="1"/>
  <c r="M3056" i="23"/>
  <c r="I3147" i="23"/>
  <c r="I3280" i="23"/>
  <c r="M3280" i="23" s="1"/>
  <c r="M3281" i="23"/>
  <c r="I3084" i="23"/>
  <c r="M3084" i="23" s="1"/>
  <c r="M3085" i="23"/>
  <c r="M3287" i="23"/>
  <c r="I3286" i="23"/>
  <c r="M3286" i="23" s="1"/>
  <c r="I3248" i="23"/>
  <c r="M3248" i="23" s="1"/>
  <c r="M3249" i="23"/>
  <c r="I3054" i="23" l="1"/>
  <c r="M3054" i="23" s="1"/>
  <c r="N3054" i="23" s="1"/>
  <c r="M3055" i="23"/>
  <c r="I3146" i="23"/>
  <c r="M3147" i="23"/>
  <c r="M3146" i="23" l="1"/>
  <c r="I3145" i="23"/>
  <c r="M3145" i="23" s="1"/>
  <c r="M3053" i="23" l="1"/>
  <c r="N3053" i="23" s="1"/>
  <c r="N3052" i="23" s="1"/>
  <c r="N3051" i="23" s="1"/>
  <c r="N3050" i="23" s="1"/>
  <c r="R3052" i="23"/>
  <c r="R3051" i="23" s="1"/>
  <c r="R3050" i="23" s="1"/>
  <c r="Q3052" i="23"/>
  <c r="Q3051" i="23" s="1"/>
  <c r="Q3050" i="23" s="1"/>
  <c r="P3052" i="23"/>
  <c r="P3051" i="23" s="1"/>
  <c r="P3050" i="23" s="1"/>
  <c r="O3052" i="23"/>
  <c r="O3051" i="23" s="1"/>
  <c r="O3050" i="23" s="1"/>
  <c r="L3052" i="23"/>
  <c r="L3051" i="23" s="1"/>
  <c r="L3050" i="23" s="1"/>
  <c r="K3052" i="23"/>
  <c r="K3051" i="23" s="1"/>
  <c r="K3050" i="23" s="1"/>
  <c r="J3052" i="23"/>
  <c r="I3052" i="23"/>
  <c r="I3051" i="23" s="1"/>
  <c r="I3050" i="23" s="1"/>
  <c r="H3052" i="23"/>
  <c r="H3051" i="23" s="1"/>
  <c r="H3050" i="23" s="1"/>
  <c r="M3049" i="23"/>
  <c r="N3049" i="23" s="1"/>
  <c r="M3048" i="23"/>
  <c r="N3048" i="23" s="1"/>
  <c r="R3047" i="23"/>
  <c r="R3046" i="23" s="1"/>
  <c r="R3045" i="23" s="1"/>
  <c r="Q3047" i="23"/>
  <c r="Q3046" i="23" s="1"/>
  <c r="Q3045" i="23" s="1"/>
  <c r="P3047" i="23"/>
  <c r="O3047" i="23"/>
  <c r="O3046" i="23" s="1"/>
  <c r="O3045" i="23" s="1"/>
  <c r="L3047" i="23"/>
  <c r="L3046" i="23" s="1"/>
  <c r="L3045" i="23" s="1"/>
  <c r="K3047" i="23"/>
  <c r="K3046" i="23" s="1"/>
  <c r="K3045" i="23" s="1"/>
  <c r="J3047" i="23"/>
  <c r="J3046" i="23" s="1"/>
  <c r="J3045" i="23" s="1"/>
  <c r="I3047" i="23"/>
  <c r="H3047" i="23"/>
  <c r="H3046" i="23" s="1"/>
  <c r="H3045" i="23" s="1"/>
  <c r="P3046" i="23"/>
  <c r="P3045" i="23" s="1"/>
  <c r="L3044" i="23"/>
  <c r="M3044" i="23" s="1"/>
  <c r="N3044" i="23" s="1"/>
  <c r="N3043" i="23" s="1"/>
  <c r="R3043" i="23"/>
  <c r="Q3043" i="23"/>
  <c r="P3043" i="23"/>
  <c r="O3043" i="23"/>
  <c r="K3043" i="23"/>
  <c r="J3043" i="23"/>
  <c r="I3043" i="23"/>
  <c r="H3043" i="23"/>
  <c r="K3042" i="23"/>
  <c r="M3042" i="23" s="1"/>
  <c r="N3042" i="23" s="1"/>
  <c r="H3042" i="23"/>
  <c r="H3040" i="23" s="1"/>
  <c r="M3041" i="23"/>
  <c r="N3041" i="23" s="1"/>
  <c r="R3040" i="23"/>
  <c r="Q3040" i="23"/>
  <c r="P3040" i="23"/>
  <c r="O3040" i="23"/>
  <c r="L3040" i="23"/>
  <c r="J3040" i="23"/>
  <c r="I3040" i="23"/>
  <c r="M3037" i="23"/>
  <c r="N3037" i="23" s="1"/>
  <c r="N3036" i="23" s="1"/>
  <c r="N3035" i="23" s="1"/>
  <c r="N3034" i="23" s="1"/>
  <c r="R3036" i="23"/>
  <c r="R3035" i="23" s="1"/>
  <c r="R3034" i="23" s="1"/>
  <c r="Q3036" i="23"/>
  <c r="Q3035" i="23" s="1"/>
  <c r="Q3034" i="23" s="1"/>
  <c r="P3036" i="23"/>
  <c r="P3035" i="23" s="1"/>
  <c r="P3034" i="23" s="1"/>
  <c r="O3036" i="23"/>
  <c r="O3035" i="23" s="1"/>
  <c r="O3034" i="23" s="1"/>
  <c r="L3036" i="23"/>
  <c r="L3035" i="23" s="1"/>
  <c r="L3034" i="23" s="1"/>
  <c r="K3036" i="23"/>
  <c r="K3035" i="23" s="1"/>
  <c r="K3034" i="23" s="1"/>
  <c r="J3036" i="23"/>
  <c r="J3035" i="23" s="1"/>
  <c r="J3034" i="23" s="1"/>
  <c r="I3036" i="23"/>
  <c r="I3035" i="23" s="1"/>
  <c r="H3036" i="23"/>
  <c r="H3035" i="23" s="1"/>
  <c r="H3034" i="23" s="1"/>
  <c r="M3031" i="23"/>
  <c r="N3031" i="23" s="1"/>
  <c r="N3030" i="23" s="1"/>
  <c r="N3029" i="23" s="1"/>
  <c r="N3028" i="23" s="1"/>
  <c r="R3030" i="23"/>
  <c r="R3029" i="23" s="1"/>
  <c r="R3028" i="23" s="1"/>
  <c r="Q3030" i="23"/>
  <c r="Q3029" i="23" s="1"/>
  <c r="Q3028" i="23" s="1"/>
  <c r="P3030" i="23"/>
  <c r="P3029" i="23" s="1"/>
  <c r="P3028" i="23" s="1"/>
  <c r="O3030" i="23"/>
  <c r="L3030" i="23"/>
  <c r="L3029" i="23" s="1"/>
  <c r="L3028" i="23" s="1"/>
  <c r="K3030" i="23"/>
  <c r="J3030" i="23"/>
  <c r="I3030" i="23"/>
  <c r="H3030" i="23"/>
  <c r="H3029" i="23" s="1"/>
  <c r="H3028" i="23" s="1"/>
  <c r="H3022" i="23" s="1"/>
  <c r="H3021" i="23" s="1"/>
  <c r="O3029" i="23"/>
  <c r="O3028" i="23" s="1"/>
  <c r="K3029" i="23"/>
  <c r="K3028" i="23" s="1"/>
  <c r="I3029" i="23"/>
  <c r="M3027" i="23"/>
  <c r="N3027" i="23" s="1"/>
  <c r="M3026" i="23"/>
  <c r="N3026" i="23" s="1"/>
  <c r="R3025" i="23"/>
  <c r="R3024" i="23" s="1"/>
  <c r="R3023" i="23" s="1"/>
  <c r="Q3025" i="23"/>
  <c r="Q3024" i="23" s="1"/>
  <c r="Q3023" i="23" s="1"/>
  <c r="P3025" i="23"/>
  <c r="P3024" i="23" s="1"/>
  <c r="P3023" i="23" s="1"/>
  <c r="P3022" i="23" s="1"/>
  <c r="P3021" i="23" s="1"/>
  <c r="O3025" i="23"/>
  <c r="O3024" i="23" s="1"/>
  <c r="O3023" i="23" s="1"/>
  <c r="L3025" i="23"/>
  <c r="L3024" i="23" s="1"/>
  <c r="L3023" i="23" s="1"/>
  <c r="L3022" i="23" s="1"/>
  <c r="L3021" i="23" s="1"/>
  <c r="K3025" i="23"/>
  <c r="J3025" i="23"/>
  <c r="I3025" i="23"/>
  <c r="I3024" i="23" s="1"/>
  <c r="I3023" i="23" s="1"/>
  <c r="H3025" i="23"/>
  <c r="H3024" i="23" s="1"/>
  <c r="H3023" i="23" s="1"/>
  <c r="J3024" i="23"/>
  <c r="J3023" i="23" s="1"/>
  <c r="M3020" i="23"/>
  <c r="N3020" i="23" s="1"/>
  <c r="N3019" i="23" s="1"/>
  <c r="N3018" i="23" s="1"/>
  <c r="N3017" i="23" s="1"/>
  <c r="R3019" i="23"/>
  <c r="R3018" i="23" s="1"/>
  <c r="R3017" i="23" s="1"/>
  <c r="Q3019" i="23"/>
  <c r="Q3018" i="23" s="1"/>
  <c r="Q3017" i="23" s="1"/>
  <c r="P3019" i="23"/>
  <c r="P3018" i="23" s="1"/>
  <c r="P3017" i="23" s="1"/>
  <c r="O3019" i="23"/>
  <c r="O3018" i="23" s="1"/>
  <c r="O3017" i="23" s="1"/>
  <c r="L3019" i="23"/>
  <c r="L3018" i="23" s="1"/>
  <c r="L3017" i="23" s="1"/>
  <c r="K3019" i="23"/>
  <c r="K3018" i="23" s="1"/>
  <c r="K3017" i="23" s="1"/>
  <c r="J3019" i="23"/>
  <c r="J3018" i="23" s="1"/>
  <c r="I3019" i="23"/>
  <c r="H3019" i="23"/>
  <c r="H3018" i="23" s="1"/>
  <c r="H3017" i="23" s="1"/>
  <c r="M3016" i="23"/>
  <c r="N3016" i="23" s="1"/>
  <c r="N3015" i="23" s="1"/>
  <c r="R3015" i="23"/>
  <c r="Q3015" i="23"/>
  <c r="P3015" i="23"/>
  <c r="O3015" i="23"/>
  <c r="L3015" i="23"/>
  <c r="K3015" i="23"/>
  <c r="J3015" i="23"/>
  <c r="I3015" i="23"/>
  <c r="I3012" i="23" s="1"/>
  <c r="I3011" i="23" s="1"/>
  <c r="H3015" i="23"/>
  <c r="M3014" i="23"/>
  <c r="N3014" i="23" s="1"/>
  <c r="N3013" i="23" s="1"/>
  <c r="R3013" i="23"/>
  <c r="R3012" i="23" s="1"/>
  <c r="R3011" i="23" s="1"/>
  <c r="Q3013" i="23"/>
  <c r="P3013" i="23"/>
  <c r="O3013" i="23"/>
  <c r="O3012" i="23" s="1"/>
  <c r="O3011" i="23" s="1"/>
  <c r="L3013" i="23"/>
  <c r="K3013" i="23"/>
  <c r="J3013" i="23"/>
  <c r="I3013" i="23"/>
  <c r="H3013" i="23"/>
  <c r="M3008" i="23"/>
  <c r="N3008" i="23" s="1"/>
  <c r="N3007" i="23" s="1"/>
  <c r="N3006" i="23" s="1"/>
  <c r="N3005" i="23" s="1"/>
  <c r="N3004" i="23" s="1"/>
  <c r="N3003" i="23" s="1"/>
  <c r="R3007" i="23"/>
  <c r="Q3007" i="23"/>
  <c r="Q3006" i="23" s="1"/>
  <c r="Q3005" i="23" s="1"/>
  <c r="Q3004" i="23" s="1"/>
  <c r="Q3003" i="23" s="1"/>
  <c r="P3007" i="23"/>
  <c r="P3006" i="23" s="1"/>
  <c r="P3005" i="23" s="1"/>
  <c r="P3004" i="23" s="1"/>
  <c r="P3003" i="23" s="1"/>
  <c r="O3007" i="23"/>
  <c r="O3006" i="23" s="1"/>
  <c r="O3005" i="23" s="1"/>
  <c r="O3004" i="23" s="1"/>
  <c r="O3003" i="23" s="1"/>
  <c r="L3007" i="23"/>
  <c r="L3006" i="23" s="1"/>
  <c r="L3005" i="23" s="1"/>
  <c r="L3004" i="23" s="1"/>
  <c r="L3003" i="23" s="1"/>
  <c r="K3007" i="23"/>
  <c r="J3007" i="23"/>
  <c r="I3007" i="23"/>
  <c r="I3006" i="23" s="1"/>
  <c r="I3005" i="23" s="1"/>
  <c r="H3007" i="23"/>
  <c r="H3006" i="23" s="1"/>
  <c r="H3005" i="23" s="1"/>
  <c r="H3004" i="23" s="1"/>
  <c r="H3003" i="23" s="1"/>
  <c r="R3006" i="23"/>
  <c r="R3005" i="23" s="1"/>
  <c r="R3004" i="23" s="1"/>
  <c r="R3003" i="23" s="1"/>
  <c r="J3006" i="23"/>
  <c r="J3005" i="23" s="1"/>
  <c r="J3004" i="23" s="1"/>
  <c r="J3003" i="23" s="1"/>
  <c r="M3002" i="23"/>
  <c r="N3002" i="23" s="1"/>
  <c r="N3001" i="23" s="1"/>
  <c r="R3001" i="23"/>
  <c r="Q3001" i="23"/>
  <c r="P3001" i="23"/>
  <c r="O3001" i="23"/>
  <c r="L3001" i="23"/>
  <c r="K3001" i="23"/>
  <c r="J3001" i="23"/>
  <c r="I3001" i="23"/>
  <c r="H3001" i="23"/>
  <c r="M3000" i="23"/>
  <c r="N3000" i="23" s="1"/>
  <c r="N2999" i="23" s="1"/>
  <c r="R2999" i="23"/>
  <c r="Q2999" i="23"/>
  <c r="P2999" i="23"/>
  <c r="O2999" i="23"/>
  <c r="L2999" i="23"/>
  <c r="K2999" i="23"/>
  <c r="J2999" i="23"/>
  <c r="I2999" i="23"/>
  <c r="H2999" i="23"/>
  <c r="M2998" i="23"/>
  <c r="N2998" i="23" s="1"/>
  <c r="N2997" i="23" s="1"/>
  <c r="R2997" i="23"/>
  <c r="Q2997" i="23"/>
  <c r="P2997" i="23"/>
  <c r="O2997" i="23"/>
  <c r="L2997" i="23"/>
  <c r="K2997" i="23"/>
  <c r="J2997" i="23"/>
  <c r="I2997" i="23"/>
  <c r="H2997" i="23"/>
  <c r="M2994" i="23"/>
  <c r="N2994" i="23" s="1"/>
  <c r="M2993" i="23"/>
  <c r="N2993" i="23" s="1"/>
  <c r="R2992" i="23"/>
  <c r="R2991" i="23" s="1"/>
  <c r="R2990" i="23" s="1"/>
  <c r="Q2992" i="23"/>
  <c r="Q2991" i="23" s="1"/>
  <c r="P2992" i="23"/>
  <c r="P2991" i="23" s="1"/>
  <c r="P2990" i="23" s="1"/>
  <c r="O2992" i="23"/>
  <c r="O2991" i="23" s="1"/>
  <c r="O2990" i="23" s="1"/>
  <c r="L2992" i="23"/>
  <c r="L2991" i="23" s="1"/>
  <c r="L2990" i="23" s="1"/>
  <c r="K2992" i="23"/>
  <c r="K2991" i="23" s="1"/>
  <c r="K2990" i="23" s="1"/>
  <c r="J2992" i="23"/>
  <c r="J2991" i="23" s="1"/>
  <c r="J2990" i="23" s="1"/>
  <c r="I2992" i="23"/>
  <c r="I2991" i="23" s="1"/>
  <c r="H2992" i="23"/>
  <c r="H2991" i="23" s="1"/>
  <c r="H2990" i="23" s="1"/>
  <c r="Q2990" i="23"/>
  <c r="M2989" i="23"/>
  <c r="N2989" i="23" s="1"/>
  <c r="N2988" i="23" s="1"/>
  <c r="N2987" i="23" s="1"/>
  <c r="R2988" i="23"/>
  <c r="R2987" i="23" s="1"/>
  <c r="R2986" i="23" s="1"/>
  <c r="Q2988" i="23"/>
  <c r="Q2987" i="23" s="1"/>
  <c r="Q2986" i="23" s="1"/>
  <c r="P2988" i="23"/>
  <c r="P2987" i="23" s="1"/>
  <c r="P2986" i="23" s="1"/>
  <c r="O2988" i="23"/>
  <c r="O2987" i="23" s="1"/>
  <c r="O2986" i="23" s="1"/>
  <c r="L2988" i="23"/>
  <c r="L2987" i="23" s="1"/>
  <c r="L2986" i="23" s="1"/>
  <c r="K2988" i="23"/>
  <c r="K2987" i="23" s="1"/>
  <c r="K2986" i="23" s="1"/>
  <c r="J2988" i="23"/>
  <c r="I2988" i="23"/>
  <c r="I2987" i="23" s="1"/>
  <c r="H2988" i="23"/>
  <c r="H2987" i="23" s="1"/>
  <c r="H2986" i="23" s="1"/>
  <c r="N2986" i="23"/>
  <c r="M2985" i="23"/>
  <c r="N2985" i="23" s="1"/>
  <c r="M2984" i="23"/>
  <c r="N2984" i="23" s="1"/>
  <c r="R2983" i="23"/>
  <c r="R2982" i="23" s="1"/>
  <c r="R2981" i="23" s="1"/>
  <c r="Q2983" i="23"/>
  <c r="Q2982" i="23" s="1"/>
  <c r="Q2981" i="23" s="1"/>
  <c r="P2983" i="23"/>
  <c r="P2982" i="23" s="1"/>
  <c r="P2981" i="23" s="1"/>
  <c r="O2983" i="23"/>
  <c r="O2982" i="23" s="1"/>
  <c r="O2981" i="23" s="1"/>
  <c r="L2983" i="23"/>
  <c r="L2982" i="23" s="1"/>
  <c r="L2981" i="23" s="1"/>
  <c r="K2983" i="23"/>
  <c r="K2982" i="23" s="1"/>
  <c r="K2981" i="23" s="1"/>
  <c r="J2983" i="23"/>
  <c r="J2982" i="23" s="1"/>
  <c r="J2981" i="23" s="1"/>
  <c r="I2983" i="23"/>
  <c r="I2982" i="23" s="1"/>
  <c r="H2983" i="23"/>
  <c r="H2982" i="23" s="1"/>
  <c r="H2981" i="23" s="1"/>
  <c r="M2980" i="23"/>
  <c r="N2980" i="23" s="1"/>
  <c r="N2979" i="23" s="1"/>
  <c r="N2978" i="23" s="1"/>
  <c r="N2977" i="23" s="1"/>
  <c r="R2979" i="23"/>
  <c r="R2978" i="23" s="1"/>
  <c r="R2977" i="23" s="1"/>
  <c r="Q2979" i="23"/>
  <c r="P2979" i="23"/>
  <c r="P2978" i="23" s="1"/>
  <c r="P2977" i="23" s="1"/>
  <c r="O2979" i="23"/>
  <c r="O2978" i="23" s="1"/>
  <c r="O2977" i="23" s="1"/>
  <c r="L2979" i="23"/>
  <c r="L2978" i="23" s="1"/>
  <c r="L2977" i="23" s="1"/>
  <c r="K2979" i="23"/>
  <c r="K2978" i="23" s="1"/>
  <c r="K2977" i="23" s="1"/>
  <c r="J2979" i="23"/>
  <c r="J2978" i="23" s="1"/>
  <c r="J2977" i="23" s="1"/>
  <c r="I2979" i="23"/>
  <c r="H2979" i="23"/>
  <c r="H2978" i="23" s="1"/>
  <c r="H2977" i="23" s="1"/>
  <c r="Q2978" i="23"/>
  <c r="Q2977" i="23" s="1"/>
  <c r="I2978" i="23"/>
  <c r="M2976" i="23"/>
  <c r="N2976" i="23" s="1"/>
  <c r="N2975" i="23" s="1"/>
  <c r="N2974" i="23" s="1"/>
  <c r="N2973" i="23" s="1"/>
  <c r="R2975" i="23"/>
  <c r="R2974" i="23" s="1"/>
  <c r="R2973" i="23" s="1"/>
  <c r="Q2975" i="23"/>
  <c r="Q2974" i="23" s="1"/>
  <c r="Q2973" i="23" s="1"/>
  <c r="P2975" i="23"/>
  <c r="O2975" i="23"/>
  <c r="O2974" i="23" s="1"/>
  <c r="L2975" i="23"/>
  <c r="L2974" i="23" s="1"/>
  <c r="L2973" i="23" s="1"/>
  <c r="K2975" i="23"/>
  <c r="K2974" i="23" s="1"/>
  <c r="K2973" i="23" s="1"/>
  <c r="J2975" i="23"/>
  <c r="J2974" i="23" s="1"/>
  <c r="J2973" i="23" s="1"/>
  <c r="I2975" i="23"/>
  <c r="H2975" i="23"/>
  <c r="H2974" i="23" s="1"/>
  <c r="H2973" i="23" s="1"/>
  <c r="P2974" i="23"/>
  <c r="P2973" i="23" s="1"/>
  <c r="O2973" i="23"/>
  <c r="M2972" i="23"/>
  <c r="N2972" i="23" s="1"/>
  <c r="N2971" i="23" s="1"/>
  <c r="N2970" i="23" s="1"/>
  <c r="N2969" i="23" s="1"/>
  <c r="R2971" i="23"/>
  <c r="R2970" i="23" s="1"/>
  <c r="R2969" i="23" s="1"/>
  <c r="Q2971" i="23"/>
  <c r="Q2970" i="23" s="1"/>
  <c r="Q2969" i="23" s="1"/>
  <c r="P2971" i="23"/>
  <c r="P2970" i="23" s="1"/>
  <c r="P2969" i="23" s="1"/>
  <c r="O2971" i="23"/>
  <c r="O2970" i="23" s="1"/>
  <c r="O2969" i="23" s="1"/>
  <c r="L2971" i="23"/>
  <c r="L2970" i="23" s="1"/>
  <c r="L2969" i="23" s="1"/>
  <c r="K2971" i="23"/>
  <c r="K2970" i="23" s="1"/>
  <c r="K2969" i="23" s="1"/>
  <c r="J2971" i="23"/>
  <c r="J2970" i="23" s="1"/>
  <c r="J2969" i="23" s="1"/>
  <c r="I2971" i="23"/>
  <c r="I2970" i="23" s="1"/>
  <c r="I2969" i="23" s="1"/>
  <c r="H2971" i="23"/>
  <c r="H2970" i="23" s="1"/>
  <c r="H2969" i="23" s="1"/>
  <c r="M2968" i="23"/>
  <c r="N2968" i="23" s="1"/>
  <c r="N2967" i="23" s="1"/>
  <c r="N2966" i="23" s="1"/>
  <c r="N2965" i="23" s="1"/>
  <c r="R2967" i="23"/>
  <c r="R2966" i="23" s="1"/>
  <c r="R2965" i="23" s="1"/>
  <c r="Q2967" i="23"/>
  <c r="Q2966" i="23" s="1"/>
  <c r="Q2965" i="23" s="1"/>
  <c r="P2967" i="23"/>
  <c r="P2966" i="23" s="1"/>
  <c r="P2965" i="23" s="1"/>
  <c r="O2967" i="23"/>
  <c r="O2966" i="23" s="1"/>
  <c r="O2965" i="23" s="1"/>
  <c r="L2967" i="23"/>
  <c r="L2966" i="23" s="1"/>
  <c r="L2965" i="23" s="1"/>
  <c r="K2967" i="23"/>
  <c r="K2966" i="23" s="1"/>
  <c r="K2965" i="23" s="1"/>
  <c r="J2967" i="23"/>
  <c r="J2966" i="23" s="1"/>
  <c r="J2965" i="23" s="1"/>
  <c r="I2967" i="23"/>
  <c r="H2967" i="23"/>
  <c r="H2966" i="23" s="1"/>
  <c r="H2965" i="23" s="1"/>
  <c r="M2964" i="23"/>
  <c r="N2964" i="23" s="1"/>
  <c r="M2963" i="23"/>
  <c r="N2963" i="23" s="1"/>
  <c r="R2962" i="23"/>
  <c r="Q2962" i="23"/>
  <c r="Q2961" i="23" s="1"/>
  <c r="Q2960" i="23" s="1"/>
  <c r="P2962" i="23"/>
  <c r="P2961" i="23" s="1"/>
  <c r="P2960" i="23" s="1"/>
  <c r="O2962" i="23"/>
  <c r="O2961" i="23" s="1"/>
  <c r="O2960" i="23" s="1"/>
  <c r="L2962" i="23"/>
  <c r="L2961" i="23" s="1"/>
  <c r="L2960" i="23" s="1"/>
  <c r="K2962" i="23"/>
  <c r="K2961" i="23" s="1"/>
  <c r="K2960" i="23" s="1"/>
  <c r="J2962" i="23"/>
  <c r="J2961" i="23" s="1"/>
  <c r="J2960" i="23" s="1"/>
  <c r="I2962" i="23"/>
  <c r="H2962" i="23"/>
  <c r="H2961" i="23" s="1"/>
  <c r="H2960" i="23" s="1"/>
  <c r="R2961" i="23"/>
  <c r="R2960" i="23" s="1"/>
  <c r="M2959" i="23"/>
  <c r="N2959" i="23" s="1"/>
  <c r="N2958" i="23" s="1"/>
  <c r="N2957" i="23" s="1"/>
  <c r="N2956" i="23" s="1"/>
  <c r="R2958" i="23"/>
  <c r="R2957" i="23" s="1"/>
  <c r="R2956" i="23" s="1"/>
  <c r="Q2958" i="23"/>
  <c r="Q2957" i="23" s="1"/>
  <c r="Q2956" i="23" s="1"/>
  <c r="P2958" i="23"/>
  <c r="P2957" i="23" s="1"/>
  <c r="P2956" i="23" s="1"/>
  <c r="O2958" i="23"/>
  <c r="O2957" i="23" s="1"/>
  <c r="O2956" i="23" s="1"/>
  <c r="L2958" i="23"/>
  <c r="L2957" i="23" s="1"/>
  <c r="L2956" i="23" s="1"/>
  <c r="K2958" i="23"/>
  <c r="J2958" i="23"/>
  <c r="J2957" i="23" s="1"/>
  <c r="J2956" i="23" s="1"/>
  <c r="I2958" i="23"/>
  <c r="H2958" i="23"/>
  <c r="H2957" i="23" s="1"/>
  <c r="H2956" i="23" s="1"/>
  <c r="K2957" i="23"/>
  <c r="K2956" i="23" s="1"/>
  <c r="M2955" i="23"/>
  <c r="N2955" i="23" s="1"/>
  <c r="N2954" i="23" s="1"/>
  <c r="N2953" i="23" s="1"/>
  <c r="N2952" i="23" s="1"/>
  <c r="R2954" i="23"/>
  <c r="Q2954" i="23"/>
  <c r="Q2953" i="23" s="1"/>
  <c r="P2954" i="23"/>
  <c r="P2953" i="23" s="1"/>
  <c r="P2952" i="23" s="1"/>
  <c r="O2954" i="23"/>
  <c r="O2953" i="23" s="1"/>
  <c r="O2952" i="23" s="1"/>
  <c r="L2954" i="23"/>
  <c r="L2953" i="23" s="1"/>
  <c r="L2952" i="23" s="1"/>
  <c r="K2954" i="23"/>
  <c r="K2953" i="23" s="1"/>
  <c r="K2952" i="23" s="1"/>
  <c r="J2954" i="23"/>
  <c r="J2953" i="23" s="1"/>
  <c r="I2954" i="23"/>
  <c r="I2953" i="23" s="1"/>
  <c r="I2952" i="23" s="1"/>
  <c r="H2954" i="23"/>
  <c r="H2953" i="23" s="1"/>
  <c r="H2952" i="23" s="1"/>
  <c r="R2953" i="23"/>
  <c r="R2952" i="23" s="1"/>
  <c r="Q2952" i="23"/>
  <c r="M2951" i="23"/>
  <c r="N2951" i="23" s="1"/>
  <c r="N2950" i="23" s="1"/>
  <c r="N2949" i="23" s="1"/>
  <c r="N2948" i="23" s="1"/>
  <c r="R2950" i="23"/>
  <c r="R2949" i="23" s="1"/>
  <c r="R2948" i="23" s="1"/>
  <c r="Q2950" i="23"/>
  <c r="Q2949" i="23" s="1"/>
  <c r="Q2948" i="23" s="1"/>
  <c r="P2950" i="23"/>
  <c r="P2949" i="23" s="1"/>
  <c r="P2948" i="23" s="1"/>
  <c r="O2950" i="23"/>
  <c r="L2950" i="23"/>
  <c r="K2950" i="23"/>
  <c r="K2949" i="23" s="1"/>
  <c r="K2948" i="23" s="1"/>
  <c r="J2950" i="23"/>
  <c r="J2949" i="23" s="1"/>
  <c r="J2948" i="23" s="1"/>
  <c r="I2950" i="23"/>
  <c r="I2949" i="23" s="1"/>
  <c r="I2948" i="23" s="1"/>
  <c r="H2950" i="23"/>
  <c r="H2949" i="23" s="1"/>
  <c r="H2948" i="23" s="1"/>
  <c r="O2949" i="23"/>
  <c r="O2948" i="23" s="1"/>
  <c r="L2949" i="23"/>
  <c r="L2948" i="23" s="1"/>
  <c r="M2947" i="23"/>
  <c r="N2947" i="23" s="1"/>
  <c r="N2946" i="23" s="1"/>
  <c r="N2945" i="23" s="1"/>
  <c r="N2944" i="23" s="1"/>
  <c r="R2946" i="23"/>
  <c r="R2945" i="23" s="1"/>
  <c r="R2944" i="23" s="1"/>
  <c r="Q2946" i="23"/>
  <c r="Q2945" i="23" s="1"/>
  <c r="Q2944" i="23" s="1"/>
  <c r="P2946" i="23"/>
  <c r="P2945" i="23" s="1"/>
  <c r="P2944" i="23" s="1"/>
  <c r="O2946" i="23"/>
  <c r="O2945" i="23" s="1"/>
  <c r="O2944" i="23" s="1"/>
  <c r="L2946" i="23"/>
  <c r="K2946" i="23"/>
  <c r="K2945" i="23" s="1"/>
  <c r="K2944" i="23" s="1"/>
  <c r="J2946" i="23"/>
  <c r="J2945" i="23" s="1"/>
  <c r="J2944" i="23" s="1"/>
  <c r="I2946" i="23"/>
  <c r="I2945" i="23" s="1"/>
  <c r="I2944" i="23" s="1"/>
  <c r="H2946" i="23"/>
  <c r="H2945" i="23" s="1"/>
  <c r="H2944" i="23" s="1"/>
  <c r="L2945" i="23"/>
  <c r="L2944" i="23" s="1"/>
  <c r="M2943" i="23"/>
  <c r="N2943" i="23" s="1"/>
  <c r="N2942" i="23" s="1"/>
  <c r="N2941" i="23" s="1"/>
  <c r="N2940" i="23" s="1"/>
  <c r="R2942" i="23"/>
  <c r="R2941" i="23" s="1"/>
  <c r="R2940" i="23" s="1"/>
  <c r="Q2942" i="23"/>
  <c r="Q2941" i="23" s="1"/>
  <c r="Q2940" i="23" s="1"/>
  <c r="P2942" i="23"/>
  <c r="O2942" i="23"/>
  <c r="O2941" i="23" s="1"/>
  <c r="O2940" i="23" s="1"/>
  <c r="L2942" i="23"/>
  <c r="L2941" i="23" s="1"/>
  <c r="L2940" i="23" s="1"/>
  <c r="K2942" i="23"/>
  <c r="K2941" i="23" s="1"/>
  <c r="K2940" i="23" s="1"/>
  <c r="J2942" i="23"/>
  <c r="J2941" i="23" s="1"/>
  <c r="J2940" i="23" s="1"/>
  <c r="I2942" i="23"/>
  <c r="I2941" i="23" s="1"/>
  <c r="I2940" i="23" s="1"/>
  <c r="H2942" i="23"/>
  <c r="H2941" i="23" s="1"/>
  <c r="H2940" i="23" s="1"/>
  <c r="P2941" i="23"/>
  <c r="P2940" i="23" s="1"/>
  <c r="M2939" i="23"/>
  <c r="N2939" i="23" s="1"/>
  <c r="M2938" i="23"/>
  <c r="N2938" i="23" s="1"/>
  <c r="M2937" i="23"/>
  <c r="N2937" i="23" s="1"/>
  <c r="R2936" i="23"/>
  <c r="R2935" i="23" s="1"/>
  <c r="R2934" i="23" s="1"/>
  <c r="Q2936" i="23"/>
  <c r="Q2935" i="23" s="1"/>
  <c r="Q2934" i="23" s="1"/>
  <c r="P2936" i="23"/>
  <c r="P2935" i="23" s="1"/>
  <c r="P2934" i="23" s="1"/>
  <c r="O2936" i="23"/>
  <c r="O2935" i="23" s="1"/>
  <c r="O2934" i="23" s="1"/>
  <c r="L2936" i="23"/>
  <c r="L2935" i="23" s="1"/>
  <c r="L2934" i="23" s="1"/>
  <c r="K2936" i="23"/>
  <c r="K2935" i="23" s="1"/>
  <c r="K2934" i="23" s="1"/>
  <c r="J2936" i="23"/>
  <c r="J2935" i="23" s="1"/>
  <c r="J2934" i="23" s="1"/>
  <c r="I2936" i="23"/>
  <c r="I2935" i="23" s="1"/>
  <c r="I2934" i="23" s="1"/>
  <c r="H2936" i="23"/>
  <c r="H2935" i="23" s="1"/>
  <c r="H2934" i="23" s="1"/>
  <c r="M2933" i="23"/>
  <c r="N2933" i="23" s="1"/>
  <c r="N2932" i="23" s="1"/>
  <c r="N2931" i="23" s="1"/>
  <c r="N2930" i="23" s="1"/>
  <c r="R2932" i="23"/>
  <c r="R2931" i="23" s="1"/>
  <c r="R2930" i="23" s="1"/>
  <c r="Q2932" i="23"/>
  <c r="Q2931" i="23" s="1"/>
  <c r="Q2930" i="23" s="1"/>
  <c r="P2932" i="23"/>
  <c r="P2931" i="23" s="1"/>
  <c r="P2930" i="23" s="1"/>
  <c r="O2932" i="23"/>
  <c r="O2931" i="23" s="1"/>
  <c r="O2930" i="23" s="1"/>
  <c r="L2932" i="23"/>
  <c r="L2931" i="23" s="1"/>
  <c r="L2930" i="23" s="1"/>
  <c r="K2932" i="23"/>
  <c r="K2931" i="23" s="1"/>
  <c r="K2930" i="23" s="1"/>
  <c r="J2932" i="23"/>
  <c r="J2931" i="23" s="1"/>
  <c r="J2930" i="23" s="1"/>
  <c r="I2932" i="23"/>
  <c r="I2931" i="23" s="1"/>
  <c r="I2930" i="23" s="1"/>
  <c r="H2932" i="23"/>
  <c r="H2931" i="23" s="1"/>
  <c r="H2930" i="23" s="1"/>
  <c r="M2929" i="23"/>
  <c r="N2929" i="23" s="1"/>
  <c r="N2928" i="23" s="1"/>
  <c r="N2927" i="23" s="1"/>
  <c r="N2926" i="23" s="1"/>
  <c r="R2928" i="23"/>
  <c r="R2927" i="23" s="1"/>
  <c r="R2926" i="23" s="1"/>
  <c r="Q2928" i="23"/>
  <c r="Q2927" i="23" s="1"/>
  <c r="Q2926" i="23" s="1"/>
  <c r="P2928" i="23"/>
  <c r="P2927" i="23" s="1"/>
  <c r="P2926" i="23" s="1"/>
  <c r="O2928" i="23"/>
  <c r="O2927" i="23" s="1"/>
  <c r="L2928" i="23"/>
  <c r="L2927" i="23" s="1"/>
  <c r="L2926" i="23" s="1"/>
  <c r="K2928" i="23"/>
  <c r="K2927" i="23" s="1"/>
  <c r="K2926" i="23" s="1"/>
  <c r="J2928" i="23"/>
  <c r="J2927" i="23" s="1"/>
  <c r="J2926" i="23" s="1"/>
  <c r="I2928" i="23"/>
  <c r="I2927" i="23" s="1"/>
  <c r="I2926" i="23" s="1"/>
  <c r="H2928" i="23"/>
  <c r="H2927" i="23" s="1"/>
  <c r="H2926" i="23" s="1"/>
  <c r="O2926" i="23"/>
  <c r="M2925" i="23"/>
  <c r="N2925" i="23" s="1"/>
  <c r="N2924" i="23" s="1"/>
  <c r="N2923" i="23" s="1"/>
  <c r="N2922" i="23" s="1"/>
  <c r="R2924" i="23"/>
  <c r="R2923" i="23" s="1"/>
  <c r="R2922" i="23" s="1"/>
  <c r="Q2924" i="23"/>
  <c r="Q2923" i="23" s="1"/>
  <c r="Q2922" i="23" s="1"/>
  <c r="P2924" i="23"/>
  <c r="P2923" i="23" s="1"/>
  <c r="P2922" i="23" s="1"/>
  <c r="O2924" i="23"/>
  <c r="O2923" i="23" s="1"/>
  <c r="O2922" i="23" s="1"/>
  <c r="L2924" i="23"/>
  <c r="L2923" i="23" s="1"/>
  <c r="L2922" i="23" s="1"/>
  <c r="K2924" i="23"/>
  <c r="K2923" i="23" s="1"/>
  <c r="K2922" i="23" s="1"/>
  <c r="J2924" i="23"/>
  <c r="J2923" i="23" s="1"/>
  <c r="I2924" i="23"/>
  <c r="H2924" i="23"/>
  <c r="H2923" i="23" s="1"/>
  <c r="H2922" i="23" s="1"/>
  <c r="I2923" i="23"/>
  <c r="I2922" i="23" s="1"/>
  <c r="M2921" i="23"/>
  <c r="N2921" i="23" s="1"/>
  <c r="N2920" i="23" s="1"/>
  <c r="N2919" i="23" s="1"/>
  <c r="N2918" i="23" s="1"/>
  <c r="R2920" i="23"/>
  <c r="R2919" i="23" s="1"/>
  <c r="R2918" i="23" s="1"/>
  <c r="Q2920" i="23"/>
  <c r="Q2919" i="23" s="1"/>
  <c r="Q2918" i="23" s="1"/>
  <c r="P2920" i="23"/>
  <c r="O2920" i="23"/>
  <c r="O2919" i="23" s="1"/>
  <c r="O2918" i="23" s="1"/>
  <c r="L2920" i="23"/>
  <c r="L2919" i="23" s="1"/>
  <c r="L2918" i="23" s="1"/>
  <c r="K2920" i="23"/>
  <c r="K2919" i="23" s="1"/>
  <c r="K2918" i="23" s="1"/>
  <c r="J2920" i="23"/>
  <c r="J2919" i="23" s="1"/>
  <c r="J2918" i="23" s="1"/>
  <c r="I2920" i="23"/>
  <c r="H2920" i="23"/>
  <c r="H2919" i="23" s="1"/>
  <c r="H2918" i="23" s="1"/>
  <c r="P2919" i="23"/>
  <c r="P2918" i="23" s="1"/>
  <c r="M2917" i="23"/>
  <c r="N2917" i="23" s="1"/>
  <c r="N2916" i="23" s="1"/>
  <c r="N2915" i="23" s="1"/>
  <c r="N2914" i="23" s="1"/>
  <c r="R2916" i="23"/>
  <c r="R2915" i="23" s="1"/>
  <c r="R2914" i="23" s="1"/>
  <c r="Q2916" i="23"/>
  <c r="Q2915" i="23" s="1"/>
  <c r="Q2914" i="23" s="1"/>
  <c r="P2916" i="23"/>
  <c r="P2915" i="23" s="1"/>
  <c r="P2914" i="23" s="1"/>
  <c r="O2916" i="23"/>
  <c r="O2915" i="23" s="1"/>
  <c r="O2914" i="23" s="1"/>
  <c r="L2916" i="23"/>
  <c r="L2915" i="23" s="1"/>
  <c r="L2914" i="23" s="1"/>
  <c r="K2916" i="23"/>
  <c r="J2916" i="23"/>
  <c r="J2915" i="23" s="1"/>
  <c r="J2914" i="23" s="1"/>
  <c r="I2916" i="23"/>
  <c r="H2916" i="23"/>
  <c r="H2915" i="23" s="1"/>
  <c r="H2914" i="23" s="1"/>
  <c r="K2915" i="23"/>
  <c r="K2914" i="23" s="1"/>
  <c r="M2913" i="23"/>
  <c r="N2913" i="23" s="1"/>
  <c r="N2912" i="23" s="1"/>
  <c r="N2911" i="23" s="1"/>
  <c r="N2910" i="23" s="1"/>
  <c r="R2912" i="23"/>
  <c r="R2911" i="23" s="1"/>
  <c r="R2910" i="23" s="1"/>
  <c r="Q2912" i="23"/>
  <c r="Q2911" i="23" s="1"/>
  <c r="Q2910" i="23" s="1"/>
  <c r="P2912" i="23"/>
  <c r="P2911" i="23" s="1"/>
  <c r="P2910" i="23" s="1"/>
  <c r="O2912" i="23"/>
  <c r="O2911" i="23" s="1"/>
  <c r="O2910" i="23" s="1"/>
  <c r="L2912" i="23"/>
  <c r="K2912" i="23"/>
  <c r="K2911" i="23" s="1"/>
  <c r="K2910" i="23" s="1"/>
  <c r="J2912" i="23"/>
  <c r="J2911" i="23" s="1"/>
  <c r="J2910" i="23" s="1"/>
  <c r="I2912" i="23"/>
  <c r="I2911" i="23" s="1"/>
  <c r="I2910" i="23" s="1"/>
  <c r="H2912" i="23"/>
  <c r="H2911" i="23" s="1"/>
  <c r="H2910" i="23" s="1"/>
  <c r="L2911" i="23"/>
  <c r="L2910" i="23" s="1"/>
  <c r="M2909" i="23"/>
  <c r="N2909" i="23" s="1"/>
  <c r="N2908" i="23" s="1"/>
  <c r="N2907" i="23" s="1"/>
  <c r="N2906" i="23" s="1"/>
  <c r="R2908" i="23"/>
  <c r="R2907" i="23" s="1"/>
  <c r="R2906" i="23" s="1"/>
  <c r="Q2908" i="23"/>
  <c r="Q2907" i="23" s="1"/>
  <c r="Q2906" i="23" s="1"/>
  <c r="P2908" i="23"/>
  <c r="P2907" i="23" s="1"/>
  <c r="P2906" i="23" s="1"/>
  <c r="O2908" i="23"/>
  <c r="O2907" i="23" s="1"/>
  <c r="O2906" i="23" s="1"/>
  <c r="L2908" i="23"/>
  <c r="L2907" i="23" s="1"/>
  <c r="L2906" i="23" s="1"/>
  <c r="K2908" i="23"/>
  <c r="J2908" i="23"/>
  <c r="J2907" i="23" s="1"/>
  <c r="I2908" i="23"/>
  <c r="H2908" i="23"/>
  <c r="H2907" i="23" s="1"/>
  <c r="H2906" i="23" s="1"/>
  <c r="I2907" i="23"/>
  <c r="I2906" i="23" s="1"/>
  <c r="J2906" i="23"/>
  <c r="M2905" i="23"/>
  <c r="N2905" i="23" s="1"/>
  <c r="N2904" i="23" s="1"/>
  <c r="N2903" i="23" s="1"/>
  <c r="N2902" i="23" s="1"/>
  <c r="R2904" i="23"/>
  <c r="R2903" i="23" s="1"/>
  <c r="R2902" i="23" s="1"/>
  <c r="Q2904" i="23"/>
  <c r="Q2903" i="23" s="1"/>
  <c r="Q2902" i="23" s="1"/>
  <c r="P2904" i="23"/>
  <c r="P2903" i="23" s="1"/>
  <c r="P2902" i="23" s="1"/>
  <c r="O2904" i="23"/>
  <c r="O2903" i="23" s="1"/>
  <c r="O2902" i="23" s="1"/>
  <c r="L2904" i="23"/>
  <c r="L2903" i="23" s="1"/>
  <c r="L2902" i="23" s="1"/>
  <c r="K2904" i="23"/>
  <c r="K2903" i="23" s="1"/>
  <c r="K2902" i="23" s="1"/>
  <c r="J2904" i="23"/>
  <c r="J2903" i="23" s="1"/>
  <c r="J2902" i="23" s="1"/>
  <c r="I2904" i="23"/>
  <c r="I2903" i="23" s="1"/>
  <c r="I2902" i="23" s="1"/>
  <c r="H2904" i="23"/>
  <c r="H2903" i="23" s="1"/>
  <c r="H2902" i="23" s="1"/>
  <c r="M2901" i="23"/>
  <c r="N2901" i="23" s="1"/>
  <c r="N2900" i="23" s="1"/>
  <c r="N2899" i="23" s="1"/>
  <c r="N2898" i="23" s="1"/>
  <c r="R2900" i="23"/>
  <c r="R2899" i="23" s="1"/>
  <c r="R2898" i="23" s="1"/>
  <c r="Q2900" i="23"/>
  <c r="Q2899" i="23" s="1"/>
  <c r="Q2898" i="23" s="1"/>
  <c r="P2900" i="23"/>
  <c r="P2899" i="23" s="1"/>
  <c r="P2898" i="23" s="1"/>
  <c r="O2900" i="23"/>
  <c r="O2899" i="23" s="1"/>
  <c r="O2898" i="23" s="1"/>
  <c r="L2900" i="23"/>
  <c r="L2899" i="23" s="1"/>
  <c r="L2898" i="23" s="1"/>
  <c r="K2900" i="23"/>
  <c r="K2899" i="23" s="1"/>
  <c r="K2898" i="23" s="1"/>
  <c r="J2900" i="23"/>
  <c r="J2899" i="23" s="1"/>
  <c r="J2898" i="23" s="1"/>
  <c r="I2900" i="23"/>
  <c r="I2899" i="23" s="1"/>
  <c r="I2898" i="23" s="1"/>
  <c r="H2900" i="23"/>
  <c r="H2899" i="23" s="1"/>
  <c r="H2898" i="23" s="1"/>
  <c r="M2894" i="23"/>
  <c r="N2894" i="23" s="1"/>
  <c r="N2893" i="23" s="1"/>
  <c r="R2893" i="23"/>
  <c r="Q2893" i="23"/>
  <c r="P2893" i="23"/>
  <c r="O2893" i="23"/>
  <c r="L2893" i="23"/>
  <c r="K2893" i="23"/>
  <c r="J2893" i="23"/>
  <c r="I2893" i="23"/>
  <c r="H2893" i="23"/>
  <c r="M2892" i="23"/>
  <c r="N2892" i="23" s="1"/>
  <c r="N2891" i="23" s="1"/>
  <c r="N2890" i="23" s="1"/>
  <c r="R2891" i="23"/>
  <c r="R2890" i="23" s="1"/>
  <c r="Q2891" i="23"/>
  <c r="Q2890" i="23" s="1"/>
  <c r="P2891" i="23"/>
  <c r="P2890" i="23" s="1"/>
  <c r="O2891" i="23"/>
  <c r="O2890" i="23" s="1"/>
  <c r="L2891" i="23"/>
  <c r="L2890" i="23" s="1"/>
  <c r="K2891" i="23"/>
  <c r="K2890" i="23" s="1"/>
  <c r="J2891" i="23"/>
  <c r="J2890" i="23" s="1"/>
  <c r="J2889" i="23" s="1"/>
  <c r="I2891" i="23"/>
  <c r="H2891" i="23"/>
  <c r="H2890" i="23" s="1"/>
  <c r="M2888" i="23"/>
  <c r="N2888" i="23" s="1"/>
  <c r="N2887" i="23" s="1"/>
  <c r="N2886" i="23" s="1"/>
  <c r="R2887" i="23"/>
  <c r="R2886" i="23" s="1"/>
  <c r="Q2887" i="23"/>
  <c r="P2887" i="23"/>
  <c r="P2886" i="23" s="1"/>
  <c r="O2887" i="23"/>
  <c r="O2886" i="23" s="1"/>
  <c r="L2887" i="23"/>
  <c r="L2886" i="23" s="1"/>
  <c r="K2887" i="23"/>
  <c r="K2886" i="23" s="1"/>
  <c r="J2887" i="23"/>
  <c r="J2886" i="23" s="1"/>
  <c r="I2887" i="23"/>
  <c r="I2886" i="23" s="1"/>
  <c r="H2887" i="23"/>
  <c r="H2886" i="23" s="1"/>
  <c r="Q2886" i="23"/>
  <c r="M2884" i="23"/>
  <c r="N2884" i="23" s="1"/>
  <c r="N2883" i="23" s="1"/>
  <c r="N2882" i="23" s="1"/>
  <c r="R2883" i="23"/>
  <c r="R2882" i="23" s="1"/>
  <c r="Q2883" i="23"/>
  <c r="Q2882" i="23" s="1"/>
  <c r="P2883" i="23"/>
  <c r="P2882" i="23" s="1"/>
  <c r="O2883" i="23"/>
  <c r="L2883" i="23"/>
  <c r="K2883" i="23"/>
  <c r="K2882" i="23" s="1"/>
  <c r="J2883" i="23"/>
  <c r="I2883" i="23"/>
  <c r="H2883" i="23"/>
  <c r="H2882" i="23" s="1"/>
  <c r="O2882" i="23"/>
  <c r="L2882" i="23"/>
  <c r="J2882" i="23"/>
  <c r="M2881" i="23"/>
  <c r="N2881" i="23" s="1"/>
  <c r="M2880" i="23"/>
  <c r="N2880" i="23" s="1"/>
  <c r="M2879" i="23"/>
  <c r="N2879" i="23" s="1"/>
  <c r="R2878" i="23"/>
  <c r="R2877" i="23" s="1"/>
  <c r="Q2878" i="23"/>
  <c r="Q2877" i="23" s="1"/>
  <c r="P2878" i="23"/>
  <c r="O2878" i="23"/>
  <c r="O2877" i="23" s="1"/>
  <c r="L2878" i="23"/>
  <c r="K2878" i="23"/>
  <c r="K2877" i="23" s="1"/>
  <c r="J2878" i="23"/>
  <c r="J2877" i="23" s="1"/>
  <c r="I2878" i="23"/>
  <c r="I2877" i="23" s="1"/>
  <c r="H2878" i="23"/>
  <c r="H2877" i="23" s="1"/>
  <c r="P2877" i="23"/>
  <c r="L2877" i="23"/>
  <c r="L2876" i="23"/>
  <c r="M2876" i="23" s="1"/>
  <c r="N2876" i="23" s="1"/>
  <c r="L2875" i="23"/>
  <c r="M2875" i="23" s="1"/>
  <c r="N2875" i="23" s="1"/>
  <c r="R2874" i="23"/>
  <c r="R2873" i="23" s="1"/>
  <c r="R2872" i="23" s="1"/>
  <c r="Q2874" i="23"/>
  <c r="P2874" i="23"/>
  <c r="P2873" i="23" s="1"/>
  <c r="P2872" i="23" s="1"/>
  <c r="O2874" i="23"/>
  <c r="O2873" i="23" s="1"/>
  <c r="O2872" i="23" s="1"/>
  <c r="K2874" i="23"/>
  <c r="K2873" i="23" s="1"/>
  <c r="K2872" i="23" s="1"/>
  <c r="J2874" i="23"/>
  <c r="J2873" i="23" s="1"/>
  <c r="J2872" i="23" s="1"/>
  <c r="I2874" i="23"/>
  <c r="H2874" i="23"/>
  <c r="H2873" i="23" s="1"/>
  <c r="H2872" i="23" s="1"/>
  <c r="Q2873" i="23"/>
  <c r="Q2872" i="23" s="1"/>
  <c r="L2871" i="23"/>
  <c r="M2871" i="23" s="1"/>
  <c r="N2871" i="23" s="1"/>
  <c r="N2870" i="23" s="1"/>
  <c r="N2869" i="23" s="1"/>
  <c r="R2870" i="23"/>
  <c r="R2869" i="23" s="1"/>
  <c r="Q2870" i="23"/>
  <c r="Q2869" i="23" s="1"/>
  <c r="P2870" i="23"/>
  <c r="P2869" i="23" s="1"/>
  <c r="O2870" i="23"/>
  <c r="O2869" i="23" s="1"/>
  <c r="K2870" i="23"/>
  <c r="K2869" i="23" s="1"/>
  <c r="J2870" i="23"/>
  <c r="J2869" i="23" s="1"/>
  <c r="I2870" i="23"/>
  <c r="H2869" i="23"/>
  <c r="M2867" i="23"/>
  <c r="N2867" i="23" s="1"/>
  <c r="K2866" i="23"/>
  <c r="M2866" i="23" s="1"/>
  <c r="N2866" i="23" s="1"/>
  <c r="L2865" i="23"/>
  <c r="K2865" i="23"/>
  <c r="M2864" i="23"/>
  <c r="N2864" i="23" s="1"/>
  <c r="L2863" i="23"/>
  <c r="M2862" i="23"/>
  <c r="N2862" i="23" s="1"/>
  <c r="R2861" i="23"/>
  <c r="Q2861" i="23"/>
  <c r="P2861" i="23"/>
  <c r="O2861" i="23"/>
  <c r="K2861" i="23"/>
  <c r="J2861" i="23"/>
  <c r="I2861" i="23"/>
  <c r="H2861" i="23"/>
  <c r="L2860" i="23"/>
  <c r="M2860" i="23" s="1"/>
  <c r="N2860" i="23" s="1"/>
  <c r="M2859" i="23"/>
  <c r="N2859" i="23" s="1"/>
  <c r="L2858" i="23"/>
  <c r="K2858" i="23"/>
  <c r="L2857" i="23"/>
  <c r="K2857" i="23"/>
  <c r="M2857" i="23" s="1"/>
  <c r="N2857" i="23" s="1"/>
  <c r="L2856" i="23"/>
  <c r="M2856" i="23" s="1"/>
  <c r="N2856" i="23" s="1"/>
  <c r="K2855" i="23"/>
  <c r="M2855" i="23" s="1"/>
  <c r="N2855" i="23" s="1"/>
  <c r="R2854" i="23"/>
  <c r="Q2854" i="23"/>
  <c r="Q2842" i="23" s="1"/>
  <c r="P2854" i="23"/>
  <c r="O2854" i="23"/>
  <c r="J2854" i="23"/>
  <c r="I2854" i="23"/>
  <c r="H2854" i="23"/>
  <c r="M2853" i="23"/>
  <c r="N2853" i="23" s="1"/>
  <c r="L2852" i="23"/>
  <c r="K2851" i="23"/>
  <c r="K2850" i="23" s="1"/>
  <c r="R2850" i="23"/>
  <c r="Q2850" i="23"/>
  <c r="P2850" i="23"/>
  <c r="O2850" i="23"/>
  <c r="J2850" i="23"/>
  <c r="I2850" i="23"/>
  <c r="H2850" i="23"/>
  <c r="L2849" i="23"/>
  <c r="L2848" i="23"/>
  <c r="M2848" i="23" s="1"/>
  <c r="N2848" i="23" s="1"/>
  <c r="M2847" i="23"/>
  <c r="N2847" i="23" s="1"/>
  <c r="K2846" i="23"/>
  <c r="K2843" i="23" s="1"/>
  <c r="M2845" i="23"/>
  <c r="N2845" i="23" s="1"/>
  <c r="M2844" i="23"/>
  <c r="N2844" i="23" s="1"/>
  <c r="R2843" i="23"/>
  <c r="Q2843" i="23"/>
  <c r="P2843" i="23"/>
  <c r="O2843" i="23"/>
  <c r="J2843" i="23"/>
  <c r="I2843" i="23"/>
  <c r="H2843" i="23"/>
  <c r="M2841" i="23"/>
  <c r="N2841" i="23" s="1"/>
  <c r="N2840" i="23" s="1"/>
  <c r="R2840" i="23"/>
  <c r="Q2840" i="23"/>
  <c r="P2840" i="23"/>
  <c r="O2840" i="23"/>
  <c r="L2840" i="23"/>
  <c r="K2840" i="23"/>
  <c r="J2840" i="23"/>
  <c r="I2840" i="23"/>
  <c r="H2840" i="23"/>
  <c r="M2839" i="23"/>
  <c r="N2839" i="23" s="1"/>
  <c r="M2838" i="23"/>
  <c r="N2838" i="23" s="1"/>
  <c r="M2837" i="23"/>
  <c r="N2837" i="23" s="1"/>
  <c r="M2836" i="23"/>
  <c r="N2836" i="23" s="1"/>
  <c r="M2835" i="23"/>
  <c r="N2835" i="23" s="1"/>
  <c r="M2834" i="23"/>
  <c r="N2834" i="23" s="1"/>
  <c r="R2833" i="23"/>
  <c r="Q2833" i="23"/>
  <c r="P2833" i="23"/>
  <c r="O2833" i="23"/>
  <c r="L2833" i="23"/>
  <c r="K2833" i="23"/>
  <c r="J2833" i="23"/>
  <c r="I2833" i="23"/>
  <c r="H2833" i="23"/>
  <c r="M2832" i="23"/>
  <c r="N2832" i="23" s="1"/>
  <c r="M2831" i="23"/>
  <c r="N2831" i="23" s="1"/>
  <c r="N2830" i="23" s="1"/>
  <c r="R2830" i="23"/>
  <c r="Q2830" i="23"/>
  <c r="P2830" i="23"/>
  <c r="O2830" i="23"/>
  <c r="L2830" i="23"/>
  <c r="K2830" i="23"/>
  <c r="J2830" i="23"/>
  <c r="I2830" i="23"/>
  <c r="H2830" i="23"/>
  <c r="M2827" i="23"/>
  <c r="N2827" i="23" s="1"/>
  <c r="N2826" i="23" s="1"/>
  <c r="K2827" i="23"/>
  <c r="R2826" i="23"/>
  <c r="Q2826" i="23"/>
  <c r="P2826" i="23"/>
  <c r="O2826" i="23"/>
  <c r="L2826" i="23"/>
  <c r="K2826" i="23"/>
  <c r="J2826" i="23"/>
  <c r="I2826" i="23"/>
  <c r="H2826" i="23"/>
  <c r="L2825" i="23"/>
  <c r="L2824" i="23" s="1"/>
  <c r="L2823" i="23" s="1"/>
  <c r="L2822" i="23" s="1"/>
  <c r="R2824" i="23"/>
  <c r="Q2824" i="23"/>
  <c r="P2824" i="23"/>
  <c r="O2824" i="23"/>
  <c r="O2823" i="23" s="1"/>
  <c r="O2822" i="23" s="1"/>
  <c r="K2824" i="23"/>
  <c r="J2824" i="23"/>
  <c r="I2824" i="23"/>
  <c r="H2824" i="23"/>
  <c r="H2823" i="23" s="1"/>
  <c r="H2822" i="23" s="1"/>
  <c r="K2823" i="23"/>
  <c r="K2822" i="23" s="1"/>
  <c r="I2823" i="23"/>
  <c r="M2820" i="23"/>
  <c r="N2820" i="23" s="1"/>
  <c r="N2819" i="23" s="1"/>
  <c r="R2819" i="23"/>
  <c r="Q2819" i="23"/>
  <c r="P2819" i="23"/>
  <c r="O2819" i="23"/>
  <c r="L2819" i="23"/>
  <c r="K2819" i="23"/>
  <c r="J2819" i="23"/>
  <c r="I2819" i="23"/>
  <c r="H2819" i="23"/>
  <c r="M2818" i="23"/>
  <c r="N2818" i="23" s="1"/>
  <c r="L2817" i="23"/>
  <c r="M2817" i="23" s="1"/>
  <c r="N2817" i="23" s="1"/>
  <c r="K2816" i="23"/>
  <c r="M2816" i="23" s="1"/>
  <c r="N2816" i="23" s="1"/>
  <c r="L2815" i="23"/>
  <c r="M2815" i="23" s="1"/>
  <c r="N2815" i="23" s="1"/>
  <c r="M2814" i="23"/>
  <c r="N2814" i="23" s="1"/>
  <c r="R2813" i="23"/>
  <c r="R2812" i="23" s="1"/>
  <c r="Q2813" i="23"/>
  <c r="Q2812" i="23" s="1"/>
  <c r="P2813" i="23"/>
  <c r="P2812" i="23" s="1"/>
  <c r="O2813" i="23"/>
  <c r="O2812" i="23" s="1"/>
  <c r="J2813" i="23"/>
  <c r="J2812" i="23" s="1"/>
  <c r="I2813" i="23"/>
  <c r="I2812" i="23" s="1"/>
  <c r="H2813" i="23"/>
  <c r="H2812" i="23" s="1"/>
  <c r="K2811" i="23"/>
  <c r="M2811" i="23" s="1"/>
  <c r="N2811" i="23" s="1"/>
  <c r="K2810" i="23"/>
  <c r="M2810" i="23" s="1"/>
  <c r="N2810" i="23" s="1"/>
  <c r="L2809" i="23"/>
  <c r="M2809" i="23" s="1"/>
  <c r="N2809" i="23" s="1"/>
  <c r="L2808" i="23"/>
  <c r="M2808" i="23" s="1"/>
  <c r="N2808" i="23" s="1"/>
  <c r="K2807" i="23"/>
  <c r="M2807" i="23" s="1"/>
  <c r="N2807" i="23" s="1"/>
  <c r="L2806" i="23"/>
  <c r="M2806" i="23" s="1"/>
  <c r="N2806" i="23" s="1"/>
  <c r="L2805" i="23"/>
  <c r="M2805" i="23" s="1"/>
  <c r="N2805" i="23" s="1"/>
  <c r="R2804" i="23"/>
  <c r="Q2804" i="23"/>
  <c r="P2804" i="23"/>
  <c r="O2804" i="23"/>
  <c r="J2804" i="23"/>
  <c r="I2804" i="23"/>
  <c r="H2804" i="23"/>
  <c r="K2803" i="23"/>
  <c r="M2803" i="23" s="1"/>
  <c r="N2803" i="23" s="1"/>
  <c r="L2802" i="23"/>
  <c r="M2802" i="23" s="1"/>
  <c r="N2802" i="23" s="1"/>
  <c r="K2801" i="23"/>
  <c r="M2801" i="23" s="1"/>
  <c r="N2801" i="23" s="1"/>
  <c r="M2800" i="23"/>
  <c r="N2800" i="23" s="1"/>
  <c r="K2799" i="23"/>
  <c r="M2799" i="23" s="1"/>
  <c r="N2799" i="23" s="1"/>
  <c r="M2798" i="23"/>
  <c r="N2798" i="23" s="1"/>
  <c r="K2797" i="23"/>
  <c r="M2797" i="23" s="1"/>
  <c r="N2797" i="23" s="1"/>
  <c r="L2796" i="23"/>
  <c r="K2796" i="23"/>
  <c r="R2795" i="23"/>
  <c r="R2794" i="23" s="1"/>
  <c r="Q2795" i="23"/>
  <c r="Q2794" i="23" s="1"/>
  <c r="P2795" i="23"/>
  <c r="O2795" i="23"/>
  <c r="O2794" i="23" s="1"/>
  <c r="J2795" i="23"/>
  <c r="I2795" i="23"/>
  <c r="I2794" i="23" s="1"/>
  <c r="H2795" i="23"/>
  <c r="H2794" i="23" s="1"/>
  <c r="P2794" i="23"/>
  <c r="J2794" i="23"/>
  <c r="R2842" i="23" l="1"/>
  <c r="L2854" i="23"/>
  <c r="K2889" i="23"/>
  <c r="H3012" i="23"/>
  <c r="H3011" i="23" s="1"/>
  <c r="P2823" i="23"/>
  <c r="P2822" i="23" s="1"/>
  <c r="Q2823" i="23"/>
  <c r="Q2822" i="23" s="1"/>
  <c r="J3039" i="23"/>
  <c r="J3038" i="23" s="1"/>
  <c r="N2992" i="23"/>
  <c r="N2991" i="23" s="1"/>
  <c r="N2990" i="23" s="1"/>
  <c r="H2793" i="23"/>
  <c r="H2792" i="23" s="1"/>
  <c r="Q2996" i="23"/>
  <c r="Q2995" i="23" s="1"/>
  <c r="M2883" i="23"/>
  <c r="R3039" i="23"/>
  <c r="R3038" i="23" s="1"/>
  <c r="Q2793" i="23"/>
  <c r="Q2792" i="23" s="1"/>
  <c r="Q2791" i="23" s="1"/>
  <c r="J2842" i="23"/>
  <c r="N2936" i="23"/>
  <c r="N2935" i="23" s="1"/>
  <c r="M2825" i="23"/>
  <c r="N2825" i="23" s="1"/>
  <c r="N2824" i="23" s="1"/>
  <c r="N2823" i="23" s="1"/>
  <c r="N2822" i="23" s="1"/>
  <c r="M2858" i="23"/>
  <c r="N2858" i="23" s="1"/>
  <c r="M2932" i="23"/>
  <c r="N3012" i="23"/>
  <c r="N3011" i="23" s="1"/>
  <c r="N3010" i="23" s="1"/>
  <c r="N3009" i="23" s="1"/>
  <c r="H3039" i="23"/>
  <c r="H3038" i="23" s="1"/>
  <c r="H3033" i="23" s="1"/>
  <c r="H3032" i="23" s="1"/>
  <c r="P2885" i="23"/>
  <c r="M2819" i="23"/>
  <c r="M2908" i="23"/>
  <c r="P3012" i="23"/>
  <c r="P3011" i="23" s="1"/>
  <c r="P3010" i="23" s="1"/>
  <c r="P3009" i="23" s="1"/>
  <c r="M3019" i="23"/>
  <c r="O3039" i="23"/>
  <c r="O3038" i="23" s="1"/>
  <c r="R2793" i="23"/>
  <c r="R2792" i="23" s="1"/>
  <c r="Q3012" i="23"/>
  <c r="Q3011" i="23" s="1"/>
  <c r="Q3010" i="23" s="1"/>
  <c r="Q3009" i="23" s="1"/>
  <c r="R2868" i="23"/>
  <c r="R2996" i="23"/>
  <c r="R2995" i="23" s="1"/>
  <c r="R3010" i="23"/>
  <c r="R3009" i="23" s="1"/>
  <c r="L2813" i="23"/>
  <c r="L2812" i="23" s="1"/>
  <c r="N2996" i="23"/>
  <c r="L2795" i="23"/>
  <c r="L2794" i="23" s="1"/>
  <c r="K2829" i="23"/>
  <c r="Q2889" i="23"/>
  <c r="Q2885" i="23" s="1"/>
  <c r="M2967" i="23"/>
  <c r="R3022" i="23"/>
  <c r="R3021" i="23" s="1"/>
  <c r="M3015" i="23"/>
  <c r="P2889" i="23"/>
  <c r="M2846" i="23"/>
  <c r="N2846" i="23" s="1"/>
  <c r="I2882" i="23"/>
  <c r="M2950" i="23"/>
  <c r="M2979" i="23"/>
  <c r="Q3039" i="23"/>
  <c r="Q3038" i="23" s="1"/>
  <c r="L2843" i="23"/>
  <c r="M2843" i="23" s="1"/>
  <c r="J2885" i="23"/>
  <c r="L2889" i="23"/>
  <c r="L2885" i="23" s="1"/>
  <c r="J3012" i="23"/>
  <c r="J3011" i="23" s="1"/>
  <c r="M3011" i="23" s="1"/>
  <c r="R2889" i="23"/>
  <c r="R2885" i="23" s="1"/>
  <c r="K2996" i="23"/>
  <c r="K2995" i="23" s="1"/>
  <c r="K3012" i="23"/>
  <c r="K3011" i="23" s="1"/>
  <c r="K3010" i="23" s="1"/>
  <c r="K3009" i="23" s="1"/>
  <c r="K2868" i="23"/>
  <c r="O2793" i="23"/>
  <c r="O2792" i="23" s="1"/>
  <c r="L3012" i="23"/>
  <c r="L3011" i="23" s="1"/>
  <c r="L3010" i="23" s="1"/>
  <c r="L3009" i="23" s="1"/>
  <c r="J2952" i="23"/>
  <c r="M2952" i="23" s="1"/>
  <c r="M2953" i="23"/>
  <c r="M2934" i="23"/>
  <c r="N2934" i="23" s="1"/>
  <c r="Q2868" i="23"/>
  <c r="P2793" i="23"/>
  <c r="P2792" i="23" s="1"/>
  <c r="N2813" i="23"/>
  <c r="N2812" i="23" s="1"/>
  <c r="H2829" i="23"/>
  <c r="P2829" i="23"/>
  <c r="P2842" i="23"/>
  <c r="M2849" i="23"/>
  <c r="N2849" i="23" s="1"/>
  <c r="N2843" i="23" s="1"/>
  <c r="H2889" i="23"/>
  <c r="H2885" i="23" s="1"/>
  <c r="O2889" i="23"/>
  <c r="O2885" i="23" s="1"/>
  <c r="M2893" i="23"/>
  <c r="K2907" i="23"/>
  <c r="K2906" i="23" s="1"/>
  <c r="M2928" i="23"/>
  <c r="M2962" i="23"/>
  <c r="O2996" i="23"/>
  <c r="O2995" i="23" s="1"/>
  <c r="O2897" i="23" s="1"/>
  <c r="O2896" i="23" s="1"/>
  <c r="M3001" i="23"/>
  <c r="O3010" i="23"/>
  <c r="O3009" i="23" s="1"/>
  <c r="M2826" i="23"/>
  <c r="M2830" i="23"/>
  <c r="O2829" i="23"/>
  <c r="J2829" i="23"/>
  <c r="H2842" i="23"/>
  <c r="H2828" i="23" s="1"/>
  <c r="H2821" i="23" s="1"/>
  <c r="H2868" i="23"/>
  <c r="M2900" i="23"/>
  <c r="M2958" i="23"/>
  <c r="L2996" i="23"/>
  <c r="L2995" i="23" s="1"/>
  <c r="L2897" i="23" s="1"/>
  <c r="L2896" i="23" s="1"/>
  <c r="H3010" i="23"/>
  <c r="H3009" i="23" s="1"/>
  <c r="M3052" i="23"/>
  <c r="J2868" i="23"/>
  <c r="M2891" i="23"/>
  <c r="M2920" i="23"/>
  <c r="N2962" i="23"/>
  <c r="N2961" i="23" s="1"/>
  <c r="N2960" i="23" s="1"/>
  <c r="M3013" i="23"/>
  <c r="I3018" i="23"/>
  <c r="I3017" i="23" s="1"/>
  <c r="I3010" i="23" s="1"/>
  <c r="K2885" i="23"/>
  <c r="Q2897" i="23"/>
  <c r="Q2896" i="23" s="1"/>
  <c r="M2911" i="23"/>
  <c r="R2823" i="23"/>
  <c r="R2822" i="23" s="1"/>
  <c r="M2833" i="23"/>
  <c r="Q2829" i="23"/>
  <c r="Q2828" i="23" s="1"/>
  <c r="Q2821" i="23" s="1"/>
  <c r="M2851" i="23"/>
  <c r="N2851" i="23" s="1"/>
  <c r="N2854" i="23"/>
  <c r="M2865" i="23"/>
  <c r="N2865" i="23" s="1"/>
  <c r="N2874" i="23"/>
  <c r="N2873" i="23" s="1"/>
  <c r="N2872" i="23" s="1"/>
  <c r="N2868" i="23" s="1"/>
  <c r="M2916" i="23"/>
  <c r="M2983" i="23"/>
  <c r="H2996" i="23"/>
  <c r="H2995" i="23" s="1"/>
  <c r="H2897" i="23" s="1"/>
  <c r="H2896" i="23" s="1"/>
  <c r="P2996" i="23"/>
  <c r="P2995" i="23" s="1"/>
  <c r="P2897" i="23" s="1"/>
  <c r="P2896" i="23" s="1"/>
  <c r="O3022" i="23"/>
  <c r="O3021" i="23" s="1"/>
  <c r="L3043" i="23"/>
  <c r="L3039" i="23" s="1"/>
  <c r="L3038" i="23" s="1"/>
  <c r="L3033" i="23" s="1"/>
  <c r="L3032" i="23" s="1"/>
  <c r="N3047" i="23"/>
  <c r="N3046" i="23" s="1"/>
  <c r="N3045" i="23" s="1"/>
  <c r="N2878" i="23"/>
  <c r="N2877" i="23" s="1"/>
  <c r="M2926" i="23"/>
  <c r="M2982" i="23"/>
  <c r="J2793" i="23"/>
  <c r="J2792" i="23" s="1"/>
  <c r="P2868" i="23"/>
  <c r="M2887" i="23"/>
  <c r="M2910" i="23"/>
  <c r="M3036" i="23"/>
  <c r="P3039" i="23"/>
  <c r="P3038" i="23" s="1"/>
  <c r="P3033" i="23" s="1"/>
  <c r="P3032" i="23" s="1"/>
  <c r="N3040" i="23"/>
  <c r="N3039" i="23" s="1"/>
  <c r="N2804" i="23"/>
  <c r="L2829" i="23"/>
  <c r="I2842" i="23"/>
  <c r="I2873" i="23"/>
  <c r="M2877" i="23"/>
  <c r="M2886" i="23"/>
  <c r="M2898" i="23"/>
  <c r="M2902" i="23"/>
  <c r="J2922" i="23"/>
  <c r="M2922" i="23" s="1"/>
  <c r="M2923" i="23"/>
  <c r="I2822" i="23"/>
  <c r="N2833" i="23"/>
  <c r="N2829" i="23" s="1"/>
  <c r="M2882" i="23"/>
  <c r="M2840" i="23"/>
  <c r="L2850" i="23"/>
  <c r="M2850" i="23" s="1"/>
  <c r="M2852" i="23"/>
  <c r="N2852" i="23" s="1"/>
  <c r="I2869" i="23"/>
  <c r="R2897" i="23"/>
  <c r="R2896" i="23" s="1"/>
  <c r="M2944" i="23"/>
  <c r="I2793" i="23"/>
  <c r="L2861" i="23"/>
  <c r="M2861" i="23" s="1"/>
  <c r="M2863" i="23"/>
  <c r="N2863" i="23" s="1"/>
  <c r="N2861" i="23" s="1"/>
  <c r="K2795" i="23"/>
  <c r="M2796" i="23"/>
  <c r="N2796" i="23" s="1"/>
  <c r="N2795" i="23" s="1"/>
  <c r="N2794" i="23" s="1"/>
  <c r="R2829" i="23"/>
  <c r="R2828" i="23" s="1"/>
  <c r="O2868" i="23"/>
  <c r="I3004" i="23"/>
  <c r="M2824" i="23"/>
  <c r="J2823" i="23"/>
  <c r="J2822" i="23" s="1"/>
  <c r="O2842" i="23"/>
  <c r="N2889" i="23"/>
  <c r="N2885" i="23" s="1"/>
  <c r="M2969" i="23"/>
  <c r="I2890" i="23"/>
  <c r="M2912" i="23"/>
  <c r="I2919" i="23"/>
  <c r="M2949" i="23"/>
  <c r="M2954" i="23"/>
  <c r="I2961" i="23"/>
  <c r="M2970" i="23"/>
  <c r="M2991" i="23"/>
  <c r="Q3033" i="23"/>
  <c r="Q3032" i="23" s="1"/>
  <c r="K2804" i="23"/>
  <c r="I2829" i="23"/>
  <c r="K2854" i="23"/>
  <c r="K2842" i="23" s="1"/>
  <c r="M2878" i="23"/>
  <c r="M2899" i="23"/>
  <c r="M2904" i="23"/>
  <c r="M2927" i="23"/>
  <c r="M2930" i="23"/>
  <c r="M2935" i="23"/>
  <c r="M2941" i="23"/>
  <c r="M2942" i="23"/>
  <c r="M2946" i="23"/>
  <c r="M2971" i="23"/>
  <c r="I2981" i="23"/>
  <c r="M2981" i="23" s="1"/>
  <c r="M3047" i="23"/>
  <c r="I3046" i="23"/>
  <c r="L2804" i="23"/>
  <c r="K2813" i="23"/>
  <c r="K2812" i="23" s="1"/>
  <c r="L2870" i="23"/>
  <c r="L2869" i="23" s="1"/>
  <c r="L2874" i="23"/>
  <c r="L2873" i="23" s="1"/>
  <c r="L2872" i="23" s="1"/>
  <c r="M2978" i="23"/>
  <c r="I2977" i="23"/>
  <c r="M2977" i="23" s="1"/>
  <c r="N2983" i="23"/>
  <c r="N2982" i="23" s="1"/>
  <c r="N2981" i="23" s="1"/>
  <c r="I2986" i="23"/>
  <c r="M2988" i="23"/>
  <c r="J2987" i="23"/>
  <c r="J2986" i="23" s="1"/>
  <c r="M2999" i="23"/>
  <c r="I2996" i="23"/>
  <c r="M2903" i="23"/>
  <c r="M2906" i="23"/>
  <c r="M2940" i="23"/>
  <c r="M2945" i="23"/>
  <c r="M2948" i="23"/>
  <c r="J3017" i="23"/>
  <c r="I2915" i="23"/>
  <c r="M2924" i="23"/>
  <c r="M2931" i="23"/>
  <c r="M2936" i="23"/>
  <c r="I2957" i="23"/>
  <c r="I2966" i="23"/>
  <c r="I2990" i="23"/>
  <c r="M2990" i="23" s="1"/>
  <c r="M2992" i="23"/>
  <c r="M3025" i="23"/>
  <c r="K3024" i="23"/>
  <c r="K3023" i="23" s="1"/>
  <c r="K3022" i="23" s="1"/>
  <c r="K3021" i="23" s="1"/>
  <c r="N3025" i="23"/>
  <c r="N3024" i="23" s="1"/>
  <c r="N3023" i="23" s="1"/>
  <c r="N3022" i="23" s="1"/>
  <c r="N3021" i="23" s="1"/>
  <c r="I3039" i="23"/>
  <c r="R3033" i="23"/>
  <c r="R3032" i="23" s="1"/>
  <c r="O3033" i="23"/>
  <c r="O3032" i="23" s="1"/>
  <c r="M2975" i="23"/>
  <c r="I2974" i="23"/>
  <c r="M2997" i="23"/>
  <c r="J2996" i="23"/>
  <c r="J2995" i="23" s="1"/>
  <c r="M3007" i="23"/>
  <c r="K3006" i="23"/>
  <c r="K3005" i="23" s="1"/>
  <c r="K3004" i="23" s="1"/>
  <c r="K3003" i="23" s="1"/>
  <c r="Q3022" i="23"/>
  <c r="Q3021" i="23" s="1"/>
  <c r="I3028" i="23"/>
  <c r="I3022" i="23" s="1"/>
  <c r="M3030" i="23"/>
  <c r="J3029" i="23"/>
  <c r="J3028" i="23" s="1"/>
  <c r="J3022" i="23" s="1"/>
  <c r="J3021" i="23" s="1"/>
  <c r="I3034" i="23"/>
  <c r="M3035" i="23"/>
  <c r="K3040" i="23"/>
  <c r="K3039" i="23" s="1"/>
  <c r="K3038" i="23" s="1"/>
  <c r="K3033" i="23" s="1"/>
  <c r="K3032" i="23" s="1"/>
  <c r="J3051" i="23"/>
  <c r="N2850" i="23" l="1"/>
  <c r="O2828" i="23"/>
  <c r="O2821" i="23" s="1"/>
  <c r="O2791" i="23" s="1"/>
  <c r="K2897" i="23"/>
  <c r="K2896" i="23" s="1"/>
  <c r="L2793" i="23"/>
  <c r="L2792" i="23" s="1"/>
  <c r="H2791" i="23"/>
  <c r="J2828" i="23"/>
  <c r="P2828" i="23"/>
  <c r="P2821" i="23" s="1"/>
  <c r="Q2895" i="23"/>
  <c r="J3010" i="23"/>
  <c r="J3009" i="23" s="1"/>
  <c r="P2895" i="23"/>
  <c r="M3012" i="23"/>
  <c r="M2907" i="23"/>
  <c r="M3023" i="23"/>
  <c r="K2828" i="23"/>
  <c r="K2821" i="23" s="1"/>
  <c r="M2812" i="23"/>
  <c r="M2870" i="23"/>
  <c r="J2897" i="23"/>
  <c r="J2896" i="23" s="1"/>
  <c r="M3043" i="23"/>
  <c r="M3024" i="23"/>
  <c r="M3040" i="23"/>
  <c r="M3018" i="23"/>
  <c r="L2868" i="23"/>
  <c r="R2821" i="23"/>
  <c r="R2791" i="23" s="1"/>
  <c r="L2895" i="23"/>
  <c r="M2823" i="23"/>
  <c r="M3017" i="23"/>
  <c r="M2804" i="23"/>
  <c r="L2842" i="23"/>
  <c r="L2828" i="23" s="1"/>
  <c r="L2821" i="23" s="1"/>
  <c r="P2791" i="23"/>
  <c r="M3028" i="23"/>
  <c r="I2914" i="23"/>
  <c r="M2915" i="23"/>
  <c r="O2895" i="23"/>
  <c r="M2813" i="23"/>
  <c r="N2793" i="23"/>
  <c r="N2792" i="23" s="1"/>
  <c r="M2874" i="23"/>
  <c r="M2869" i="23"/>
  <c r="J3050" i="23"/>
  <c r="M3051" i="23"/>
  <c r="M2919" i="23"/>
  <c r="I2918" i="23"/>
  <c r="M2918" i="23" s="1"/>
  <c r="M2873" i="23"/>
  <c r="I2872" i="23"/>
  <c r="M2872" i="23" s="1"/>
  <c r="M3029" i="23"/>
  <c r="I3038" i="23"/>
  <c r="M3038" i="23" s="1"/>
  <c r="N3038" i="23" s="1"/>
  <c r="N3033" i="23" s="1"/>
  <c r="N3032" i="23" s="1"/>
  <c r="M3039" i="23"/>
  <c r="I2965" i="23"/>
  <c r="M2965" i="23" s="1"/>
  <c r="M2966" i="23"/>
  <c r="M2986" i="23"/>
  <c r="M3006" i="23"/>
  <c r="H2895" i="23"/>
  <c r="K2794" i="23"/>
  <c r="M2795" i="23"/>
  <c r="K2895" i="23"/>
  <c r="I2792" i="23"/>
  <c r="M3046" i="23"/>
  <c r="I3045" i="23"/>
  <c r="M3045" i="23" s="1"/>
  <c r="M3034" i="23"/>
  <c r="I2956" i="23"/>
  <c r="M2956" i="23" s="1"/>
  <c r="M2957" i="23"/>
  <c r="I3009" i="23"/>
  <c r="M3009" i="23" s="1"/>
  <c r="M3010" i="23"/>
  <c r="M2987" i="23"/>
  <c r="I2828" i="23"/>
  <c r="I2821" i="23" s="1"/>
  <c r="M2829" i="23"/>
  <c r="M2961" i="23"/>
  <c r="I2960" i="23"/>
  <c r="M2960" i="23" s="1"/>
  <c r="M2890" i="23"/>
  <c r="I2889" i="23"/>
  <c r="M3004" i="23"/>
  <c r="I3003" i="23"/>
  <c r="M3003" i="23" s="1"/>
  <c r="R2895" i="23"/>
  <c r="M2854" i="23"/>
  <c r="M2974" i="23"/>
  <c r="I2973" i="23"/>
  <c r="M2973" i="23" s="1"/>
  <c r="M3022" i="23"/>
  <c r="I3021" i="23"/>
  <c r="M3021" i="23" s="1"/>
  <c r="M2996" i="23"/>
  <c r="I2995" i="23"/>
  <c r="M2995" i="23" s="1"/>
  <c r="N2995" i="23" s="1"/>
  <c r="N2897" i="23" s="1"/>
  <c r="N2896" i="23" s="1"/>
  <c r="N2895" i="23" s="1"/>
  <c r="J2821" i="23"/>
  <c r="J2791" i="23" s="1"/>
  <c r="M3005" i="23"/>
  <c r="M2822" i="23"/>
  <c r="N2842" i="23"/>
  <c r="N2828" i="23" s="1"/>
  <c r="N2821" i="23" s="1"/>
  <c r="L2791" i="23" l="1"/>
  <c r="M2842" i="23"/>
  <c r="M2821" i="23"/>
  <c r="M2828" i="23"/>
  <c r="I2885" i="23"/>
  <c r="M2885" i="23" s="1"/>
  <c r="M2889" i="23"/>
  <c r="I2868" i="23"/>
  <c r="M2868" i="23" s="1"/>
  <c r="M2914" i="23"/>
  <c r="I2897" i="23"/>
  <c r="J3033" i="23"/>
  <c r="J3032" i="23" s="1"/>
  <c r="J2895" i="23" s="1"/>
  <c r="M3050" i="23"/>
  <c r="I3033" i="23"/>
  <c r="K2793" i="23"/>
  <c r="M2794" i="23"/>
  <c r="I2791" i="23" l="1"/>
  <c r="K2792" i="23"/>
  <c r="M2793" i="23"/>
  <c r="M2897" i="23"/>
  <c r="I2896" i="23"/>
  <c r="M3033" i="23"/>
  <c r="I3032" i="23"/>
  <c r="M3032" i="23" s="1"/>
  <c r="M2896" i="23" l="1"/>
  <c r="I2895" i="23"/>
  <c r="K2791" i="23"/>
  <c r="M2792" i="23"/>
  <c r="M2791" i="23" l="1"/>
  <c r="N2791" i="23" s="1"/>
  <c r="M2895" i="23"/>
  <c r="M2790" i="23" l="1"/>
  <c r="N2790" i="23" s="1"/>
  <c r="N2789" i="23" s="1"/>
  <c r="N2788" i="23" s="1"/>
  <c r="N2787" i="23" s="1"/>
  <c r="R2789" i="23"/>
  <c r="Q2789" i="23"/>
  <c r="P2789" i="23"/>
  <c r="P2788" i="23" s="1"/>
  <c r="P2787" i="23" s="1"/>
  <c r="O2789" i="23"/>
  <c r="O2788" i="23" s="1"/>
  <c r="O2787" i="23" s="1"/>
  <c r="L2789" i="23"/>
  <c r="K2789" i="23"/>
  <c r="J2789" i="23"/>
  <c r="J2788" i="23" s="1"/>
  <c r="J2787" i="23" s="1"/>
  <c r="I2789" i="23"/>
  <c r="I2788" i="23" s="1"/>
  <c r="H2789" i="23"/>
  <c r="R2788" i="23"/>
  <c r="R2787" i="23" s="1"/>
  <c r="Q2788" i="23"/>
  <c r="Q2787" i="23" s="1"/>
  <c r="K2788" i="23"/>
  <c r="K2787" i="23" s="1"/>
  <c r="H2788" i="23"/>
  <c r="H2787" i="23" s="1"/>
  <c r="M2786" i="23"/>
  <c r="N2786" i="23" s="1"/>
  <c r="N2785" i="23"/>
  <c r="M2785" i="23"/>
  <c r="R2784" i="23"/>
  <c r="R2783" i="23" s="1"/>
  <c r="R2782" i="23" s="1"/>
  <c r="Q2784" i="23"/>
  <c r="Q2783" i="23" s="1"/>
  <c r="P2784" i="23"/>
  <c r="P2783" i="23" s="1"/>
  <c r="P2782" i="23" s="1"/>
  <c r="O2784" i="23"/>
  <c r="O2783" i="23" s="1"/>
  <c r="O2782" i="23" s="1"/>
  <c r="L2784" i="23"/>
  <c r="L2783" i="23" s="1"/>
  <c r="L2782" i="23" s="1"/>
  <c r="K2784" i="23"/>
  <c r="K2783" i="23" s="1"/>
  <c r="J2784" i="23"/>
  <c r="J2783" i="23" s="1"/>
  <c r="J2782" i="23" s="1"/>
  <c r="I2784" i="23"/>
  <c r="H2784" i="23"/>
  <c r="H2783" i="23" s="1"/>
  <c r="H2782" i="23" s="1"/>
  <c r="Q2782" i="23"/>
  <c r="K2782" i="23"/>
  <c r="L2781" i="23"/>
  <c r="L2780" i="23" s="1"/>
  <c r="R2780" i="23"/>
  <c r="Q2780" i="23"/>
  <c r="Q2776" i="23" s="1"/>
  <c r="Q2775" i="23" s="1"/>
  <c r="P2780" i="23"/>
  <c r="O2780" i="23"/>
  <c r="K2780" i="23"/>
  <c r="J2780" i="23"/>
  <c r="I2780" i="23"/>
  <c r="H2780" i="23"/>
  <c r="K2779" i="23"/>
  <c r="H2779" i="23"/>
  <c r="M2778" i="23"/>
  <c r="N2778" i="23" s="1"/>
  <c r="R2777" i="23"/>
  <c r="Q2777" i="23"/>
  <c r="P2777" i="23"/>
  <c r="O2777" i="23"/>
  <c r="O2776" i="23" s="1"/>
  <c r="O2775" i="23" s="1"/>
  <c r="L2777" i="23"/>
  <c r="J2777" i="23"/>
  <c r="I2777" i="23"/>
  <c r="M2774" i="23"/>
  <c r="N2774" i="23" s="1"/>
  <c r="N2773" i="23" s="1"/>
  <c r="N2772" i="23" s="1"/>
  <c r="N2771" i="23" s="1"/>
  <c r="R2773" i="23"/>
  <c r="R2772" i="23" s="1"/>
  <c r="R2771" i="23" s="1"/>
  <c r="Q2773" i="23"/>
  <c r="P2773" i="23"/>
  <c r="O2773" i="23"/>
  <c r="O2772" i="23" s="1"/>
  <c r="L2773" i="23"/>
  <c r="L2772" i="23" s="1"/>
  <c r="K2773" i="23"/>
  <c r="K2772" i="23" s="1"/>
  <c r="K2771" i="23" s="1"/>
  <c r="J2773" i="23"/>
  <c r="I2773" i="23"/>
  <c r="I2772" i="23" s="1"/>
  <c r="I2771" i="23" s="1"/>
  <c r="H2773" i="23"/>
  <c r="Q2772" i="23"/>
  <c r="Q2771" i="23" s="1"/>
  <c r="P2772" i="23"/>
  <c r="P2771" i="23" s="1"/>
  <c r="J2772" i="23"/>
  <c r="H2772" i="23"/>
  <c r="H2771" i="23" s="1"/>
  <c r="O2771" i="23"/>
  <c r="J2771" i="23"/>
  <c r="M2768" i="23"/>
  <c r="N2768" i="23" s="1"/>
  <c r="N2767" i="23" s="1"/>
  <c r="N2766" i="23" s="1"/>
  <c r="N2765" i="23" s="1"/>
  <c r="R2767" i="23"/>
  <c r="R2766" i="23" s="1"/>
  <c r="Q2767" i="23"/>
  <c r="P2767" i="23"/>
  <c r="P2766" i="23" s="1"/>
  <c r="P2765" i="23" s="1"/>
  <c r="O2767" i="23"/>
  <c r="O2766" i="23" s="1"/>
  <c r="O2765" i="23" s="1"/>
  <c r="L2767" i="23"/>
  <c r="L2766" i="23" s="1"/>
  <c r="L2765" i="23" s="1"/>
  <c r="K2767" i="23"/>
  <c r="K2766" i="23" s="1"/>
  <c r="K2765" i="23" s="1"/>
  <c r="J2767" i="23"/>
  <c r="J2766" i="23" s="1"/>
  <c r="J2765" i="23" s="1"/>
  <c r="I2767" i="23"/>
  <c r="H2767" i="23"/>
  <c r="H2766" i="23" s="1"/>
  <c r="H2765" i="23" s="1"/>
  <c r="Q2766" i="23"/>
  <c r="Q2765" i="23" s="1"/>
  <c r="R2765" i="23"/>
  <c r="M2764" i="23"/>
  <c r="N2764" i="23" s="1"/>
  <c r="M2763" i="23"/>
  <c r="N2763" i="23" s="1"/>
  <c r="R2762" i="23"/>
  <c r="R2761" i="23" s="1"/>
  <c r="R2760" i="23" s="1"/>
  <c r="Q2762" i="23"/>
  <c r="Q2761" i="23" s="1"/>
  <c r="Q2760" i="23" s="1"/>
  <c r="Q2759" i="23" s="1"/>
  <c r="Q2758" i="23" s="1"/>
  <c r="P2762" i="23"/>
  <c r="P2761" i="23" s="1"/>
  <c r="P2760" i="23" s="1"/>
  <c r="O2762" i="23"/>
  <c r="L2762" i="23"/>
  <c r="K2762" i="23"/>
  <c r="J2762" i="23"/>
  <c r="J2761" i="23" s="1"/>
  <c r="J2760" i="23" s="1"/>
  <c r="I2762" i="23"/>
  <c r="H2762" i="23"/>
  <c r="H2761" i="23" s="1"/>
  <c r="H2760" i="23" s="1"/>
  <c r="O2761" i="23"/>
  <c r="O2760" i="23" s="1"/>
  <c r="L2761" i="23"/>
  <c r="L2760" i="23" s="1"/>
  <c r="K2761" i="23"/>
  <c r="K2760" i="23" s="1"/>
  <c r="M2757" i="23"/>
  <c r="N2757" i="23" s="1"/>
  <c r="N2756" i="23" s="1"/>
  <c r="N2755" i="23" s="1"/>
  <c r="N2754" i="23" s="1"/>
  <c r="R2756" i="23"/>
  <c r="R2755" i="23" s="1"/>
  <c r="R2754" i="23" s="1"/>
  <c r="Q2756" i="23"/>
  <c r="Q2755" i="23" s="1"/>
  <c r="Q2754" i="23" s="1"/>
  <c r="P2756" i="23"/>
  <c r="P2755" i="23" s="1"/>
  <c r="P2754" i="23" s="1"/>
  <c r="O2756" i="23"/>
  <c r="O2755" i="23" s="1"/>
  <c r="O2754" i="23" s="1"/>
  <c r="L2756" i="23"/>
  <c r="L2755" i="23" s="1"/>
  <c r="L2754" i="23" s="1"/>
  <c r="K2756" i="23"/>
  <c r="K2755" i="23" s="1"/>
  <c r="K2754" i="23" s="1"/>
  <c r="J2756" i="23"/>
  <c r="J2755" i="23" s="1"/>
  <c r="I2756" i="23"/>
  <c r="H2756" i="23"/>
  <c r="I2755" i="23"/>
  <c r="I2754" i="23" s="1"/>
  <c r="H2755" i="23"/>
  <c r="H2754" i="23" s="1"/>
  <c r="J2754" i="23"/>
  <c r="M2753" i="23"/>
  <c r="N2753" i="23" s="1"/>
  <c r="N2752" i="23" s="1"/>
  <c r="R2752" i="23"/>
  <c r="Q2752" i="23"/>
  <c r="P2752" i="23"/>
  <c r="O2752" i="23"/>
  <c r="L2752" i="23"/>
  <c r="K2752" i="23"/>
  <c r="J2752" i="23"/>
  <c r="I2752" i="23"/>
  <c r="M2752" i="23" s="1"/>
  <c r="H2752" i="23"/>
  <c r="M2751" i="23"/>
  <c r="N2751" i="23" s="1"/>
  <c r="N2750" i="23" s="1"/>
  <c r="R2750" i="23"/>
  <c r="Q2750" i="23"/>
  <c r="P2750" i="23"/>
  <c r="O2750" i="23"/>
  <c r="L2750" i="23"/>
  <c r="L2749" i="23" s="1"/>
  <c r="L2748" i="23" s="1"/>
  <c r="K2750" i="23"/>
  <c r="J2750" i="23"/>
  <c r="I2750" i="23"/>
  <c r="H2750" i="23"/>
  <c r="M2745" i="23"/>
  <c r="N2745" i="23" s="1"/>
  <c r="N2744" i="23" s="1"/>
  <c r="N2743" i="23" s="1"/>
  <c r="R2744" i="23"/>
  <c r="R2743" i="23" s="1"/>
  <c r="R2742" i="23" s="1"/>
  <c r="R2741" i="23" s="1"/>
  <c r="R2740" i="23" s="1"/>
  <c r="Q2744" i="23"/>
  <c r="Q2743" i="23" s="1"/>
  <c r="Q2742" i="23" s="1"/>
  <c r="Q2741" i="23" s="1"/>
  <c r="Q2740" i="23" s="1"/>
  <c r="P2744" i="23"/>
  <c r="P2743" i="23" s="1"/>
  <c r="P2742" i="23" s="1"/>
  <c r="P2741" i="23" s="1"/>
  <c r="P2740" i="23" s="1"/>
  <c r="O2744" i="23"/>
  <c r="O2743" i="23" s="1"/>
  <c r="O2742" i="23" s="1"/>
  <c r="O2741" i="23" s="1"/>
  <c r="O2740" i="23" s="1"/>
  <c r="L2744" i="23"/>
  <c r="L2743" i="23" s="1"/>
  <c r="L2742" i="23" s="1"/>
  <c r="L2741" i="23" s="1"/>
  <c r="L2740" i="23" s="1"/>
  <c r="K2744" i="23"/>
  <c r="K2743" i="23" s="1"/>
  <c r="K2742" i="23" s="1"/>
  <c r="K2741" i="23" s="1"/>
  <c r="K2740" i="23" s="1"/>
  <c r="J2744" i="23"/>
  <c r="J2743" i="23" s="1"/>
  <c r="J2742" i="23" s="1"/>
  <c r="J2741" i="23" s="1"/>
  <c r="J2740" i="23" s="1"/>
  <c r="I2744" i="23"/>
  <c r="H2744" i="23"/>
  <c r="H2743" i="23" s="1"/>
  <c r="H2742" i="23" s="1"/>
  <c r="H2741" i="23" s="1"/>
  <c r="H2740" i="23" s="1"/>
  <c r="N2742" i="23"/>
  <c r="N2741" i="23" s="1"/>
  <c r="N2740" i="23" s="1"/>
  <c r="M2739" i="23"/>
  <c r="N2739" i="23" s="1"/>
  <c r="N2738" i="23" s="1"/>
  <c r="R2738" i="23"/>
  <c r="Q2738" i="23"/>
  <c r="P2738" i="23"/>
  <c r="O2738" i="23"/>
  <c r="L2738" i="23"/>
  <c r="K2738" i="23"/>
  <c r="J2738" i="23"/>
  <c r="I2738" i="23"/>
  <c r="H2738" i="23"/>
  <c r="M2737" i="23"/>
  <c r="N2737" i="23" s="1"/>
  <c r="N2736" i="23" s="1"/>
  <c r="R2736" i="23"/>
  <c r="Q2736" i="23"/>
  <c r="P2736" i="23"/>
  <c r="O2736" i="23"/>
  <c r="L2736" i="23"/>
  <c r="K2736" i="23"/>
  <c r="J2736" i="23"/>
  <c r="I2736" i="23"/>
  <c r="H2736" i="23"/>
  <c r="M2735" i="23"/>
  <c r="N2735" i="23" s="1"/>
  <c r="N2734" i="23" s="1"/>
  <c r="R2734" i="23"/>
  <c r="Q2734" i="23"/>
  <c r="Q2733" i="23" s="1"/>
  <c r="Q2732" i="23" s="1"/>
  <c r="P2734" i="23"/>
  <c r="O2734" i="23"/>
  <c r="L2734" i="23"/>
  <c r="K2734" i="23"/>
  <c r="J2734" i="23"/>
  <c r="I2734" i="23"/>
  <c r="H2734" i="23"/>
  <c r="M2731" i="23"/>
  <c r="N2731" i="23" s="1"/>
  <c r="N2730" i="23" s="1"/>
  <c r="N2729" i="23" s="1"/>
  <c r="N2728" i="23" s="1"/>
  <c r="R2730" i="23"/>
  <c r="R2729" i="23" s="1"/>
  <c r="R2728" i="23" s="1"/>
  <c r="Q2730" i="23"/>
  <c r="Q2729" i="23" s="1"/>
  <c r="Q2728" i="23" s="1"/>
  <c r="P2730" i="23"/>
  <c r="P2729" i="23" s="1"/>
  <c r="P2728" i="23" s="1"/>
  <c r="O2730" i="23"/>
  <c r="O2729" i="23" s="1"/>
  <c r="O2728" i="23" s="1"/>
  <c r="L2730" i="23"/>
  <c r="L2729" i="23" s="1"/>
  <c r="K2730" i="23"/>
  <c r="K2729" i="23" s="1"/>
  <c r="K2728" i="23" s="1"/>
  <c r="J2730" i="23"/>
  <c r="I2730" i="23"/>
  <c r="H2730" i="23"/>
  <c r="H2729" i="23" s="1"/>
  <c r="H2728" i="23" s="1"/>
  <c r="I2729" i="23"/>
  <c r="L2728" i="23"/>
  <c r="M2727" i="23"/>
  <c r="N2727" i="23" s="1"/>
  <c r="N2726" i="23" s="1"/>
  <c r="N2725" i="23" s="1"/>
  <c r="N2724" i="23" s="1"/>
  <c r="R2726" i="23"/>
  <c r="R2725" i="23" s="1"/>
  <c r="R2724" i="23" s="1"/>
  <c r="Q2726" i="23"/>
  <c r="Q2725" i="23" s="1"/>
  <c r="Q2724" i="23" s="1"/>
  <c r="P2726" i="23"/>
  <c r="P2725" i="23" s="1"/>
  <c r="P2724" i="23" s="1"/>
  <c r="O2726" i="23"/>
  <c r="O2725" i="23" s="1"/>
  <c r="O2724" i="23" s="1"/>
  <c r="L2726" i="23"/>
  <c r="L2725" i="23" s="1"/>
  <c r="L2724" i="23" s="1"/>
  <c r="K2726" i="23"/>
  <c r="K2725" i="23" s="1"/>
  <c r="K2724" i="23" s="1"/>
  <c r="J2726" i="23"/>
  <c r="I2726" i="23"/>
  <c r="H2726" i="23"/>
  <c r="I2725" i="23"/>
  <c r="H2725" i="23"/>
  <c r="H2724" i="23"/>
  <c r="M2723" i="23"/>
  <c r="N2723" i="23" s="1"/>
  <c r="N2722" i="23" s="1"/>
  <c r="N2721" i="23" s="1"/>
  <c r="N2720" i="23" s="1"/>
  <c r="R2722" i="23"/>
  <c r="R2721" i="23" s="1"/>
  <c r="R2720" i="23" s="1"/>
  <c r="Q2722" i="23"/>
  <c r="Q2721" i="23" s="1"/>
  <c r="Q2720" i="23" s="1"/>
  <c r="P2722" i="23"/>
  <c r="P2721" i="23" s="1"/>
  <c r="P2720" i="23" s="1"/>
  <c r="O2722" i="23"/>
  <c r="O2721" i="23" s="1"/>
  <c r="O2720" i="23" s="1"/>
  <c r="L2722" i="23"/>
  <c r="L2721" i="23" s="1"/>
  <c r="L2720" i="23" s="1"/>
  <c r="K2722" i="23"/>
  <c r="K2721" i="23" s="1"/>
  <c r="K2720" i="23" s="1"/>
  <c r="J2722" i="23"/>
  <c r="J2721" i="23" s="1"/>
  <c r="J2720" i="23" s="1"/>
  <c r="I2722" i="23"/>
  <c r="H2722" i="23"/>
  <c r="H2721" i="23" s="1"/>
  <c r="H2720" i="23" s="1"/>
  <c r="M2719" i="23"/>
  <c r="N2719" i="23" s="1"/>
  <c r="N2718" i="23" s="1"/>
  <c r="N2717" i="23" s="1"/>
  <c r="N2716" i="23" s="1"/>
  <c r="R2718" i="23"/>
  <c r="R2717" i="23" s="1"/>
  <c r="R2716" i="23" s="1"/>
  <c r="Q2718" i="23"/>
  <c r="Q2717" i="23" s="1"/>
  <c r="Q2716" i="23" s="1"/>
  <c r="P2718" i="23"/>
  <c r="P2717" i="23" s="1"/>
  <c r="P2716" i="23" s="1"/>
  <c r="O2718" i="23"/>
  <c r="O2717" i="23" s="1"/>
  <c r="O2716" i="23" s="1"/>
  <c r="L2718" i="23"/>
  <c r="K2718" i="23"/>
  <c r="K2717" i="23" s="1"/>
  <c r="K2716" i="23" s="1"/>
  <c r="J2718" i="23"/>
  <c r="I2718" i="23"/>
  <c r="I2717" i="23" s="1"/>
  <c r="I2716" i="23" s="1"/>
  <c r="H2718" i="23"/>
  <c r="H2717" i="23" s="1"/>
  <c r="H2716" i="23" s="1"/>
  <c r="J2717" i="23"/>
  <c r="M2715" i="23"/>
  <c r="N2715" i="23" s="1"/>
  <c r="N2714" i="23" s="1"/>
  <c r="N2713" i="23" s="1"/>
  <c r="N2712" i="23" s="1"/>
  <c r="R2714" i="23"/>
  <c r="R2713" i="23" s="1"/>
  <c r="R2712" i="23" s="1"/>
  <c r="Q2714" i="23"/>
  <c r="Q2713" i="23" s="1"/>
  <c r="Q2712" i="23" s="1"/>
  <c r="P2714" i="23"/>
  <c r="P2713" i="23" s="1"/>
  <c r="P2712" i="23" s="1"/>
  <c r="O2714" i="23"/>
  <c r="O2713" i="23" s="1"/>
  <c r="O2712" i="23" s="1"/>
  <c r="L2714" i="23"/>
  <c r="L2713" i="23" s="1"/>
  <c r="L2712" i="23" s="1"/>
  <c r="K2714" i="23"/>
  <c r="K2713" i="23" s="1"/>
  <c r="K2712" i="23" s="1"/>
  <c r="J2714" i="23"/>
  <c r="J2713" i="23" s="1"/>
  <c r="J2712" i="23" s="1"/>
  <c r="I2714" i="23"/>
  <c r="H2714" i="23"/>
  <c r="H2713" i="23" s="1"/>
  <c r="H2712" i="23" s="1"/>
  <c r="M2711" i="23"/>
  <c r="N2711" i="23" s="1"/>
  <c r="N2710" i="23" s="1"/>
  <c r="N2709" i="23" s="1"/>
  <c r="N2708" i="23" s="1"/>
  <c r="R2710" i="23"/>
  <c r="R2709" i="23" s="1"/>
  <c r="R2708" i="23" s="1"/>
  <c r="Q2710" i="23"/>
  <c r="Q2709" i="23" s="1"/>
  <c r="Q2708" i="23" s="1"/>
  <c r="P2710" i="23"/>
  <c r="P2709" i="23" s="1"/>
  <c r="P2708" i="23" s="1"/>
  <c r="O2710" i="23"/>
  <c r="O2709" i="23" s="1"/>
  <c r="O2708" i="23" s="1"/>
  <c r="L2710" i="23"/>
  <c r="L2709" i="23" s="1"/>
  <c r="L2708" i="23" s="1"/>
  <c r="K2710" i="23"/>
  <c r="K2709" i="23" s="1"/>
  <c r="K2708" i="23" s="1"/>
  <c r="J2710" i="23"/>
  <c r="J2709" i="23" s="1"/>
  <c r="J2708" i="23" s="1"/>
  <c r="I2710" i="23"/>
  <c r="H2710" i="23"/>
  <c r="H2709" i="23" s="1"/>
  <c r="H2708" i="23" s="1"/>
  <c r="M2707" i="23"/>
  <c r="N2707" i="23" s="1"/>
  <c r="N2706" i="23" s="1"/>
  <c r="R2706" i="23"/>
  <c r="Q2706" i="23"/>
  <c r="Q2705" i="23" s="1"/>
  <c r="Q2704" i="23" s="1"/>
  <c r="P2706" i="23"/>
  <c r="P2705" i="23" s="1"/>
  <c r="P2704" i="23" s="1"/>
  <c r="O2706" i="23"/>
  <c r="O2705" i="23" s="1"/>
  <c r="O2704" i="23" s="1"/>
  <c r="L2706" i="23"/>
  <c r="L2705" i="23" s="1"/>
  <c r="L2704" i="23" s="1"/>
  <c r="K2706" i="23"/>
  <c r="K2705" i="23" s="1"/>
  <c r="K2704" i="23" s="1"/>
  <c r="J2706" i="23"/>
  <c r="I2706" i="23"/>
  <c r="H2706" i="23"/>
  <c r="H2705" i="23" s="1"/>
  <c r="H2704" i="23" s="1"/>
  <c r="R2705" i="23"/>
  <c r="R2704" i="23" s="1"/>
  <c r="N2705" i="23"/>
  <c r="N2704" i="23" s="1"/>
  <c r="J2705" i="23"/>
  <c r="J2704" i="23" s="1"/>
  <c r="M2703" i="23"/>
  <c r="N2703" i="23" s="1"/>
  <c r="N2702" i="23" s="1"/>
  <c r="N2701" i="23" s="1"/>
  <c r="N2700" i="23" s="1"/>
  <c r="R2702" i="23"/>
  <c r="R2701" i="23" s="1"/>
  <c r="R2700" i="23" s="1"/>
  <c r="Q2702" i="23"/>
  <c r="P2702" i="23"/>
  <c r="P2701" i="23" s="1"/>
  <c r="P2700" i="23" s="1"/>
  <c r="O2702" i="23"/>
  <c r="O2701" i="23" s="1"/>
  <c r="O2700" i="23" s="1"/>
  <c r="L2702" i="23"/>
  <c r="L2701" i="23" s="1"/>
  <c r="L2700" i="23" s="1"/>
  <c r="K2702" i="23"/>
  <c r="K2701" i="23" s="1"/>
  <c r="K2700" i="23" s="1"/>
  <c r="J2702" i="23"/>
  <c r="J2701" i="23" s="1"/>
  <c r="J2700" i="23" s="1"/>
  <c r="I2702" i="23"/>
  <c r="H2702" i="23"/>
  <c r="H2701" i="23" s="1"/>
  <c r="H2700" i="23" s="1"/>
  <c r="Q2701" i="23"/>
  <c r="Q2700" i="23" s="1"/>
  <c r="I2701" i="23"/>
  <c r="M2699" i="23"/>
  <c r="N2699" i="23" s="1"/>
  <c r="N2698" i="23" s="1"/>
  <c r="N2697" i="23" s="1"/>
  <c r="N2696" i="23" s="1"/>
  <c r="R2698" i="23"/>
  <c r="Q2698" i="23"/>
  <c r="Q2697" i="23" s="1"/>
  <c r="Q2696" i="23" s="1"/>
  <c r="P2698" i="23"/>
  <c r="P2697" i="23" s="1"/>
  <c r="P2696" i="23" s="1"/>
  <c r="O2698" i="23"/>
  <c r="O2697" i="23" s="1"/>
  <c r="O2696" i="23" s="1"/>
  <c r="L2698" i="23"/>
  <c r="K2698" i="23"/>
  <c r="K2697" i="23" s="1"/>
  <c r="K2696" i="23" s="1"/>
  <c r="J2698" i="23"/>
  <c r="J2697" i="23" s="1"/>
  <c r="J2696" i="23" s="1"/>
  <c r="I2698" i="23"/>
  <c r="H2698" i="23"/>
  <c r="H2697" i="23" s="1"/>
  <c r="H2696" i="23" s="1"/>
  <c r="R2697" i="23"/>
  <c r="R2696" i="23" s="1"/>
  <c r="L2697" i="23"/>
  <c r="L2696" i="23" s="1"/>
  <c r="M2695" i="23"/>
  <c r="N2695" i="23" s="1"/>
  <c r="N2694" i="23" s="1"/>
  <c r="N2693" i="23" s="1"/>
  <c r="N2692" i="23" s="1"/>
  <c r="R2694" i="23"/>
  <c r="R2693" i="23" s="1"/>
  <c r="R2692" i="23" s="1"/>
  <c r="Q2694" i="23"/>
  <c r="Q2693" i="23" s="1"/>
  <c r="Q2692" i="23" s="1"/>
  <c r="P2694" i="23"/>
  <c r="P2693" i="23" s="1"/>
  <c r="P2692" i="23" s="1"/>
  <c r="O2694" i="23"/>
  <c r="O2693" i="23" s="1"/>
  <c r="O2692" i="23" s="1"/>
  <c r="L2694" i="23"/>
  <c r="L2693" i="23" s="1"/>
  <c r="L2692" i="23" s="1"/>
  <c r="K2694" i="23"/>
  <c r="J2694" i="23"/>
  <c r="J2693" i="23" s="1"/>
  <c r="J2692" i="23" s="1"/>
  <c r="I2694" i="23"/>
  <c r="H2694" i="23"/>
  <c r="H2693" i="23" s="1"/>
  <c r="H2692" i="23" s="1"/>
  <c r="K2693" i="23"/>
  <c r="K2692" i="23" s="1"/>
  <c r="I2693" i="23"/>
  <c r="M2691" i="23"/>
  <c r="N2691" i="23" s="1"/>
  <c r="N2690" i="23" s="1"/>
  <c r="N2689" i="23" s="1"/>
  <c r="N2688" i="23" s="1"/>
  <c r="R2690" i="23"/>
  <c r="R2689" i="23" s="1"/>
  <c r="R2688" i="23" s="1"/>
  <c r="Q2690" i="23"/>
  <c r="Q2689" i="23" s="1"/>
  <c r="Q2688" i="23" s="1"/>
  <c r="P2690" i="23"/>
  <c r="O2690" i="23"/>
  <c r="O2689" i="23" s="1"/>
  <c r="O2688" i="23" s="1"/>
  <c r="L2690" i="23"/>
  <c r="L2689" i="23" s="1"/>
  <c r="L2688" i="23" s="1"/>
  <c r="K2690" i="23"/>
  <c r="J2690" i="23"/>
  <c r="J2689" i="23" s="1"/>
  <c r="J2688" i="23" s="1"/>
  <c r="I2690" i="23"/>
  <c r="I2689" i="23" s="1"/>
  <c r="H2690" i="23"/>
  <c r="P2689" i="23"/>
  <c r="H2689" i="23"/>
  <c r="H2688" i="23" s="1"/>
  <c r="P2688" i="23"/>
  <c r="N2687" i="23"/>
  <c r="N2686" i="23" s="1"/>
  <c r="N2685" i="23" s="1"/>
  <c r="N2684" i="23" s="1"/>
  <c r="M2687" i="23"/>
  <c r="R2686" i="23"/>
  <c r="R2685" i="23" s="1"/>
  <c r="R2684" i="23" s="1"/>
  <c r="Q2686" i="23"/>
  <c r="P2686" i="23"/>
  <c r="P2685" i="23" s="1"/>
  <c r="P2684" i="23" s="1"/>
  <c r="O2686" i="23"/>
  <c r="O2685" i="23" s="1"/>
  <c r="O2684" i="23" s="1"/>
  <c r="L2686" i="23"/>
  <c r="L2685" i="23" s="1"/>
  <c r="L2684" i="23" s="1"/>
  <c r="K2686" i="23"/>
  <c r="K2685" i="23" s="1"/>
  <c r="K2684" i="23" s="1"/>
  <c r="J2686" i="23"/>
  <c r="J2685" i="23" s="1"/>
  <c r="J2684" i="23" s="1"/>
  <c r="I2686" i="23"/>
  <c r="H2686" i="23"/>
  <c r="H2685" i="23" s="1"/>
  <c r="H2684" i="23" s="1"/>
  <c r="Q2685" i="23"/>
  <c r="Q2684" i="23" s="1"/>
  <c r="M2683" i="23"/>
  <c r="N2683" i="23" s="1"/>
  <c r="N2682" i="23" s="1"/>
  <c r="N2681" i="23" s="1"/>
  <c r="N2680" i="23" s="1"/>
  <c r="R2682" i="23"/>
  <c r="R2681" i="23" s="1"/>
  <c r="R2680" i="23" s="1"/>
  <c r="Q2682" i="23"/>
  <c r="Q2681" i="23" s="1"/>
  <c r="Q2680" i="23" s="1"/>
  <c r="P2682" i="23"/>
  <c r="P2681" i="23" s="1"/>
  <c r="P2680" i="23" s="1"/>
  <c r="O2682" i="23"/>
  <c r="L2682" i="23"/>
  <c r="L2681" i="23" s="1"/>
  <c r="L2680" i="23" s="1"/>
  <c r="K2682" i="23"/>
  <c r="K2681" i="23" s="1"/>
  <c r="K2680" i="23" s="1"/>
  <c r="J2682" i="23"/>
  <c r="I2682" i="23"/>
  <c r="I2681" i="23" s="1"/>
  <c r="I2680" i="23" s="1"/>
  <c r="H2682" i="23"/>
  <c r="H2681" i="23" s="1"/>
  <c r="H2680" i="23" s="1"/>
  <c r="O2681" i="23"/>
  <c r="O2680" i="23" s="1"/>
  <c r="M2679" i="23"/>
  <c r="N2679" i="23" s="1"/>
  <c r="M2678" i="23"/>
  <c r="N2678" i="23" s="1"/>
  <c r="M2677" i="23"/>
  <c r="N2677" i="23" s="1"/>
  <c r="R2676" i="23"/>
  <c r="R2675" i="23" s="1"/>
  <c r="R2674" i="23" s="1"/>
  <c r="Q2676" i="23"/>
  <c r="Q2675" i="23" s="1"/>
  <c r="Q2674" i="23" s="1"/>
  <c r="P2676" i="23"/>
  <c r="P2675" i="23" s="1"/>
  <c r="P2674" i="23" s="1"/>
  <c r="O2676" i="23"/>
  <c r="O2675" i="23" s="1"/>
  <c r="O2674" i="23" s="1"/>
  <c r="L2676" i="23"/>
  <c r="L2675" i="23" s="1"/>
  <c r="L2674" i="23" s="1"/>
  <c r="K2676" i="23"/>
  <c r="K2675" i="23" s="1"/>
  <c r="K2674" i="23" s="1"/>
  <c r="J2676" i="23"/>
  <c r="J2675" i="23" s="1"/>
  <c r="J2674" i="23" s="1"/>
  <c r="I2676" i="23"/>
  <c r="H2676" i="23"/>
  <c r="H2675" i="23" s="1"/>
  <c r="H2674" i="23" s="1"/>
  <c r="M2673" i="23"/>
  <c r="N2673" i="23" s="1"/>
  <c r="N2672" i="23" s="1"/>
  <c r="R2672" i="23"/>
  <c r="R2671" i="23" s="1"/>
  <c r="R2670" i="23" s="1"/>
  <c r="Q2672" i="23"/>
  <c r="P2672" i="23"/>
  <c r="P2671" i="23" s="1"/>
  <c r="P2670" i="23" s="1"/>
  <c r="O2672" i="23"/>
  <c r="O2671" i="23" s="1"/>
  <c r="O2670" i="23" s="1"/>
  <c r="L2672" i="23"/>
  <c r="L2671" i="23" s="1"/>
  <c r="L2670" i="23" s="1"/>
  <c r="K2672" i="23"/>
  <c r="J2672" i="23"/>
  <c r="J2671" i="23" s="1"/>
  <c r="J2670" i="23" s="1"/>
  <c r="I2672" i="23"/>
  <c r="H2672" i="23"/>
  <c r="H2671" i="23" s="1"/>
  <c r="H2670" i="23" s="1"/>
  <c r="Q2671" i="23"/>
  <c r="Q2670" i="23" s="1"/>
  <c r="N2671" i="23"/>
  <c r="N2670" i="23" s="1"/>
  <c r="K2671" i="23"/>
  <c r="K2670" i="23" s="1"/>
  <c r="M2669" i="23"/>
  <c r="N2669" i="23" s="1"/>
  <c r="N2668" i="23" s="1"/>
  <c r="N2667" i="23" s="1"/>
  <c r="N2666" i="23" s="1"/>
  <c r="R2668" i="23"/>
  <c r="R2667" i="23" s="1"/>
  <c r="R2666" i="23" s="1"/>
  <c r="Q2668" i="23"/>
  <c r="Q2667" i="23" s="1"/>
  <c r="P2668" i="23"/>
  <c r="P2667" i="23" s="1"/>
  <c r="P2666" i="23" s="1"/>
  <c r="O2668" i="23"/>
  <c r="O2667" i="23" s="1"/>
  <c r="O2666" i="23" s="1"/>
  <c r="L2668" i="23"/>
  <c r="L2667" i="23" s="1"/>
  <c r="L2666" i="23" s="1"/>
  <c r="K2668" i="23"/>
  <c r="K2667" i="23" s="1"/>
  <c r="K2666" i="23" s="1"/>
  <c r="J2668" i="23"/>
  <c r="J2667" i="23" s="1"/>
  <c r="J2666" i="23" s="1"/>
  <c r="I2668" i="23"/>
  <c r="H2668" i="23"/>
  <c r="H2667" i="23" s="1"/>
  <c r="H2666" i="23" s="1"/>
  <c r="Q2666" i="23"/>
  <c r="M2665" i="23"/>
  <c r="N2665" i="23" s="1"/>
  <c r="N2664" i="23" s="1"/>
  <c r="N2663" i="23" s="1"/>
  <c r="N2662" i="23" s="1"/>
  <c r="R2664" i="23"/>
  <c r="R2663" i="23" s="1"/>
  <c r="R2662" i="23" s="1"/>
  <c r="Q2664" i="23"/>
  <c r="Q2663" i="23" s="1"/>
  <c r="Q2662" i="23" s="1"/>
  <c r="P2664" i="23"/>
  <c r="P2663" i="23" s="1"/>
  <c r="P2662" i="23" s="1"/>
  <c r="O2664" i="23"/>
  <c r="L2664" i="23"/>
  <c r="L2663" i="23" s="1"/>
  <c r="L2662" i="23" s="1"/>
  <c r="K2664" i="23"/>
  <c r="K2663" i="23" s="1"/>
  <c r="K2662" i="23" s="1"/>
  <c r="J2664" i="23"/>
  <c r="J2663" i="23" s="1"/>
  <c r="J2662" i="23" s="1"/>
  <c r="I2664" i="23"/>
  <c r="I2663" i="23" s="1"/>
  <c r="H2664" i="23"/>
  <c r="H2663" i="23" s="1"/>
  <c r="H2662" i="23" s="1"/>
  <c r="O2663" i="23"/>
  <c r="O2662" i="23" s="1"/>
  <c r="M2661" i="23"/>
  <c r="N2661" i="23" s="1"/>
  <c r="N2660" i="23" s="1"/>
  <c r="N2659" i="23" s="1"/>
  <c r="N2658" i="23" s="1"/>
  <c r="R2660" i="23"/>
  <c r="R2659" i="23" s="1"/>
  <c r="R2658" i="23" s="1"/>
  <c r="Q2660" i="23"/>
  <c r="Q2659" i="23" s="1"/>
  <c r="Q2658" i="23" s="1"/>
  <c r="P2660" i="23"/>
  <c r="O2660" i="23"/>
  <c r="O2659" i="23" s="1"/>
  <c r="O2658" i="23" s="1"/>
  <c r="L2660" i="23"/>
  <c r="L2659" i="23" s="1"/>
  <c r="L2658" i="23" s="1"/>
  <c r="K2660" i="23"/>
  <c r="K2659" i="23" s="1"/>
  <c r="K2658" i="23" s="1"/>
  <c r="J2660" i="23"/>
  <c r="J2659" i="23" s="1"/>
  <c r="J2658" i="23" s="1"/>
  <c r="I2660" i="23"/>
  <c r="I2659" i="23" s="1"/>
  <c r="H2660" i="23"/>
  <c r="H2659" i="23" s="1"/>
  <c r="H2658" i="23" s="1"/>
  <c r="P2659" i="23"/>
  <c r="P2658" i="23" s="1"/>
  <c r="M2657" i="23"/>
  <c r="N2657" i="23" s="1"/>
  <c r="N2656" i="23" s="1"/>
  <c r="N2655" i="23" s="1"/>
  <c r="N2654" i="23" s="1"/>
  <c r="R2656" i="23"/>
  <c r="R2655" i="23" s="1"/>
  <c r="R2654" i="23" s="1"/>
  <c r="Q2656" i="23"/>
  <c r="Q2655" i="23" s="1"/>
  <c r="Q2654" i="23" s="1"/>
  <c r="P2656" i="23"/>
  <c r="P2655" i="23" s="1"/>
  <c r="P2654" i="23" s="1"/>
  <c r="O2656" i="23"/>
  <c r="O2655" i="23" s="1"/>
  <c r="O2654" i="23" s="1"/>
  <c r="L2656" i="23"/>
  <c r="L2655" i="23" s="1"/>
  <c r="L2654" i="23" s="1"/>
  <c r="K2656" i="23"/>
  <c r="K2655" i="23" s="1"/>
  <c r="K2654" i="23" s="1"/>
  <c r="J2656" i="23"/>
  <c r="J2655" i="23" s="1"/>
  <c r="J2654" i="23" s="1"/>
  <c r="I2656" i="23"/>
  <c r="I2655" i="23" s="1"/>
  <c r="H2656" i="23"/>
  <c r="H2655" i="23" s="1"/>
  <c r="H2654" i="23" s="1"/>
  <c r="M2653" i="23"/>
  <c r="N2653" i="23" s="1"/>
  <c r="N2652" i="23" s="1"/>
  <c r="N2651" i="23" s="1"/>
  <c r="N2650" i="23" s="1"/>
  <c r="R2652" i="23"/>
  <c r="R2651" i="23" s="1"/>
  <c r="R2650" i="23" s="1"/>
  <c r="Q2652" i="23"/>
  <c r="Q2651" i="23" s="1"/>
  <c r="Q2650" i="23" s="1"/>
  <c r="P2652" i="23"/>
  <c r="P2651" i="23" s="1"/>
  <c r="P2650" i="23" s="1"/>
  <c r="O2652" i="23"/>
  <c r="O2651" i="23" s="1"/>
  <c r="O2650" i="23" s="1"/>
  <c r="L2652" i="23"/>
  <c r="L2651" i="23" s="1"/>
  <c r="L2650" i="23" s="1"/>
  <c r="K2652" i="23"/>
  <c r="K2651" i="23" s="1"/>
  <c r="K2650" i="23" s="1"/>
  <c r="J2652" i="23"/>
  <c r="J2651" i="23" s="1"/>
  <c r="J2650" i="23" s="1"/>
  <c r="I2652" i="23"/>
  <c r="H2652" i="23"/>
  <c r="H2651" i="23" s="1"/>
  <c r="H2650" i="23" s="1"/>
  <c r="I2651" i="23"/>
  <c r="M2649" i="23"/>
  <c r="N2649" i="23" s="1"/>
  <c r="N2648" i="23" s="1"/>
  <c r="N2647" i="23" s="1"/>
  <c r="N2646" i="23" s="1"/>
  <c r="R2648" i="23"/>
  <c r="R2647" i="23" s="1"/>
  <c r="R2646" i="23" s="1"/>
  <c r="Q2648" i="23"/>
  <c r="Q2647" i="23" s="1"/>
  <c r="Q2646" i="23" s="1"/>
  <c r="P2648" i="23"/>
  <c r="P2647" i="23" s="1"/>
  <c r="P2646" i="23" s="1"/>
  <c r="O2648" i="23"/>
  <c r="O2647" i="23" s="1"/>
  <c r="O2646" i="23" s="1"/>
  <c r="L2648" i="23"/>
  <c r="L2647" i="23" s="1"/>
  <c r="L2646" i="23" s="1"/>
  <c r="K2648" i="23"/>
  <c r="J2648" i="23"/>
  <c r="J2647" i="23" s="1"/>
  <c r="J2646" i="23" s="1"/>
  <c r="I2648" i="23"/>
  <c r="H2648" i="23"/>
  <c r="H2647" i="23" s="1"/>
  <c r="H2646" i="23" s="1"/>
  <c r="K2647" i="23"/>
  <c r="K2646" i="23" s="1"/>
  <c r="M2645" i="23"/>
  <c r="N2645" i="23" s="1"/>
  <c r="N2644" i="23" s="1"/>
  <c r="N2643" i="23" s="1"/>
  <c r="N2642" i="23" s="1"/>
  <c r="R2644" i="23"/>
  <c r="Q2644" i="23"/>
  <c r="Q2643" i="23" s="1"/>
  <c r="Q2642" i="23" s="1"/>
  <c r="P2644" i="23"/>
  <c r="O2644" i="23"/>
  <c r="O2643" i="23" s="1"/>
  <c r="O2642" i="23" s="1"/>
  <c r="L2644" i="23"/>
  <c r="K2644" i="23"/>
  <c r="J2644" i="23"/>
  <c r="I2644" i="23"/>
  <c r="I2643" i="23" s="1"/>
  <c r="I2642" i="23" s="1"/>
  <c r="H2644" i="23"/>
  <c r="H2643" i="23" s="1"/>
  <c r="H2642" i="23" s="1"/>
  <c r="R2643" i="23"/>
  <c r="R2642" i="23" s="1"/>
  <c r="P2643" i="23"/>
  <c r="P2642" i="23" s="1"/>
  <c r="L2643" i="23"/>
  <c r="L2642" i="23" s="1"/>
  <c r="J2643" i="23"/>
  <c r="M2641" i="23"/>
  <c r="N2641" i="23" s="1"/>
  <c r="N2640" i="23" s="1"/>
  <c r="N2639" i="23" s="1"/>
  <c r="N2638" i="23" s="1"/>
  <c r="R2640" i="23"/>
  <c r="R2639" i="23" s="1"/>
  <c r="R2638" i="23" s="1"/>
  <c r="Q2640" i="23"/>
  <c r="Q2639" i="23" s="1"/>
  <c r="Q2638" i="23" s="1"/>
  <c r="P2640" i="23"/>
  <c r="P2639" i="23" s="1"/>
  <c r="P2638" i="23" s="1"/>
  <c r="O2640" i="23"/>
  <c r="O2639" i="23" s="1"/>
  <c r="O2638" i="23" s="1"/>
  <c r="L2640" i="23"/>
  <c r="L2639" i="23" s="1"/>
  <c r="L2638" i="23" s="1"/>
  <c r="K2640" i="23"/>
  <c r="K2639" i="23" s="1"/>
  <c r="K2638" i="23" s="1"/>
  <c r="J2640" i="23"/>
  <c r="I2640" i="23"/>
  <c r="I2639" i="23" s="1"/>
  <c r="I2638" i="23" s="1"/>
  <c r="H2640" i="23"/>
  <c r="H2639" i="23" s="1"/>
  <c r="H2638" i="23" s="1"/>
  <c r="M2634" i="23"/>
  <c r="N2634" i="23" s="1"/>
  <c r="N2633" i="23" s="1"/>
  <c r="R2633" i="23"/>
  <c r="Q2633" i="23"/>
  <c r="Q2629" i="23" s="1"/>
  <c r="P2633" i="23"/>
  <c r="O2633" i="23"/>
  <c r="L2633" i="23"/>
  <c r="K2633" i="23"/>
  <c r="J2633" i="23"/>
  <c r="I2633" i="23"/>
  <c r="H2633" i="23"/>
  <c r="M2632" i="23"/>
  <c r="N2632" i="23" s="1"/>
  <c r="N2631" i="23" s="1"/>
  <c r="N2630" i="23" s="1"/>
  <c r="R2631" i="23"/>
  <c r="R2630" i="23" s="1"/>
  <c r="R2629" i="23" s="1"/>
  <c r="Q2631" i="23"/>
  <c r="Q2630" i="23" s="1"/>
  <c r="P2631" i="23"/>
  <c r="O2631" i="23"/>
  <c r="O2630" i="23" s="1"/>
  <c r="O2629" i="23" s="1"/>
  <c r="L2631" i="23"/>
  <c r="L2630" i="23" s="1"/>
  <c r="K2631" i="23"/>
  <c r="K2630" i="23" s="1"/>
  <c r="J2631" i="23"/>
  <c r="J2630" i="23" s="1"/>
  <c r="J2629" i="23" s="1"/>
  <c r="I2631" i="23"/>
  <c r="I2630" i="23" s="1"/>
  <c r="H2631" i="23"/>
  <c r="H2630" i="23" s="1"/>
  <c r="H2629" i="23" s="1"/>
  <c r="P2630" i="23"/>
  <c r="M2628" i="23"/>
  <c r="N2628" i="23" s="1"/>
  <c r="N2627" i="23" s="1"/>
  <c r="N2626" i="23" s="1"/>
  <c r="R2627" i="23"/>
  <c r="R2626" i="23" s="1"/>
  <c r="Q2627" i="23"/>
  <c r="Q2626" i="23" s="1"/>
  <c r="P2627" i="23"/>
  <c r="P2626" i="23" s="1"/>
  <c r="O2627" i="23"/>
  <c r="O2626" i="23" s="1"/>
  <c r="L2627" i="23"/>
  <c r="L2626" i="23" s="1"/>
  <c r="K2627" i="23"/>
  <c r="K2626" i="23" s="1"/>
  <c r="J2627" i="23"/>
  <c r="J2626" i="23" s="1"/>
  <c r="J2625" i="23" s="1"/>
  <c r="I2627" i="23"/>
  <c r="H2627" i="23"/>
  <c r="H2626" i="23" s="1"/>
  <c r="M2624" i="23"/>
  <c r="N2624" i="23" s="1"/>
  <c r="N2623" i="23" s="1"/>
  <c r="N2622" i="23" s="1"/>
  <c r="R2623" i="23"/>
  <c r="R2622" i="23" s="1"/>
  <c r="Q2623" i="23"/>
  <c r="Q2622" i="23" s="1"/>
  <c r="P2623" i="23"/>
  <c r="P2622" i="23" s="1"/>
  <c r="O2623" i="23"/>
  <c r="O2622" i="23" s="1"/>
  <c r="L2623" i="23"/>
  <c r="K2623" i="23"/>
  <c r="K2622" i="23" s="1"/>
  <c r="J2623" i="23"/>
  <c r="I2623" i="23"/>
  <c r="I2622" i="23" s="1"/>
  <c r="H2623" i="23"/>
  <c r="H2622" i="23" s="1"/>
  <c r="J2622" i="23"/>
  <c r="M2621" i="23"/>
  <c r="N2621" i="23" s="1"/>
  <c r="M2620" i="23"/>
  <c r="N2620" i="23" s="1"/>
  <c r="M2619" i="23"/>
  <c r="N2619" i="23" s="1"/>
  <c r="R2618" i="23"/>
  <c r="R2617" i="23" s="1"/>
  <c r="Q2618" i="23"/>
  <c r="Q2617" i="23" s="1"/>
  <c r="P2618" i="23"/>
  <c r="P2617" i="23" s="1"/>
  <c r="O2618" i="23"/>
  <c r="O2617" i="23" s="1"/>
  <c r="L2618" i="23"/>
  <c r="L2617" i="23" s="1"/>
  <c r="K2618" i="23"/>
  <c r="K2617" i="23" s="1"/>
  <c r="J2618" i="23"/>
  <c r="I2618" i="23"/>
  <c r="H2618" i="23"/>
  <c r="H2617" i="23" s="1"/>
  <c r="J2617" i="23"/>
  <c r="L2616" i="23"/>
  <c r="M2616" i="23" s="1"/>
  <c r="N2616" i="23" s="1"/>
  <c r="M2615" i="23"/>
  <c r="N2615" i="23" s="1"/>
  <c r="R2614" i="23"/>
  <c r="R2613" i="23" s="1"/>
  <c r="R2612" i="23" s="1"/>
  <c r="Q2614" i="23"/>
  <c r="Q2613" i="23" s="1"/>
  <c r="Q2612" i="23" s="1"/>
  <c r="P2614" i="23"/>
  <c r="P2613" i="23" s="1"/>
  <c r="P2612" i="23" s="1"/>
  <c r="O2614" i="23"/>
  <c r="O2613" i="23" s="1"/>
  <c r="O2612" i="23" s="1"/>
  <c r="L2614" i="23"/>
  <c r="L2613" i="23" s="1"/>
  <c r="L2612" i="23" s="1"/>
  <c r="K2614" i="23"/>
  <c r="K2613" i="23" s="1"/>
  <c r="K2612" i="23" s="1"/>
  <c r="J2614" i="23"/>
  <c r="J2613" i="23" s="1"/>
  <c r="J2612" i="23" s="1"/>
  <c r="I2614" i="23"/>
  <c r="I2613" i="23" s="1"/>
  <c r="H2614" i="23"/>
  <c r="H2613" i="23" s="1"/>
  <c r="H2612" i="23" s="1"/>
  <c r="L2611" i="23"/>
  <c r="L2610" i="23" s="1"/>
  <c r="L2609" i="23" s="1"/>
  <c r="R2610" i="23"/>
  <c r="R2609" i="23" s="1"/>
  <c r="R2608" i="23" s="1"/>
  <c r="Q2610" i="23"/>
  <c r="Q2609" i="23" s="1"/>
  <c r="P2610" i="23"/>
  <c r="P2609" i="23" s="1"/>
  <c r="O2610" i="23"/>
  <c r="O2609" i="23" s="1"/>
  <c r="K2610" i="23"/>
  <c r="K2609" i="23" s="1"/>
  <c r="J2610" i="23"/>
  <c r="J2609" i="23" s="1"/>
  <c r="I2610" i="23"/>
  <c r="H2609" i="23"/>
  <c r="M2607" i="23"/>
  <c r="N2607" i="23" s="1"/>
  <c r="K2606" i="23"/>
  <c r="M2606" i="23" s="1"/>
  <c r="N2606" i="23" s="1"/>
  <c r="K2605" i="23"/>
  <c r="M2604" i="23"/>
  <c r="N2604" i="23" s="1"/>
  <c r="M2603" i="23"/>
  <c r="N2603" i="23" s="1"/>
  <c r="M2602" i="23"/>
  <c r="N2602" i="23" s="1"/>
  <c r="R2601" i="23"/>
  <c r="Q2601" i="23"/>
  <c r="P2601" i="23"/>
  <c r="O2601" i="23"/>
  <c r="L2601" i="23"/>
  <c r="J2601" i="23"/>
  <c r="I2601" i="23"/>
  <c r="H2601" i="23"/>
  <c r="L2600" i="23"/>
  <c r="M2600" i="23" s="1"/>
  <c r="N2600" i="23" s="1"/>
  <c r="M2599" i="23"/>
  <c r="N2599" i="23" s="1"/>
  <c r="L2598" i="23"/>
  <c r="K2598" i="23"/>
  <c r="K2594" i="23" s="1"/>
  <c r="L2597" i="23"/>
  <c r="L2596" i="23"/>
  <c r="M2596" i="23" s="1"/>
  <c r="N2596" i="23" s="1"/>
  <c r="K2595" i="23"/>
  <c r="M2595" i="23" s="1"/>
  <c r="N2595" i="23" s="1"/>
  <c r="R2594" i="23"/>
  <c r="Q2594" i="23"/>
  <c r="P2594" i="23"/>
  <c r="O2594" i="23"/>
  <c r="J2594" i="23"/>
  <c r="I2594" i="23"/>
  <c r="H2594" i="23"/>
  <c r="M2593" i="23"/>
  <c r="N2593" i="23" s="1"/>
  <c r="L2592" i="23"/>
  <c r="K2591" i="23"/>
  <c r="K2590" i="23" s="1"/>
  <c r="R2590" i="23"/>
  <c r="Q2590" i="23"/>
  <c r="P2590" i="23"/>
  <c r="O2590" i="23"/>
  <c r="J2590" i="23"/>
  <c r="I2590" i="23"/>
  <c r="H2590" i="23"/>
  <c r="M2589" i="23"/>
  <c r="N2589" i="23" s="1"/>
  <c r="L2589" i="23"/>
  <c r="L2588" i="23"/>
  <c r="M2587" i="23"/>
  <c r="N2587" i="23" s="1"/>
  <c r="K2586" i="23"/>
  <c r="M2586" i="23" s="1"/>
  <c r="N2586" i="23" s="1"/>
  <c r="M2585" i="23"/>
  <c r="N2585" i="23" s="1"/>
  <c r="M2584" i="23"/>
  <c r="N2584" i="23" s="1"/>
  <c r="R2583" i="23"/>
  <c r="Q2583" i="23"/>
  <c r="P2583" i="23"/>
  <c r="O2583" i="23"/>
  <c r="J2583" i="23"/>
  <c r="I2583" i="23"/>
  <c r="H2583" i="23"/>
  <c r="M2581" i="23"/>
  <c r="N2581" i="23" s="1"/>
  <c r="N2580" i="23" s="1"/>
  <c r="R2580" i="23"/>
  <c r="Q2580" i="23"/>
  <c r="P2580" i="23"/>
  <c r="O2580" i="23"/>
  <c r="L2580" i="23"/>
  <c r="K2580" i="23"/>
  <c r="J2580" i="23"/>
  <c r="I2580" i="23"/>
  <c r="H2580" i="23"/>
  <c r="M2579" i="23"/>
  <c r="N2579" i="23" s="1"/>
  <c r="M2578" i="23"/>
  <c r="N2578" i="23" s="1"/>
  <c r="M2577" i="23"/>
  <c r="N2577" i="23" s="1"/>
  <c r="M2576" i="23"/>
  <c r="N2576" i="23" s="1"/>
  <c r="M2575" i="23"/>
  <c r="N2575" i="23" s="1"/>
  <c r="M2574" i="23"/>
  <c r="N2574" i="23" s="1"/>
  <c r="R2573" i="23"/>
  <c r="Q2573" i="23"/>
  <c r="P2573" i="23"/>
  <c r="O2573" i="23"/>
  <c r="L2573" i="23"/>
  <c r="K2573" i="23"/>
  <c r="J2573" i="23"/>
  <c r="I2573" i="23"/>
  <c r="H2573" i="23"/>
  <c r="M2572" i="23"/>
  <c r="N2572" i="23" s="1"/>
  <c r="N2571" i="23"/>
  <c r="M2571" i="23"/>
  <c r="R2570" i="23"/>
  <c r="Q2570" i="23"/>
  <c r="P2570" i="23"/>
  <c r="O2570" i="23"/>
  <c r="L2570" i="23"/>
  <c r="K2570" i="23"/>
  <c r="J2570" i="23"/>
  <c r="I2570" i="23"/>
  <c r="H2570" i="23"/>
  <c r="M2567" i="23"/>
  <c r="N2567" i="23" s="1"/>
  <c r="N2566" i="23" s="1"/>
  <c r="R2566" i="23"/>
  <c r="Q2566" i="23"/>
  <c r="P2566" i="23"/>
  <c r="O2566" i="23"/>
  <c r="L2566" i="23"/>
  <c r="K2566" i="23"/>
  <c r="J2566" i="23"/>
  <c r="I2566" i="23"/>
  <c r="H2566" i="23"/>
  <c r="M2565" i="23"/>
  <c r="N2565" i="23" s="1"/>
  <c r="N2564" i="23" s="1"/>
  <c r="R2564" i="23"/>
  <c r="Q2564" i="23"/>
  <c r="P2564" i="23"/>
  <c r="P2563" i="23" s="1"/>
  <c r="P2562" i="23" s="1"/>
  <c r="O2564" i="23"/>
  <c r="L2564" i="23"/>
  <c r="L2563" i="23" s="1"/>
  <c r="K2564" i="23"/>
  <c r="K2563" i="23" s="1"/>
  <c r="K2562" i="23" s="1"/>
  <c r="J2564" i="23"/>
  <c r="J2563" i="23" s="1"/>
  <c r="J2562" i="23" s="1"/>
  <c r="I2564" i="23"/>
  <c r="H2564" i="23"/>
  <c r="H2563" i="23" s="1"/>
  <c r="H2562" i="23" s="1"/>
  <c r="O2563" i="23"/>
  <c r="O2562" i="23" s="1"/>
  <c r="L2562" i="23"/>
  <c r="M2560" i="23"/>
  <c r="N2560" i="23" s="1"/>
  <c r="N2559" i="23" s="1"/>
  <c r="R2559" i="23"/>
  <c r="Q2559" i="23"/>
  <c r="P2559" i="23"/>
  <c r="O2559" i="23"/>
  <c r="L2559" i="23"/>
  <c r="K2559" i="23"/>
  <c r="J2559" i="23"/>
  <c r="I2559" i="23"/>
  <c r="H2559" i="23"/>
  <c r="M2558" i="23"/>
  <c r="N2558" i="23" s="1"/>
  <c r="M2557" i="23"/>
  <c r="N2557" i="23" s="1"/>
  <c r="L2557" i="23"/>
  <c r="M2556" i="23"/>
  <c r="N2556" i="23" s="1"/>
  <c r="M2555" i="23"/>
  <c r="N2555" i="23" s="1"/>
  <c r="N2554" i="23"/>
  <c r="M2554" i="23"/>
  <c r="R2553" i="23"/>
  <c r="Q2553" i="23"/>
  <c r="Q2552" i="23" s="1"/>
  <c r="P2553" i="23"/>
  <c r="P2552" i="23" s="1"/>
  <c r="O2553" i="23"/>
  <c r="O2552" i="23" s="1"/>
  <c r="L2553" i="23"/>
  <c r="L2552" i="23" s="1"/>
  <c r="K2553" i="23"/>
  <c r="K2552" i="23" s="1"/>
  <c r="J2553" i="23"/>
  <c r="I2553" i="23"/>
  <c r="I2552" i="23" s="1"/>
  <c r="H2553" i="23"/>
  <c r="H2552" i="23" s="1"/>
  <c r="M2551" i="23"/>
  <c r="N2551" i="23" s="1"/>
  <c r="M2550" i="23"/>
  <c r="N2550" i="23" s="1"/>
  <c r="M2549" i="23"/>
  <c r="N2549" i="23" s="1"/>
  <c r="M2548" i="23"/>
  <c r="N2548" i="23" s="1"/>
  <c r="K2547" i="23"/>
  <c r="M2547" i="23" s="1"/>
  <c r="N2547" i="23" s="1"/>
  <c r="M2546" i="23"/>
  <c r="N2546" i="23" s="1"/>
  <c r="M2545" i="23"/>
  <c r="N2545" i="23" s="1"/>
  <c r="R2544" i="23"/>
  <c r="Q2544" i="23"/>
  <c r="P2544" i="23"/>
  <c r="O2544" i="23"/>
  <c r="L2544" i="23"/>
  <c r="J2544" i="23"/>
  <c r="I2544" i="23"/>
  <c r="H2544" i="23"/>
  <c r="M2543" i="23"/>
  <c r="N2543" i="23" s="1"/>
  <c r="L2542" i="23"/>
  <c r="L2535" i="23" s="1"/>
  <c r="L2534" i="23" s="1"/>
  <c r="M2541" i="23"/>
  <c r="N2541" i="23" s="1"/>
  <c r="M2540" i="23"/>
  <c r="N2540" i="23" s="1"/>
  <c r="K2539" i="23"/>
  <c r="M2539" i="23" s="1"/>
  <c r="N2539" i="23" s="1"/>
  <c r="M2538" i="23"/>
  <c r="N2538" i="23" s="1"/>
  <c r="K2537" i="23"/>
  <c r="M2537" i="23" s="1"/>
  <c r="N2537" i="23" s="1"/>
  <c r="K2536" i="23"/>
  <c r="M2536" i="23" s="1"/>
  <c r="N2536" i="23" s="1"/>
  <c r="R2535" i="23"/>
  <c r="R2534" i="23" s="1"/>
  <c r="Q2535" i="23"/>
  <c r="Q2534" i="23" s="1"/>
  <c r="P2535" i="23"/>
  <c r="P2534" i="23" s="1"/>
  <c r="P2533" i="23" s="1"/>
  <c r="P2532" i="23" s="1"/>
  <c r="O2535" i="23"/>
  <c r="O2534" i="23" s="1"/>
  <c r="J2535" i="23"/>
  <c r="J2534" i="23" s="1"/>
  <c r="I2535" i="23"/>
  <c r="H2535" i="23"/>
  <c r="H2534" i="23" s="1"/>
  <c r="I2534" i="23"/>
  <c r="M2530" i="23"/>
  <c r="N2530" i="23" s="1"/>
  <c r="N2529" i="23" s="1"/>
  <c r="N2528" i="23" s="1"/>
  <c r="N2527" i="23" s="1"/>
  <c r="R2529" i="23"/>
  <c r="R2528" i="23" s="1"/>
  <c r="R2527" i="23" s="1"/>
  <c r="Q2529" i="23"/>
  <c r="Q2528" i="23" s="1"/>
  <c r="Q2527" i="23" s="1"/>
  <c r="P2529" i="23"/>
  <c r="P2528" i="23" s="1"/>
  <c r="P2527" i="23" s="1"/>
  <c r="O2529" i="23"/>
  <c r="O2528" i="23" s="1"/>
  <c r="O2527" i="23" s="1"/>
  <c r="L2529" i="23"/>
  <c r="K2529" i="23"/>
  <c r="K2528" i="23" s="1"/>
  <c r="K2527" i="23" s="1"/>
  <c r="J2529" i="23"/>
  <c r="J2528" i="23" s="1"/>
  <c r="J2527" i="23" s="1"/>
  <c r="I2529" i="23"/>
  <c r="H2529" i="23"/>
  <c r="H2528" i="23" s="1"/>
  <c r="H2527" i="23" s="1"/>
  <c r="L2528" i="23"/>
  <c r="L2527" i="23" s="1"/>
  <c r="M2526" i="23"/>
  <c r="N2526" i="23" s="1"/>
  <c r="M2525" i="23"/>
  <c r="N2525" i="23" s="1"/>
  <c r="R2524" i="23"/>
  <c r="R2523" i="23" s="1"/>
  <c r="R2522" i="23" s="1"/>
  <c r="Q2524" i="23"/>
  <c r="Q2523" i="23" s="1"/>
  <c r="Q2522" i="23" s="1"/>
  <c r="P2524" i="23"/>
  <c r="P2523" i="23" s="1"/>
  <c r="P2522" i="23" s="1"/>
  <c r="O2524" i="23"/>
  <c r="O2523" i="23" s="1"/>
  <c r="O2522" i="23" s="1"/>
  <c r="L2524" i="23"/>
  <c r="L2523" i="23" s="1"/>
  <c r="K2524" i="23"/>
  <c r="K2523" i="23" s="1"/>
  <c r="K2522" i="23" s="1"/>
  <c r="J2524" i="23"/>
  <c r="J2523" i="23" s="1"/>
  <c r="J2522" i="23" s="1"/>
  <c r="I2524" i="23"/>
  <c r="H2524" i="23"/>
  <c r="H2523" i="23" s="1"/>
  <c r="H2522" i="23" s="1"/>
  <c r="L2522" i="23"/>
  <c r="L2521" i="23"/>
  <c r="M2521" i="23" s="1"/>
  <c r="N2521" i="23" s="1"/>
  <c r="N2520" i="23" s="1"/>
  <c r="R2520" i="23"/>
  <c r="Q2520" i="23"/>
  <c r="P2520" i="23"/>
  <c r="O2520" i="23"/>
  <c r="K2520" i="23"/>
  <c r="J2520" i="23"/>
  <c r="I2520" i="23"/>
  <c r="H2520" i="23"/>
  <c r="K2519" i="23"/>
  <c r="H2519" i="23"/>
  <c r="H2517" i="23" s="1"/>
  <c r="M2518" i="23"/>
  <c r="N2518" i="23" s="1"/>
  <c r="R2517" i="23"/>
  <c r="Q2517" i="23"/>
  <c r="P2517" i="23"/>
  <c r="O2517" i="23"/>
  <c r="O2516" i="23" s="1"/>
  <c r="O2515" i="23" s="1"/>
  <c r="L2517" i="23"/>
  <c r="J2517" i="23"/>
  <c r="I2517" i="23"/>
  <c r="M2514" i="23"/>
  <c r="N2514" i="23" s="1"/>
  <c r="N2513" i="23" s="1"/>
  <c r="N2512" i="23" s="1"/>
  <c r="N2511" i="23" s="1"/>
  <c r="R2513" i="23"/>
  <c r="R2512" i="23" s="1"/>
  <c r="Q2513" i="23"/>
  <c r="Q2512" i="23" s="1"/>
  <c r="Q2511" i="23" s="1"/>
  <c r="P2513" i="23"/>
  <c r="P2512" i="23" s="1"/>
  <c r="P2511" i="23" s="1"/>
  <c r="O2513" i="23"/>
  <c r="O2512" i="23" s="1"/>
  <c r="O2511" i="23" s="1"/>
  <c r="L2513" i="23"/>
  <c r="L2512" i="23" s="1"/>
  <c r="L2511" i="23" s="1"/>
  <c r="K2513" i="23"/>
  <c r="J2513" i="23"/>
  <c r="J2512" i="23" s="1"/>
  <c r="J2511" i="23" s="1"/>
  <c r="I2513" i="23"/>
  <c r="H2513" i="23"/>
  <c r="H2512" i="23" s="1"/>
  <c r="K2512" i="23"/>
  <c r="K2511" i="23" s="1"/>
  <c r="R2511" i="23"/>
  <c r="H2511" i="23"/>
  <c r="M2508" i="23"/>
  <c r="N2508" i="23" s="1"/>
  <c r="N2507" i="23" s="1"/>
  <c r="N2506" i="23" s="1"/>
  <c r="N2505" i="23" s="1"/>
  <c r="R2507" i="23"/>
  <c r="R2506" i="23" s="1"/>
  <c r="R2505" i="23" s="1"/>
  <c r="Q2507" i="23"/>
  <c r="Q2506" i="23" s="1"/>
  <c r="Q2505" i="23" s="1"/>
  <c r="P2507" i="23"/>
  <c r="P2506" i="23" s="1"/>
  <c r="P2505" i="23" s="1"/>
  <c r="O2507" i="23"/>
  <c r="O2506" i="23" s="1"/>
  <c r="O2505" i="23" s="1"/>
  <c r="L2507" i="23"/>
  <c r="L2506" i="23" s="1"/>
  <c r="L2505" i="23" s="1"/>
  <c r="K2507" i="23"/>
  <c r="K2506" i="23" s="1"/>
  <c r="K2505" i="23" s="1"/>
  <c r="J2507" i="23"/>
  <c r="J2506" i="23" s="1"/>
  <c r="J2505" i="23" s="1"/>
  <c r="I2507" i="23"/>
  <c r="H2507" i="23"/>
  <c r="H2506" i="23" s="1"/>
  <c r="H2505" i="23" s="1"/>
  <c r="I2506" i="23"/>
  <c r="I2505" i="23" s="1"/>
  <c r="M2504" i="23"/>
  <c r="N2504" i="23" s="1"/>
  <c r="M2503" i="23"/>
  <c r="N2503" i="23" s="1"/>
  <c r="R2502" i="23"/>
  <c r="R2501" i="23" s="1"/>
  <c r="R2500" i="23" s="1"/>
  <c r="Q2502" i="23"/>
  <c r="Q2501" i="23" s="1"/>
  <c r="Q2500" i="23" s="1"/>
  <c r="P2502" i="23"/>
  <c r="P2501" i="23" s="1"/>
  <c r="P2500" i="23" s="1"/>
  <c r="P2499" i="23" s="1"/>
  <c r="P2498" i="23" s="1"/>
  <c r="O2502" i="23"/>
  <c r="O2501" i="23" s="1"/>
  <c r="O2500" i="23" s="1"/>
  <c r="L2502" i="23"/>
  <c r="K2502" i="23"/>
  <c r="K2501" i="23" s="1"/>
  <c r="K2500" i="23" s="1"/>
  <c r="K2499" i="23" s="1"/>
  <c r="K2498" i="23" s="1"/>
  <c r="J2502" i="23"/>
  <c r="J2501" i="23" s="1"/>
  <c r="J2500" i="23" s="1"/>
  <c r="I2502" i="23"/>
  <c r="I2501" i="23" s="1"/>
  <c r="I2500" i="23" s="1"/>
  <c r="H2502" i="23"/>
  <c r="H2501" i="23" s="1"/>
  <c r="H2500" i="23" s="1"/>
  <c r="N2497" i="23"/>
  <c r="N2496" i="23" s="1"/>
  <c r="N2495" i="23" s="1"/>
  <c r="N2494" i="23" s="1"/>
  <c r="M2497" i="23"/>
  <c r="R2496" i="23"/>
  <c r="R2495" i="23" s="1"/>
  <c r="R2494" i="23" s="1"/>
  <c r="Q2496" i="23"/>
  <c r="Q2495" i="23" s="1"/>
  <c r="Q2494" i="23" s="1"/>
  <c r="P2496" i="23"/>
  <c r="P2495" i="23" s="1"/>
  <c r="P2494" i="23" s="1"/>
  <c r="O2496" i="23"/>
  <c r="L2496" i="23"/>
  <c r="L2495" i="23" s="1"/>
  <c r="L2494" i="23" s="1"/>
  <c r="K2496" i="23"/>
  <c r="K2495" i="23" s="1"/>
  <c r="K2494" i="23" s="1"/>
  <c r="J2496" i="23"/>
  <c r="J2495" i="23" s="1"/>
  <c r="J2494" i="23" s="1"/>
  <c r="I2496" i="23"/>
  <c r="H2496" i="23"/>
  <c r="H2495" i="23" s="1"/>
  <c r="H2494" i="23" s="1"/>
  <c r="O2495" i="23"/>
  <c r="O2494" i="23" s="1"/>
  <c r="M2493" i="23"/>
  <c r="N2493" i="23" s="1"/>
  <c r="N2492" i="23" s="1"/>
  <c r="R2492" i="23"/>
  <c r="Q2492" i="23"/>
  <c r="P2492" i="23"/>
  <c r="O2492" i="23"/>
  <c r="L2492" i="23"/>
  <c r="K2492" i="23"/>
  <c r="J2492" i="23"/>
  <c r="I2492" i="23"/>
  <c r="H2492" i="23"/>
  <c r="M2491" i="23"/>
  <c r="N2491" i="23" s="1"/>
  <c r="N2490" i="23" s="1"/>
  <c r="R2490" i="23"/>
  <c r="Q2490" i="23"/>
  <c r="P2490" i="23"/>
  <c r="P2489" i="23" s="1"/>
  <c r="P2488" i="23" s="1"/>
  <c r="O2490" i="23"/>
  <c r="L2490" i="23"/>
  <c r="K2490" i="23"/>
  <c r="J2490" i="23"/>
  <c r="I2490" i="23"/>
  <c r="I2489" i="23" s="1"/>
  <c r="H2490" i="23"/>
  <c r="O2489" i="23"/>
  <c r="O2488" i="23" s="1"/>
  <c r="H2489" i="23"/>
  <c r="H2488" i="23" s="1"/>
  <c r="M2485" i="23"/>
  <c r="N2485" i="23" s="1"/>
  <c r="N2484" i="23" s="1"/>
  <c r="N2483" i="23" s="1"/>
  <c r="N2482" i="23" s="1"/>
  <c r="N2481" i="23" s="1"/>
  <c r="N2480" i="23" s="1"/>
  <c r="R2484" i="23"/>
  <c r="R2483" i="23" s="1"/>
  <c r="R2482" i="23" s="1"/>
  <c r="R2481" i="23" s="1"/>
  <c r="R2480" i="23" s="1"/>
  <c r="Q2484" i="23"/>
  <c r="Q2483" i="23" s="1"/>
  <c r="Q2482" i="23" s="1"/>
  <c r="Q2481" i="23" s="1"/>
  <c r="Q2480" i="23" s="1"/>
  <c r="P2484" i="23"/>
  <c r="P2483" i="23" s="1"/>
  <c r="P2482" i="23" s="1"/>
  <c r="P2481" i="23" s="1"/>
  <c r="P2480" i="23" s="1"/>
  <c r="O2484" i="23"/>
  <c r="O2483" i="23" s="1"/>
  <c r="O2482" i="23" s="1"/>
  <c r="O2481" i="23" s="1"/>
  <c r="O2480" i="23" s="1"/>
  <c r="L2484" i="23"/>
  <c r="L2483" i="23" s="1"/>
  <c r="L2482" i="23" s="1"/>
  <c r="L2481" i="23" s="1"/>
  <c r="L2480" i="23" s="1"/>
  <c r="K2484" i="23"/>
  <c r="J2484" i="23"/>
  <c r="J2483" i="23" s="1"/>
  <c r="J2482" i="23" s="1"/>
  <c r="J2481" i="23" s="1"/>
  <c r="J2480" i="23" s="1"/>
  <c r="I2484" i="23"/>
  <c r="I2483" i="23" s="1"/>
  <c r="I2482" i="23" s="1"/>
  <c r="H2484" i="23"/>
  <c r="H2483" i="23" s="1"/>
  <c r="H2482" i="23"/>
  <c r="H2481" i="23" s="1"/>
  <c r="H2480" i="23" s="1"/>
  <c r="M2479" i="23"/>
  <c r="N2479" i="23" s="1"/>
  <c r="N2478" i="23" s="1"/>
  <c r="R2478" i="23"/>
  <c r="Q2478" i="23"/>
  <c r="P2478" i="23"/>
  <c r="O2478" i="23"/>
  <c r="L2478" i="23"/>
  <c r="K2478" i="23"/>
  <c r="J2478" i="23"/>
  <c r="I2478" i="23"/>
  <c r="H2478" i="23"/>
  <c r="M2477" i="23"/>
  <c r="N2477" i="23" s="1"/>
  <c r="N2476" i="23" s="1"/>
  <c r="R2476" i="23"/>
  <c r="Q2476" i="23"/>
  <c r="P2476" i="23"/>
  <c r="O2476" i="23"/>
  <c r="L2476" i="23"/>
  <c r="K2476" i="23"/>
  <c r="J2476" i="23"/>
  <c r="I2476" i="23"/>
  <c r="H2476" i="23"/>
  <c r="M2475" i="23"/>
  <c r="N2475" i="23" s="1"/>
  <c r="N2474" i="23" s="1"/>
  <c r="R2474" i="23"/>
  <c r="R2473" i="23" s="1"/>
  <c r="R2472" i="23" s="1"/>
  <c r="Q2474" i="23"/>
  <c r="P2474" i="23"/>
  <c r="O2474" i="23"/>
  <c r="L2474" i="23"/>
  <c r="K2474" i="23"/>
  <c r="K2473" i="23" s="1"/>
  <c r="K2472" i="23" s="1"/>
  <c r="J2474" i="23"/>
  <c r="I2474" i="23"/>
  <c r="H2474" i="23"/>
  <c r="M2471" i="23"/>
  <c r="N2471" i="23" s="1"/>
  <c r="N2470" i="23" s="1"/>
  <c r="N2469" i="23" s="1"/>
  <c r="N2468" i="23" s="1"/>
  <c r="R2470" i="23"/>
  <c r="R2469" i="23" s="1"/>
  <c r="R2468" i="23" s="1"/>
  <c r="Q2470" i="23"/>
  <c r="Q2469" i="23" s="1"/>
  <c r="Q2468" i="23" s="1"/>
  <c r="P2470" i="23"/>
  <c r="P2469" i="23" s="1"/>
  <c r="P2468" i="23" s="1"/>
  <c r="O2470" i="23"/>
  <c r="O2469" i="23" s="1"/>
  <c r="O2468" i="23" s="1"/>
  <c r="L2470" i="23"/>
  <c r="L2469" i="23" s="1"/>
  <c r="L2468" i="23" s="1"/>
  <c r="K2470" i="23"/>
  <c r="K2469" i="23" s="1"/>
  <c r="K2468" i="23" s="1"/>
  <c r="J2470" i="23"/>
  <c r="J2469" i="23" s="1"/>
  <c r="J2468" i="23" s="1"/>
  <c r="I2470" i="23"/>
  <c r="H2470" i="23"/>
  <c r="H2469" i="23" s="1"/>
  <c r="H2468" i="23" s="1"/>
  <c r="M2467" i="23"/>
  <c r="N2467" i="23" s="1"/>
  <c r="N2466" i="23" s="1"/>
  <c r="N2465" i="23" s="1"/>
  <c r="N2464" i="23" s="1"/>
  <c r="R2466" i="23"/>
  <c r="Q2466" i="23"/>
  <c r="Q2465" i="23" s="1"/>
  <c r="Q2464" i="23" s="1"/>
  <c r="P2466" i="23"/>
  <c r="P2465" i="23" s="1"/>
  <c r="P2464" i="23" s="1"/>
  <c r="O2466" i="23"/>
  <c r="L2466" i="23"/>
  <c r="L2465" i="23" s="1"/>
  <c r="L2464" i="23" s="1"/>
  <c r="K2466" i="23"/>
  <c r="K2465" i="23" s="1"/>
  <c r="K2464" i="23" s="1"/>
  <c r="J2466" i="23"/>
  <c r="J2465" i="23" s="1"/>
  <c r="J2464" i="23" s="1"/>
  <c r="I2466" i="23"/>
  <c r="H2466" i="23"/>
  <c r="H2465" i="23" s="1"/>
  <c r="H2464" i="23" s="1"/>
  <c r="R2465" i="23"/>
  <c r="O2465" i="23"/>
  <c r="O2464" i="23" s="1"/>
  <c r="R2464" i="23"/>
  <c r="M2463" i="23"/>
  <c r="N2463" i="23" s="1"/>
  <c r="N2462" i="23" s="1"/>
  <c r="N2461" i="23" s="1"/>
  <c r="N2460" i="23" s="1"/>
  <c r="R2462" i="23"/>
  <c r="R2461" i="23" s="1"/>
  <c r="R2460" i="23" s="1"/>
  <c r="Q2462" i="23"/>
  <c r="Q2461" i="23" s="1"/>
  <c r="Q2460" i="23" s="1"/>
  <c r="P2462" i="23"/>
  <c r="P2461" i="23" s="1"/>
  <c r="P2460" i="23" s="1"/>
  <c r="O2462" i="23"/>
  <c r="O2461" i="23" s="1"/>
  <c r="O2460" i="23" s="1"/>
  <c r="L2462" i="23"/>
  <c r="L2461" i="23" s="1"/>
  <c r="L2460" i="23" s="1"/>
  <c r="K2462" i="23"/>
  <c r="K2461" i="23" s="1"/>
  <c r="K2460" i="23" s="1"/>
  <c r="J2462" i="23"/>
  <c r="J2461" i="23" s="1"/>
  <c r="J2460" i="23" s="1"/>
  <c r="I2462" i="23"/>
  <c r="H2462" i="23"/>
  <c r="H2461" i="23" s="1"/>
  <c r="H2460" i="23" s="1"/>
  <c r="M2459" i="23"/>
  <c r="N2459" i="23" s="1"/>
  <c r="N2458" i="23" s="1"/>
  <c r="N2457" i="23" s="1"/>
  <c r="N2456" i="23" s="1"/>
  <c r="R2458" i="23"/>
  <c r="R2457" i="23" s="1"/>
  <c r="R2456" i="23" s="1"/>
  <c r="Q2458" i="23"/>
  <c r="Q2457" i="23" s="1"/>
  <c r="Q2456" i="23" s="1"/>
  <c r="P2458" i="23"/>
  <c r="P2457" i="23" s="1"/>
  <c r="P2456" i="23" s="1"/>
  <c r="O2458" i="23"/>
  <c r="O2457" i="23" s="1"/>
  <c r="O2456" i="23" s="1"/>
  <c r="L2458" i="23"/>
  <c r="L2457" i="23" s="1"/>
  <c r="L2456" i="23" s="1"/>
  <c r="K2458" i="23"/>
  <c r="J2458" i="23"/>
  <c r="I2458" i="23"/>
  <c r="I2457" i="23" s="1"/>
  <c r="H2458" i="23"/>
  <c r="H2457" i="23" s="1"/>
  <c r="H2456" i="23" s="1"/>
  <c r="K2457" i="23"/>
  <c r="K2456" i="23" s="1"/>
  <c r="I2456" i="23"/>
  <c r="M2455" i="23"/>
  <c r="N2455" i="23" s="1"/>
  <c r="N2454" i="23" s="1"/>
  <c r="N2453" i="23" s="1"/>
  <c r="N2452" i="23" s="1"/>
  <c r="R2454" i="23"/>
  <c r="R2453" i="23" s="1"/>
  <c r="R2452" i="23" s="1"/>
  <c r="Q2454" i="23"/>
  <c r="P2454" i="23"/>
  <c r="P2453" i="23" s="1"/>
  <c r="P2452" i="23" s="1"/>
  <c r="O2454" i="23"/>
  <c r="O2453" i="23" s="1"/>
  <c r="O2452" i="23" s="1"/>
  <c r="L2454" i="23"/>
  <c r="L2453" i="23" s="1"/>
  <c r="L2452" i="23" s="1"/>
  <c r="K2454" i="23"/>
  <c r="K2453" i="23" s="1"/>
  <c r="K2452" i="23" s="1"/>
  <c r="J2454" i="23"/>
  <c r="J2453" i="23" s="1"/>
  <c r="J2452" i="23" s="1"/>
  <c r="I2454" i="23"/>
  <c r="I2453" i="23" s="1"/>
  <c r="H2454" i="23"/>
  <c r="Q2453" i="23"/>
  <c r="Q2452" i="23" s="1"/>
  <c r="H2453" i="23"/>
  <c r="H2452" i="23" s="1"/>
  <c r="M2451" i="23"/>
  <c r="N2451" i="23" s="1"/>
  <c r="N2450" i="23" s="1"/>
  <c r="N2449" i="23" s="1"/>
  <c r="N2448" i="23" s="1"/>
  <c r="R2450" i="23"/>
  <c r="R2449" i="23" s="1"/>
  <c r="R2448" i="23" s="1"/>
  <c r="Q2450" i="23"/>
  <c r="Q2449" i="23" s="1"/>
  <c r="Q2448" i="23" s="1"/>
  <c r="P2450" i="23"/>
  <c r="P2449" i="23" s="1"/>
  <c r="P2448" i="23" s="1"/>
  <c r="O2450" i="23"/>
  <c r="O2449" i="23" s="1"/>
  <c r="O2448" i="23" s="1"/>
  <c r="L2450" i="23"/>
  <c r="L2449" i="23" s="1"/>
  <c r="L2448" i="23" s="1"/>
  <c r="K2450" i="23"/>
  <c r="K2449" i="23" s="1"/>
  <c r="K2448" i="23" s="1"/>
  <c r="J2450" i="23"/>
  <c r="J2449" i="23" s="1"/>
  <c r="J2448" i="23" s="1"/>
  <c r="I2450" i="23"/>
  <c r="H2450" i="23"/>
  <c r="H2449" i="23" s="1"/>
  <c r="H2448" i="23" s="1"/>
  <c r="M2447" i="23"/>
  <c r="N2447" i="23" s="1"/>
  <c r="N2446" i="23" s="1"/>
  <c r="N2445" i="23" s="1"/>
  <c r="N2444" i="23" s="1"/>
  <c r="R2446" i="23"/>
  <c r="R2445" i="23" s="1"/>
  <c r="R2444" i="23" s="1"/>
  <c r="Q2446" i="23"/>
  <c r="Q2445" i="23" s="1"/>
  <c r="Q2444" i="23" s="1"/>
  <c r="P2446" i="23"/>
  <c r="P2445" i="23" s="1"/>
  <c r="P2444" i="23" s="1"/>
  <c r="O2446" i="23"/>
  <c r="L2446" i="23"/>
  <c r="L2445" i="23" s="1"/>
  <c r="L2444" i="23" s="1"/>
  <c r="K2446" i="23"/>
  <c r="K2445" i="23" s="1"/>
  <c r="K2444" i="23" s="1"/>
  <c r="J2446" i="23"/>
  <c r="J2445" i="23" s="1"/>
  <c r="J2444" i="23" s="1"/>
  <c r="I2446" i="23"/>
  <c r="I2445" i="23" s="1"/>
  <c r="H2446" i="23"/>
  <c r="H2445" i="23" s="1"/>
  <c r="H2444" i="23" s="1"/>
  <c r="O2445" i="23"/>
  <c r="O2444" i="23" s="1"/>
  <c r="M2443" i="23"/>
  <c r="N2443" i="23" s="1"/>
  <c r="N2442" i="23" s="1"/>
  <c r="N2441" i="23" s="1"/>
  <c r="N2440" i="23" s="1"/>
  <c r="R2442" i="23"/>
  <c r="Q2442" i="23"/>
  <c r="P2442" i="23"/>
  <c r="P2441" i="23" s="1"/>
  <c r="P2440" i="23" s="1"/>
  <c r="O2442" i="23"/>
  <c r="O2441" i="23" s="1"/>
  <c r="O2440" i="23" s="1"/>
  <c r="L2442" i="23"/>
  <c r="K2442" i="23"/>
  <c r="K2441" i="23" s="1"/>
  <c r="K2440" i="23" s="1"/>
  <c r="J2442" i="23"/>
  <c r="J2441" i="23" s="1"/>
  <c r="J2440" i="23" s="1"/>
  <c r="I2442" i="23"/>
  <c r="I2441" i="23" s="1"/>
  <c r="H2442" i="23"/>
  <c r="H2441" i="23" s="1"/>
  <c r="H2440" i="23" s="1"/>
  <c r="R2441" i="23"/>
  <c r="R2440" i="23" s="1"/>
  <c r="Q2441" i="23"/>
  <c r="Q2440" i="23" s="1"/>
  <c r="M2439" i="23"/>
  <c r="N2439" i="23" s="1"/>
  <c r="N2438" i="23" s="1"/>
  <c r="N2437" i="23" s="1"/>
  <c r="N2436" i="23" s="1"/>
  <c r="R2438" i="23"/>
  <c r="R2437" i="23" s="1"/>
  <c r="R2436" i="23" s="1"/>
  <c r="Q2438" i="23"/>
  <c r="P2438" i="23"/>
  <c r="P2437" i="23" s="1"/>
  <c r="P2436" i="23" s="1"/>
  <c r="O2438" i="23"/>
  <c r="O2437" i="23" s="1"/>
  <c r="O2436" i="23" s="1"/>
  <c r="L2438" i="23"/>
  <c r="L2437" i="23" s="1"/>
  <c r="L2436" i="23" s="1"/>
  <c r="K2438" i="23"/>
  <c r="J2438" i="23"/>
  <c r="I2438" i="23"/>
  <c r="I2437" i="23" s="1"/>
  <c r="I2436" i="23" s="1"/>
  <c r="H2438" i="23"/>
  <c r="H2437" i="23" s="1"/>
  <c r="H2436" i="23" s="1"/>
  <c r="Q2437" i="23"/>
  <c r="Q2436" i="23" s="1"/>
  <c r="J2437" i="23"/>
  <c r="J2436" i="23" s="1"/>
  <c r="M2435" i="23"/>
  <c r="N2435" i="23" s="1"/>
  <c r="N2434" i="23" s="1"/>
  <c r="N2433" i="23" s="1"/>
  <c r="N2432" i="23" s="1"/>
  <c r="R2434" i="23"/>
  <c r="R2433" i="23" s="1"/>
  <c r="R2432" i="23" s="1"/>
  <c r="Q2434" i="23"/>
  <c r="Q2433" i="23" s="1"/>
  <c r="Q2432" i="23" s="1"/>
  <c r="P2434" i="23"/>
  <c r="P2433" i="23" s="1"/>
  <c r="P2432" i="23" s="1"/>
  <c r="O2434" i="23"/>
  <c r="O2433" i="23" s="1"/>
  <c r="O2432" i="23" s="1"/>
  <c r="L2434" i="23"/>
  <c r="K2434" i="23"/>
  <c r="K2433" i="23" s="1"/>
  <c r="K2432" i="23" s="1"/>
  <c r="J2434" i="23"/>
  <c r="J2433" i="23" s="1"/>
  <c r="J2432" i="23" s="1"/>
  <c r="I2434" i="23"/>
  <c r="I2433" i="23" s="1"/>
  <c r="H2434" i="23"/>
  <c r="H2433" i="23" s="1"/>
  <c r="H2432" i="23" s="1"/>
  <c r="M2431" i="23"/>
  <c r="N2431" i="23" s="1"/>
  <c r="N2430" i="23" s="1"/>
  <c r="N2429" i="23" s="1"/>
  <c r="N2428" i="23" s="1"/>
  <c r="R2430" i="23"/>
  <c r="R2429" i="23" s="1"/>
  <c r="R2428" i="23" s="1"/>
  <c r="Q2430" i="23"/>
  <c r="Q2429" i="23" s="1"/>
  <c r="Q2428" i="23" s="1"/>
  <c r="P2430" i="23"/>
  <c r="P2429" i="23" s="1"/>
  <c r="P2428" i="23" s="1"/>
  <c r="O2430" i="23"/>
  <c r="O2429" i="23" s="1"/>
  <c r="O2428" i="23" s="1"/>
  <c r="L2430" i="23"/>
  <c r="L2429" i="23" s="1"/>
  <c r="L2428" i="23" s="1"/>
  <c r="K2430" i="23"/>
  <c r="K2429" i="23" s="1"/>
  <c r="K2428" i="23" s="1"/>
  <c r="J2430" i="23"/>
  <c r="J2429" i="23" s="1"/>
  <c r="J2428" i="23" s="1"/>
  <c r="I2430" i="23"/>
  <c r="H2430" i="23"/>
  <c r="H2429" i="23" s="1"/>
  <c r="H2428" i="23" s="1"/>
  <c r="M2427" i="23"/>
  <c r="N2427" i="23" s="1"/>
  <c r="N2426" i="23" s="1"/>
  <c r="N2425" i="23" s="1"/>
  <c r="N2424" i="23" s="1"/>
  <c r="R2426" i="23"/>
  <c r="R2425" i="23" s="1"/>
  <c r="R2424" i="23" s="1"/>
  <c r="Q2426" i="23"/>
  <c r="Q2425" i="23" s="1"/>
  <c r="Q2424" i="23" s="1"/>
  <c r="P2426" i="23"/>
  <c r="P2425" i="23" s="1"/>
  <c r="P2424" i="23" s="1"/>
  <c r="O2426" i="23"/>
  <c r="O2425" i="23" s="1"/>
  <c r="O2424" i="23" s="1"/>
  <c r="L2426" i="23"/>
  <c r="L2425" i="23" s="1"/>
  <c r="L2424" i="23" s="1"/>
  <c r="K2426" i="23"/>
  <c r="K2425" i="23" s="1"/>
  <c r="K2424" i="23" s="1"/>
  <c r="J2426" i="23"/>
  <c r="I2426" i="23"/>
  <c r="I2425" i="23" s="1"/>
  <c r="H2426" i="23"/>
  <c r="H2425" i="23" s="1"/>
  <c r="J2425" i="23"/>
  <c r="J2424" i="23" s="1"/>
  <c r="H2424" i="23"/>
  <c r="M2423" i="23"/>
  <c r="N2423" i="23" s="1"/>
  <c r="N2422" i="23" s="1"/>
  <c r="N2421" i="23" s="1"/>
  <c r="N2420" i="23" s="1"/>
  <c r="R2422" i="23"/>
  <c r="Q2422" i="23"/>
  <c r="Q2421" i="23" s="1"/>
  <c r="P2422" i="23"/>
  <c r="P2421" i="23" s="1"/>
  <c r="P2420" i="23" s="1"/>
  <c r="O2422" i="23"/>
  <c r="O2421" i="23" s="1"/>
  <c r="O2420" i="23" s="1"/>
  <c r="L2422" i="23"/>
  <c r="K2422" i="23"/>
  <c r="K2421" i="23" s="1"/>
  <c r="K2420" i="23" s="1"/>
  <c r="J2422" i="23"/>
  <c r="J2421" i="23" s="1"/>
  <c r="J2420" i="23" s="1"/>
  <c r="I2422" i="23"/>
  <c r="H2422" i="23"/>
  <c r="H2421" i="23" s="1"/>
  <c r="H2420" i="23" s="1"/>
  <c r="R2421" i="23"/>
  <c r="R2420" i="23" s="1"/>
  <c r="L2421" i="23"/>
  <c r="L2420" i="23" s="1"/>
  <c r="Q2420" i="23"/>
  <c r="M2419" i="23"/>
  <c r="N2419" i="23" s="1"/>
  <c r="M2418" i="23"/>
  <c r="N2418" i="23" s="1"/>
  <c r="M2417" i="23"/>
  <c r="N2417" i="23" s="1"/>
  <c r="R2416" i="23"/>
  <c r="R2415" i="23" s="1"/>
  <c r="R2414" i="23" s="1"/>
  <c r="Q2416" i="23"/>
  <c r="Q2415" i="23" s="1"/>
  <c r="Q2414" i="23" s="1"/>
  <c r="P2416" i="23"/>
  <c r="P2415" i="23" s="1"/>
  <c r="P2414" i="23" s="1"/>
  <c r="O2416" i="23"/>
  <c r="L2416" i="23"/>
  <c r="L2415" i="23" s="1"/>
  <c r="L2414" i="23" s="1"/>
  <c r="K2416" i="23"/>
  <c r="K2415" i="23" s="1"/>
  <c r="K2414" i="23" s="1"/>
  <c r="J2416" i="23"/>
  <c r="J2415" i="23" s="1"/>
  <c r="I2416" i="23"/>
  <c r="H2416" i="23"/>
  <c r="H2415" i="23" s="1"/>
  <c r="H2414" i="23" s="1"/>
  <c r="O2415" i="23"/>
  <c r="O2414" i="23" s="1"/>
  <c r="M2413" i="23"/>
  <c r="N2413" i="23" s="1"/>
  <c r="N2412" i="23" s="1"/>
  <c r="N2411" i="23" s="1"/>
  <c r="N2410" i="23" s="1"/>
  <c r="R2412" i="23"/>
  <c r="Q2412" i="23"/>
  <c r="Q2411" i="23" s="1"/>
  <c r="Q2410" i="23" s="1"/>
  <c r="P2412" i="23"/>
  <c r="P2411" i="23" s="1"/>
  <c r="P2410" i="23" s="1"/>
  <c r="O2412" i="23"/>
  <c r="O2411" i="23" s="1"/>
  <c r="O2410" i="23" s="1"/>
  <c r="L2412" i="23"/>
  <c r="L2411" i="23" s="1"/>
  <c r="L2410" i="23" s="1"/>
  <c r="K2412" i="23"/>
  <c r="K2411" i="23" s="1"/>
  <c r="K2410" i="23" s="1"/>
  <c r="J2412" i="23"/>
  <c r="J2411" i="23" s="1"/>
  <c r="J2410" i="23" s="1"/>
  <c r="I2412" i="23"/>
  <c r="H2412" i="23"/>
  <c r="H2411" i="23" s="1"/>
  <c r="H2410" i="23" s="1"/>
  <c r="R2411" i="23"/>
  <c r="R2410" i="23" s="1"/>
  <c r="M2409" i="23"/>
  <c r="N2409" i="23" s="1"/>
  <c r="N2408" i="23" s="1"/>
  <c r="N2407" i="23" s="1"/>
  <c r="N2406" i="23" s="1"/>
  <c r="R2408" i="23"/>
  <c r="R2407" i="23" s="1"/>
  <c r="R2406" i="23" s="1"/>
  <c r="Q2408" i="23"/>
  <c r="P2408" i="23"/>
  <c r="P2407" i="23" s="1"/>
  <c r="P2406" i="23" s="1"/>
  <c r="O2408" i="23"/>
  <c r="O2407" i="23" s="1"/>
  <c r="O2406" i="23" s="1"/>
  <c r="L2408" i="23"/>
  <c r="L2407" i="23" s="1"/>
  <c r="K2408" i="23"/>
  <c r="K2407" i="23" s="1"/>
  <c r="K2406" i="23" s="1"/>
  <c r="J2408" i="23"/>
  <c r="J2407" i="23" s="1"/>
  <c r="J2406" i="23" s="1"/>
  <c r="I2408" i="23"/>
  <c r="H2408" i="23"/>
  <c r="H2407" i="23" s="1"/>
  <c r="H2406" i="23" s="1"/>
  <c r="Q2407" i="23"/>
  <c r="Q2406" i="23" s="1"/>
  <c r="L2406" i="23"/>
  <c r="M2405" i="23"/>
  <c r="N2405" i="23" s="1"/>
  <c r="N2404" i="23" s="1"/>
  <c r="N2403" i="23" s="1"/>
  <c r="N2402" i="23" s="1"/>
  <c r="R2404" i="23"/>
  <c r="Q2404" i="23"/>
  <c r="Q2403" i="23" s="1"/>
  <c r="Q2402" i="23" s="1"/>
  <c r="P2404" i="23"/>
  <c r="P2403" i="23" s="1"/>
  <c r="P2402" i="23" s="1"/>
  <c r="O2404" i="23"/>
  <c r="O2403" i="23" s="1"/>
  <c r="O2402" i="23" s="1"/>
  <c r="L2404" i="23"/>
  <c r="K2404" i="23"/>
  <c r="K2403" i="23" s="1"/>
  <c r="K2402" i="23" s="1"/>
  <c r="J2404" i="23"/>
  <c r="J2403" i="23" s="1"/>
  <c r="J2402" i="23" s="1"/>
  <c r="I2404" i="23"/>
  <c r="H2404" i="23"/>
  <c r="H2403" i="23" s="1"/>
  <c r="H2402" i="23" s="1"/>
  <c r="R2403" i="23"/>
  <c r="R2402" i="23" s="1"/>
  <c r="L2403" i="23"/>
  <c r="L2402" i="23" s="1"/>
  <c r="M2401" i="23"/>
  <c r="N2401" i="23" s="1"/>
  <c r="N2400" i="23" s="1"/>
  <c r="N2399" i="23" s="1"/>
  <c r="N2398" i="23" s="1"/>
  <c r="R2400" i="23"/>
  <c r="R2399" i="23" s="1"/>
  <c r="Q2400" i="23"/>
  <c r="Q2399" i="23" s="1"/>
  <c r="Q2398" i="23" s="1"/>
  <c r="P2400" i="23"/>
  <c r="P2399" i="23" s="1"/>
  <c r="P2398" i="23" s="1"/>
  <c r="O2400" i="23"/>
  <c r="O2399" i="23" s="1"/>
  <c r="O2398" i="23" s="1"/>
  <c r="L2400" i="23"/>
  <c r="L2399" i="23" s="1"/>
  <c r="K2400" i="23"/>
  <c r="K2399" i="23" s="1"/>
  <c r="K2398" i="23" s="1"/>
  <c r="J2400" i="23"/>
  <c r="J2399" i="23" s="1"/>
  <c r="J2398" i="23" s="1"/>
  <c r="I2400" i="23"/>
  <c r="I2399" i="23" s="1"/>
  <c r="I2398" i="23" s="1"/>
  <c r="H2400" i="23"/>
  <c r="H2399" i="23" s="1"/>
  <c r="H2398" i="23" s="1"/>
  <c r="R2398" i="23"/>
  <c r="M2397" i="23"/>
  <c r="N2397" i="23" s="1"/>
  <c r="N2396" i="23" s="1"/>
  <c r="N2395" i="23" s="1"/>
  <c r="N2394" i="23" s="1"/>
  <c r="R2396" i="23"/>
  <c r="R2395" i="23" s="1"/>
  <c r="R2394" i="23" s="1"/>
  <c r="Q2396" i="23"/>
  <c r="Q2395" i="23" s="1"/>
  <c r="Q2394" i="23" s="1"/>
  <c r="P2396" i="23"/>
  <c r="P2395" i="23" s="1"/>
  <c r="P2394" i="23" s="1"/>
  <c r="O2396" i="23"/>
  <c r="O2395" i="23" s="1"/>
  <c r="O2394" i="23" s="1"/>
  <c r="L2396" i="23"/>
  <c r="L2395" i="23" s="1"/>
  <c r="L2394" i="23" s="1"/>
  <c r="K2396" i="23"/>
  <c r="J2396" i="23"/>
  <c r="J2395" i="23" s="1"/>
  <c r="I2396" i="23"/>
  <c r="I2395" i="23" s="1"/>
  <c r="I2394" i="23" s="1"/>
  <c r="H2396" i="23"/>
  <c r="H2395" i="23"/>
  <c r="H2394" i="23" s="1"/>
  <c r="M2393" i="23"/>
  <c r="N2393" i="23" s="1"/>
  <c r="N2392" i="23" s="1"/>
  <c r="N2391" i="23" s="1"/>
  <c r="N2390" i="23" s="1"/>
  <c r="R2392" i="23"/>
  <c r="R2391" i="23" s="1"/>
  <c r="R2390" i="23" s="1"/>
  <c r="Q2392" i="23"/>
  <c r="Q2391" i="23" s="1"/>
  <c r="Q2390" i="23" s="1"/>
  <c r="P2392" i="23"/>
  <c r="P2391" i="23" s="1"/>
  <c r="P2390" i="23" s="1"/>
  <c r="O2392" i="23"/>
  <c r="O2391" i="23" s="1"/>
  <c r="O2390" i="23" s="1"/>
  <c r="L2392" i="23"/>
  <c r="K2392" i="23"/>
  <c r="K2391" i="23" s="1"/>
  <c r="K2390" i="23" s="1"/>
  <c r="J2392" i="23"/>
  <c r="J2391" i="23" s="1"/>
  <c r="J2390" i="23" s="1"/>
  <c r="I2392" i="23"/>
  <c r="I2391" i="23" s="1"/>
  <c r="H2392" i="23"/>
  <c r="H2391" i="23" s="1"/>
  <c r="H2390" i="23" s="1"/>
  <c r="M2389" i="23"/>
  <c r="N2389" i="23" s="1"/>
  <c r="N2388" i="23" s="1"/>
  <c r="N2387" i="23" s="1"/>
  <c r="N2386" i="23" s="1"/>
  <c r="R2388" i="23"/>
  <c r="R2387" i="23" s="1"/>
  <c r="R2386" i="23" s="1"/>
  <c r="Q2388" i="23"/>
  <c r="Q2387" i="23" s="1"/>
  <c r="Q2386" i="23" s="1"/>
  <c r="P2388" i="23"/>
  <c r="O2388" i="23"/>
  <c r="O2387" i="23" s="1"/>
  <c r="O2386" i="23" s="1"/>
  <c r="L2388" i="23"/>
  <c r="K2388" i="23"/>
  <c r="K2387" i="23" s="1"/>
  <c r="K2386" i="23" s="1"/>
  <c r="J2388" i="23"/>
  <c r="J2387" i="23" s="1"/>
  <c r="J2386" i="23" s="1"/>
  <c r="I2388" i="23"/>
  <c r="H2388" i="23"/>
  <c r="P2387" i="23"/>
  <c r="P2386" i="23" s="1"/>
  <c r="I2387" i="23"/>
  <c r="I2386" i="23" s="1"/>
  <c r="H2387" i="23"/>
  <c r="H2386" i="23" s="1"/>
  <c r="M2385" i="23"/>
  <c r="N2385" i="23" s="1"/>
  <c r="N2384" i="23" s="1"/>
  <c r="N2383" i="23" s="1"/>
  <c r="N2382" i="23" s="1"/>
  <c r="R2384" i="23"/>
  <c r="R2383" i="23" s="1"/>
  <c r="Q2384" i="23"/>
  <c r="Q2383" i="23" s="1"/>
  <c r="Q2382" i="23" s="1"/>
  <c r="P2384" i="23"/>
  <c r="P2383" i="23" s="1"/>
  <c r="P2382" i="23" s="1"/>
  <c r="O2384" i="23"/>
  <c r="O2383" i="23" s="1"/>
  <c r="L2384" i="23"/>
  <c r="L2383" i="23" s="1"/>
  <c r="L2382" i="23" s="1"/>
  <c r="K2384" i="23"/>
  <c r="K2383" i="23" s="1"/>
  <c r="K2382" i="23" s="1"/>
  <c r="J2384" i="23"/>
  <c r="J2383" i="23" s="1"/>
  <c r="J2382" i="23" s="1"/>
  <c r="I2384" i="23"/>
  <c r="H2384" i="23"/>
  <c r="H2383" i="23" s="1"/>
  <c r="H2382" i="23" s="1"/>
  <c r="R2382" i="23"/>
  <c r="O2382" i="23"/>
  <c r="M2381" i="23"/>
  <c r="N2381" i="23" s="1"/>
  <c r="N2380" i="23" s="1"/>
  <c r="N2379" i="23" s="1"/>
  <c r="N2378" i="23" s="1"/>
  <c r="R2380" i="23"/>
  <c r="R2379" i="23" s="1"/>
  <c r="R2378" i="23" s="1"/>
  <c r="Q2380" i="23"/>
  <c r="Q2379" i="23" s="1"/>
  <c r="Q2378" i="23" s="1"/>
  <c r="P2380" i="23"/>
  <c r="P2379" i="23" s="1"/>
  <c r="P2378" i="23" s="1"/>
  <c r="O2380" i="23"/>
  <c r="O2379" i="23" s="1"/>
  <c r="O2378" i="23" s="1"/>
  <c r="L2380" i="23"/>
  <c r="L2379" i="23" s="1"/>
  <c r="L2378" i="23" s="1"/>
  <c r="K2380" i="23"/>
  <c r="K2379" i="23" s="1"/>
  <c r="K2378" i="23" s="1"/>
  <c r="J2380" i="23"/>
  <c r="J2379" i="23" s="1"/>
  <c r="J2378" i="23" s="1"/>
  <c r="I2380" i="23"/>
  <c r="I2379" i="23" s="1"/>
  <c r="I2378" i="23" s="1"/>
  <c r="H2380" i="23"/>
  <c r="H2379" i="23" s="1"/>
  <c r="H2378" i="23" s="1"/>
  <c r="M2374" i="23"/>
  <c r="N2374" i="23" s="1"/>
  <c r="N2373" i="23" s="1"/>
  <c r="R2373" i="23"/>
  <c r="Q2373" i="23"/>
  <c r="P2373" i="23"/>
  <c r="O2373" i="23"/>
  <c r="L2373" i="23"/>
  <c r="K2373" i="23"/>
  <c r="J2373" i="23"/>
  <c r="I2373" i="23"/>
  <c r="H2373" i="23"/>
  <c r="M2372" i="23"/>
  <c r="N2372" i="23" s="1"/>
  <c r="N2371" i="23" s="1"/>
  <c r="N2370" i="23" s="1"/>
  <c r="N2369" i="23" s="1"/>
  <c r="N2365" i="23" s="1"/>
  <c r="R2371" i="23"/>
  <c r="Q2371" i="23"/>
  <c r="Q2370" i="23" s="1"/>
  <c r="P2371" i="23"/>
  <c r="P2370" i="23" s="1"/>
  <c r="O2371" i="23"/>
  <c r="O2370" i="23" s="1"/>
  <c r="L2371" i="23"/>
  <c r="L2370" i="23" s="1"/>
  <c r="K2371" i="23"/>
  <c r="K2370" i="23" s="1"/>
  <c r="K2369" i="23" s="1"/>
  <c r="J2371" i="23"/>
  <c r="J2370" i="23" s="1"/>
  <c r="J2369" i="23" s="1"/>
  <c r="I2371" i="23"/>
  <c r="H2371" i="23"/>
  <c r="H2370" i="23" s="1"/>
  <c r="H2369" i="23" s="1"/>
  <c r="R2370" i="23"/>
  <c r="I2370" i="23"/>
  <c r="M2368" i="23"/>
  <c r="N2368" i="23" s="1"/>
  <c r="N2367" i="23" s="1"/>
  <c r="N2366" i="23" s="1"/>
  <c r="R2367" i="23"/>
  <c r="R2366" i="23" s="1"/>
  <c r="Q2367" i="23"/>
  <c r="Q2366" i="23" s="1"/>
  <c r="P2367" i="23"/>
  <c r="O2367" i="23"/>
  <c r="O2366" i="23" s="1"/>
  <c r="L2367" i="23"/>
  <c r="L2366" i="23" s="1"/>
  <c r="K2367" i="23"/>
  <c r="K2366" i="23" s="1"/>
  <c r="J2367" i="23"/>
  <c r="J2366" i="23" s="1"/>
  <c r="I2367" i="23"/>
  <c r="H2367" i="23"/>
  <c r="P2366" i="23"/>
  <c r="H2366" i="23"/>
  <c r="M2364" i="23"/>
  <c r="N2364" i="23" s="1"/>
  <c r="N2363" i="23" s="1"/>
  <c r="N2362" i="23" s="1"/>
  <c r="R2363" i="23"/>
  <c r="R2362" i="23" s="1"/>
  <c r="Q2363" i="23"/>
  <c r="P2363" i="23"/>
  <c r="P2362" i="23" s="1"/>
  <c r="O2363" i="23"/>
  <c r="O2362" i="23" s="1"/>
  <c r="L2363" i="23"/>
  <c r="L2362" i="23" s="1"/>
  <c r="K2363" i="23"/>
  <c r="J2363" i="23"/>
  <c r="J2362" i="23" s="1"/>
  <c r="I2363" i="23"/>
  <c r="I2362" i="23" s="1"/>
  <c r="H2363" i="23"/>
  <c r="H2362" i="23" s="1"/>
  <c r="Q2362" i="23"/>
  <c r="K2362" i="23"/>
  <c r="M2361" i="23"/>
  <c r="N2361" i="23" s="1"/>
  <c r="M2360" i="23"/>
  <c r="N2360" i="23" s="1"/>
  <c r="M2359" i="23"/>
  <c r="N2359" i="23" s="1"/>
  <c r="R2358" i="23"/>
  <c r="R2357" i="23" s="1"/>
  <c r="Q2358" i="23"/>
  <c r="Q2357" i="23" s="1"/>
  <c r="P2358" i="23"/>
  <c r="P2357" i="23" s="1"/>
  <c r="O2358" i="23"/>
  <c r="O2357" i="23" s="1"/>
  <c r="L2358" i="23"/>
  <c r="L2357" i="23" s="1"/>
  <c r="K2358" i="23"/>
  <c r="K2357" i="23" s="1"/>
  <c r="J2358" i="23"/>
  <c r="J2357" i="23" s="1"/>
  <c r="I2358" i="23"/>
  <c r="H2358" i="23"/>
  <c r="H2357" i="23" s="1"/>
  <c r="M2356" i="23"/>
  <c r="N2356" i="23" s="1"/>
  <c r="M2355" i="23"/>
  <c r="N2355" i="23" s="1"/>
  <c r="R2354" i="23"/>
  <c r="R2353" i="23" s="1"/>
  <c r="R2352" i="23" s="1"/>
  <c r="Q2354" i="23"/>
  <c r="Q2353" i="23" s="1"/>
  <c r="Q2352" i="23" s="1"/>
  <c r="P2354" i="23"/>
  <c r="P2353" i="23" s="1"/>
  <c r="P2352" i="23" s="1"/>
  <c r="O2354" i="23"/>
  <c r="O2353" i="23" s="1"/>
  <c r="O2352" i="23" s="1"/>
  <c r="L2354" i="23"/>
  <c r="L2353" i="23" s="1"/>
  <c r="L2352" i="23" s="1"/>
  <c r="K2354" i="23"/>
  <c r="K2353" i="23" s="1"/>
  <c r="K2352" i="23" s="1"/>
  <c r="J2354" i="23"/>
  <c r="J2353" i="23" s="1"/>
  <c r="J2352" i="23" s="1"/>
  <c r="I2354" i="23"/>
  <c r="H2354" i="23"/>
  <c r="H2353" i="23" s="1"/>
  <c r="H2352" i="23" s="1"/>
  <c r="M2351" i="23"/>
  <c r="N2351" i="23" s="1"/>
  <c r="R2350" i="23"/>
  <c r="R2349" i="23" s="1"/>
  <c r="R2348" i="23" s="1"/>
  <c r="Q2350" i="23"/>
  <c r="Q2349" i="23" s="1"/>
  <c r="P2350" i="23"/>
  <c r="P2349" i="23" s="1"/>
  <c r="O2350" i="23"/>
  <c r="O2349" i="23" s="1"/>
  <c r="N2350" i="23"/>
  <c r="N2349" i="23" s="1"/>
  <c r="L2350" i="23"/>
  <c r="L2349" i="23" s="1"/>
  <c r="K2350" i="23"/>
  <c r="K2349" i="23" s="1"/>
  <c r="J2350" i="23"/>
  <c r="J2349" i="23" s="1"/>
  <c r="I2350" i="23"/>
  <c r="H2349" i="23"/>
  <c r="M2347" i="23"/>
  <c r="N2347" i="23" s="1"/>
  <c r="M2346" i="23"/>
  <c r="N2346" i="23" s="1"/>
  <c r="K2346" i="23"/>
  <c r="M2345" i="23"/>
  <c r="N2345" i="23" s="1"/>
  <c r="M2344" i="23"/>
  <c r="N2344" i="23" s="1"/>
  <c r="M2343" i="23"/>
  <c r="N2343" i="23" s="1"/>
  <c r="M2342" i="23"/>
  <c r="N2342" i="23" s="1"/>
  <c r="R2341" i="23"/>
  <c r="Q2341" i="23"/>
  <c r="P2341" i="23"/>
  <c r="O2341" i="23"/>
  <c r="L2341" i="23"/>
  <c r="K2341" i="23"/>
  <c r="J2341" i="23"/>
  <c r="I2341" i="23"/>
  <c r="H2341" i="23"/>
  <c r="L2340" i="23"/>
  <c r="M2340" i="23" s="1"/>
  <c r="N2340" i="23" s="1"/>
  <c r="M2339" i="23"/>
  <c r="N2339" i="23" s="1"/>
  <c r="L2338" i="23"/>
  <c r="K2338" i="23"/>
  <c r="M2338" i="23" s="1"/>
  <c r="N2338" i="23" s="1"/>
  <c r="L2337" i="23"/>
  <c r="L2336" i="23"/>
  <c r="M2336" i="23" s="1"/>
  <c r="N2336" i="23" s="1"/>
  <c r="K2335" i="23"/>
  <c r="M2335" i="23" s="1"/>
  <c r="N2335" i="23" s="1"/>
  <c r="R2334" i="23"/>
  <c r="Q2334" i="23"/>
  <c r="P2334" i="23"/>
  <c r="O2334" i="23"/>
  <c r="J2334" i="23"/>
  <c r="I2334" i="23"/>
  <c r="H2334" i="23"/>
  <c r="M2333" i="23"/>
  <c r="N2333" i="23" s="1"/>
  <c r="L2332" i="23"/>
  <c r="M2332" i="23" s="1"/>
  <c r="N2332" i="23" s="1"/>
  <c r="K2331" i="23"/>
  <c r="M2331" i="23" s="1"/>
  <c r="N2331" i="23" s="1"/>
  <c r="R2330" i="23"/>
  <c r="Q2330" i="23"/>
  <c r="P2330" i="23"/>
  <c r="O2330" i="23"/>
  <c r="J2330" i="23"/>
  <c r="I2330" i="23"/>
  <c r="H2330" i="23"/>
  <c r="M2329" i="23"/>
  <c r="N2329" i="23" s="1"/>
  <c r="L2328" i="23"/>
  <c r="L2323" i="23" s="1"/>
  <c r="M2327" i="23"/>
  <c r="N2327" i="23" s="1"/>
  <c r="K2326" i="23"/>
  <c r="M2326" i="23" s="1"/>
  <c r="N2326" i="23" s="1"/>
  <c r="M2325" i="23"/>
  <c r="N2325" i="23" s="1"/>
  <c r="M2324" i="23"/>
  <c r="N2324" i="23" s="1"/>
  <c r="R2323" i="23"/>
  <c r="Q2323" i="23"/>
  <c r="P2323" i="23"/>
  <c r="O2323" i="23"/>
  <c r="K2323" i="23"/>
  <c r="J2323" i="23"/>
  <c r="I2323" i="23"/>
  <c r="H2323" i="23"/>
  <c r="M2321" i="23"/>
  <c r="N2321" i="23" s="1"/>
  <c r="N2320" i="23" s="1"/>
  <c r="R2320" i="23"/>
  <c r="Q2320" i="23"/>
  <c r="P2320" i="23"/>
  <c r="O2320" i="23"/>
  <c r="L2320" i="23"/>
  <c r="K2320" i="23"/>
  <c r="J2320" i="23"/>
  <c r="I2320" i="23"/>
  <c r="M2320" i="23" s="1"/>
  <c r="H2320" i="23"/>
  <c r="M2319" i="23"/>
  <c r="N2319" i="23" s="1"/>
  <c r="M2318" i="23"/>
  <c r="N2318" i="23" s="1"/>
  <c r="M2317" i="23"/>
  <c r="N2317" i="23" s="1"/>
  <c r="M2316" i="23"/>
  <c r="N2316" i="23" s="1"/>
  <c r="N2315" i="23"/>
  <c r="M2315" i="23"/>
  <c r="M2314" i="23"/>
  <c r="N2314" i="23" s="1"/>
  <c r="R2313" i="23"/>
  <c r="Q2313" i="23"/>
  <c r="P2313" i="23"/>
  <c r="O2313" i="23"/>
  <c r="L2313" i="23"/>
  <c r="K2313" i="23"/>
  <c r="J2313" i="23"/>
  <c r="I2313" i="23"/>
  <c r="H2313" i="23"/>
  <c r="M2312" i="23"/>
  <c r="N2312" i="23" s="1"/>
  <c r="M2311" i="23"/>
  <c r="N2311" i="23" s="1"/>
  <c r="R2310" i="23"/>
  <c r="Q2310" i="23"/>
  <c r="P2310" i="23"/>
  <c r="O2310" i="23"/>
  <c r="L2310" i="23"/>
  <c r="K2310" i="23"/>
  <c r="K2309" i="23" s="1"/>
  <c r="J2310" i="23"/>
  <c r="I2310" i="23"/>
  <c r="H2310" i="23"/>
  <c r="P2309" i="23"/>
  <c r="M2307" i="23"/>
  <c r="N2307" i="23" s="1"/>
  <c r="N2306" i="23" s="1"/>
  <c r="R2306" i="23"/>
  <c r="Q2306" i="23"/>
  <c r="P2306" i="23"/>
  <c r="P2303" i="23" s="1"/>
  <c r="P2302" i="23" s="1"/>
  <c r="O2306" i="23"/>
  <c r="L2306" i="23"/>
  <c r="K2306" i="23"/>
  <c r="J2306" i="23"/>
  <c r="I2306" i="23"/>
  <c r="H2306" i="23"/>
  <c r="M2305" i="23"/>
  <c r="N2305" i="23" s="1"/>
  <c r="N2304" i="23" s="1"/>
  <c r="N2303" i="23" s="1"/>
  <c r="N2302" i="23" s="1"/>
  <c r="R2304" i="23"/>
  <c r="Q2304" i="23"/>
  <c r="P2304" i="23"/>
  <c r="O2304" i="23"/>
  <c r="L2304" i="23"/>
  <c r="L2303" i="23" s="1"/>
  <c r="L2302" i="23" s="1"/>
  <c r="K2304" i="23"/>
  <c r="J2304" i="23"/>
  <c r="J2303" i="23" s="1"/>
  <c r="J2302" i="23" s="1"/>
  <c r="I2304" i="23"/>
  <c r="I2303" i="23" s="1"/>
  <c r="H2304" i="23"/>
  <c r="H2303" i="23" s="1"/>
  <c r="H2302" i="23" s="1"/>
  <c r="M2300" i="23"/>
  <c r="N2300" i="23" s="1"/>
  <c r="N2299" i="23" s="1"/>
  <c r="R2299" i="23"/>
  <c r="Q2299" i="23"/>
  <c r="P2299" i="23"/>
  <c r="O2299" i="23"/>
  <c r="L2299" i="23"/>
  <c r="K2299" i="23"/>
  <c r="J2299" i="23"/>
  <c r="I2299" i="23"/>
  <c r="H2299" i="23"/>
  <c r="M2298" i="23"/>
  <c r="M2297" i="23"/>
  <c r="N2297" i="23" s="1"/>
  <c r="M2296" i="23"/>
  <c r="N2296" i="23" s="1"/>
  <c r="N2293" i="23" s="1"/>
  <c r="M2295" i="23"/>
  <c r="M2294" i="23"/>
  <c r="R2293" i="23"/>
  <c r="R2292" i="23" s="1"/>
  <c r="Q2293" i="23"/>
  <c r="Q2292" i="23" s="1"/>
  <c r="P2293" i="23"/>
  <c r="P2292" i="23" s="1"/>
  <c r="O2293" i="23"/>
  <c r="O2292" i="23" s="1"/>
  <c r="L2293" i="23"/>
  <c r="K2293" i="23"/>
  <c r="K2292" i="23" s="1"/>
  <c r="J2293" i="23"/>
  <c r="J2292" i="23" s="1"/>
  <c r="I2293" i="23"/>
  <c r="H2293" i="23"/>
  <c r="H2292" i="23" s="1"/>
  <c r="L2292" i="23"/>
  <c r="M2291" i="23"/>
  <c r="N2291" i="23" s="1"/>
  <c r="M2290" i="23"/>
  <c r="N2290" i="23" s="1"/>
  <c r="M2289" i="23"/>
  <c r="N2289" i="23" s="1"/>
  <c r="M2288" i="23"/>
  <c r="N2288" i="23" s="1"/>
  <c r="K2287" i="23"/>
  <c r="M2286" i="23"/>
  <c r="N2286" i="23" s="1"/>
  <c r="M2285" i="23"/>
  <c r="N2285" i="23" s="1"/>
  <c r="R2284" i="23"/>
  <c r="Q2284" i="23"/>
  <c r="P2284" i="23"/>
  <c r="O2284" i="23"/>
  <c r="L2284" i="23"/>
  <c r="J2284" i="23"/>
  <c r="I2284" i="23"/>
  <c r="H2284" i="23"/>
  <c r="M2283" i="23"/>
  <c r="N2283" i="23" s="1"/>
  <c r="M2282" i="23"/>
  <c r="N2282" i="23" s="1"/>
  <c r="M2281" i="23"/>
  <c r="N2281" i="23" s="1"/>
  <c r="M2280" i="23"/>
  <c r="N2280" i="23" s="1"/>
  <c r="M2279" i="23"/>
  <c r="N2279" i="23" s="1"/>
  <c r="M2278" i="23"/>
  <c r="N2278" i="23" s="1"/>
  <c r="M2277" i="23"/>
  <c r="N2277" i="23" s="1"/>
  <c r="M2276" i="23"/>
  <c r="N2276" i="23" s="1"/>
  <c r="R2275" i="23"/>
  <c r="R2274" i="23" s="1"/>
  <c r="Q2275" i="23"/>
  <c r="Q2274" i="23" s="1"/>
  <c r="P2275" i="23"/>
  <c r="P2274" i="23" s="1"/>
  <c r="O2275" i="23"/>
  <c r="O2274" i="23" s="1"/>
  <c r="L2275" i="23"/>
  <c r="L2274" i="23" s="1"/>
  <c r="K2275" i="23"/>
  <c r="K2274" i="23" s="1"/>
  <c r="J2275" i="23"/>
  <c r="J2274" i="23" s="1"/>
  <c r="I2275" i="23"/>
  <c r="H2275" i="23"/>
  <c r="H2274" i="23" s="1"/>
  <c r="M2270" i="23"/>
  <c r="N2270" i="23" s="1"/>
  <c r="N2269" i="23" s="1"/>
  <c r="N2268" i="23" s="1"/>
  <c r="N2267" i="23" s="1"/>
  <c r="R2269" i="23"/>
  <c r="R2268" i="23" s="1"/>
  <c r="R2267" i="23" s="1"/>
  <c r="Q2269" i="23"/>
  <c r="Q2268" i="23" s="1"/>
  <c r="Q2267" i="23" s="1"/>
  <c r="P2269" i="23"/>
  <c r="P2268" i="23" s="1"/>
  <c r="P2267" i="23" s="1"/>
  <c r="O2269" i="23"/>
  <c r="O2268" i="23" s="1"/>
  <c r="O2267" i="23" s="1"/>
  <c r="L2269" i="23"/>
  <c r="L2268" i="23" s="1"/>
  <c r="L2267" i="23" s="1"/>
  <c r="K2269" i="23"/>
  <c r="K2268" i="23" s="1"/>
  <c r="K2267" i="23" s="1"/>
  <c r="J2269" i="23"/>
  <c r="I2269" i="23"/>
  <c r="I2268" i="23" s="1"/>
  <c r="I2267" i="23" s="1"/>
  <c r="H2269" i="23"/>
  <c r="H2268" i="23" s="1"/>
  <c r="H2267" i="23" s="1"/>
  <c r="M2266" i="23"/>
  <c r="N2266" i="23" s="1"/>
  <c r="M2265" i="23"/>
  <c r="N2265" i="23" s="1"/>
  <c r="R2264" i="23"/>
  <c r="R2263" i="23" s="1"/>
  <c r="R2262" i="23" s="1"/>
  <c r="Q2264" i="23"/>
  <c r="Q2263" i="23" s="1"/>
  <c r="Q2262" i="23" s="1"/>
  <c r="P2264" i="23"/>
  <c r="P2263" i="23" s="1"/>
  <c r="P2262" i="23" s="1"/>
  <c r="O2264" i="23"/>
  <c r="O2263" i="23" s="1"/>
  <c r="O2262" i="23" s="1"/>
  <c r="L2264" i="23"/>
  <c r="L2263" i="23" s="1"/>
  <c r="L2262" i="23" s="1"/>
  <c r="K2264" i="23"/>
  <c r="K2263" i="23" s="1"/>
  <c r="K2262" i="23" s="1"/>
  <c r="J2264" i="23"/>
  <c r="J2263" i="23" s="1"/>
  <c r="J2262" i="23" s="1"/>
  <c r="I2264" i="23"/>
  <c r="H2264" i="23"/>
  <c r="H2263" i="23" s="1"/>
  <c r="H2262" i="23" s="1"/>
  <c r="M2261" i="23"/>
  <c r="N2261" i="23" s="1"/>
  <c r="N2260" i="23" s="1"/>
  <c r="R2260" i="23"/>
  <c r="Q2260" i="23"/>
  <c r="P2260" i="23"/>
  <c r="O2260" i="23"/>
  <c r="L2260" i="23"/>
  <c r="K2260" i="23"/>
  <c r="J2260" i="23"/>
  <c r="I2260" i="23"/>
  <c r="H2260" i="23"/>
  <c r="M2259" i="23"/>
  <c r="H2259" i="23"/>
  <c r="M2258" i="23"/>
  <c r="N2258" i="23" s="1"/>
  <c r="R2257" i="23"/>
  <c r="Q2257" i="23"/>
  <c r="P2257" i="23"/>
  <c r="O2257" i="23"/>
  <c r="O2256" i="23" s="1"/>
  <c r="O2255" i="23" s="1"/>
  <c r="L2257" i="23"/>
  <c r="K2257" i="23"/>
  <c r="J2257" i="23"/>
  <c r="J2256" i="23" s="1"/>
  <c r="J2255" i="23" s="1"/>
  <c r="I2257" i="23"/>
  <c r="M2254" i="23"/>
  <c r="N2254" i="23" s="1"/>
  <c r="N2253" i="23" s="1"/>
  <c r="N2252" i="23" s="1"/>
  <c r="N2251" i="23" s="1"/>
  <c r="R2253" i="23"/>
  <c r="R2252" i="23" s="1"/>
  <c r="R2251" i="23" s="1"/>
  <c r="Q2253" i="23"/>
  <c r="Q2252" i="23" s="1"/>
  <c r="Q2251" i="23" s="1"/>
  <c r="P2253" i="23"/>
  <c r="P2252" i="23" s="1"/>
  <c r="P2251" i="23" s="1"/>
  <c r="O2253" i="23"/>
  <c r="O2252" i="23" s="1"/>
  <c r="O2251" i="23" s="1"/>
  <c r="L2253" i="23"/>
  <c r="L2252" i="23" s="1"/>
  <c r="L2251" i="23" s="1"/>
  <c r="K2253" i="23"/>
  <c r="K2252" i="23" s="1"/>
  <c r="K2251" i="23" s="1"/>
  <c r="J2253" i="23"/>
  <c r="J2252" i="23" s="1"/>
  <c r="J2251" i="23" s="1"/>
  <c r="I2253" i="23"/>
  <c r="H2253" i="23"/>
  <c r="H2252" i="23" s="1"/>
  <c r="H2251" i="23" s="1"/>
  <c r="N2248" i="23"/>
  <c r="N2247" i="23" s="1"/>
  <c r="N2246" i="23" s="1"/>
  <c r="N2245" i="23" s="1"/>
  <c r="M2248" i="23"/>
  <c r="R2247" i="23"/>
  <c r="R2246" i="23" s="1"/>
  <c r="R2245" i="23" s="1"/>
  <c r="Q2247" i="23"/>
  <c r="Q2246" i="23" s="1"/>
  <c r="Q2245" i="23" s="1"/>
  <c r="P2247" i="23"/>
  <c r="O2247" i="23"/>
  <c r="O2246" i="23" s="1"/>
  <c r="O2245" i="23" s="1"/>
  <c r="L2247" i="23"/>
  <c r="L2246" i="23" s="1"/>
  <c r="K2247" i="23"/>
  <c r="K2246" i="23" s="1"/>
  <c r="K2245" i="23" s="1"/>
  <c r="J2247" i="23"/>
  <c r="J2246" i="23" s="1"/>
  <c r="J2245" i="23" s="1"/>
  <c r="I2247" i="23"/>
  <c r="I2246" i="23" s="1"/>
  <c r="H2247" i="23"/>
  <c r="H2246" i="23" s="1"/>
  <c r="H2245" i="23" s="1"/>
  <c r="P2246" i="23"/>
  <c r="P2245" i="23" s="1"/>
  <c r="L2245" i="23"/>
  <c r="M2244" i="23"/>
  <c r="N2244" i="23" s="1"/>
  <c r="M2243" i="23"/>
  <c r="N2243" i="23" s="1"/>
  <c r="R2242" i="23"/>
  <c r="R2241" i="23" s="1"/>
  <c r="R2240" i="23" s="1"/>
  <c r="Q2242" i="23"/>
  <c r="Q2241" i="23" s="1"/>
  <c r="Q2240" i="23" s="1"/>
  <c r="P2242" i="23"/>
  <c r="P2241" i="23" s="1"/>
  <c r="P2240" i="23" s="1"/>
  <c r="P2239" i="23" s="1"/>
  <c r="P2238" i="23" s="1"/>
  <c r="O2242" i="23"/>
  <c r="O2241" i="23" s="1"/>
  <c r="O2240" i="23" s="1"/>
  <c r="L2242" i="23"/>
  <c r="L2241" i="23" s="1"/>
  <c r="L2240" i="23" s="1"/>
  <c r="K2242" i="23"/>
  <c r="J2242" i="23"/>
  <c r="I2242" i="23"/>
  <c r="I2241" i="23" s="1"/>
  <c r="I2240" i="23" s="1"/>
  <c r="H2242" i="23"/>
  <c r="H2241" i="23" s="1"/>
  <c r="H2240" i="23" s="1"/>
  <c r="J2241" i="23"/>
  <c r="J2240" i="23" s="1"/>
  <c r="M2237" i="23"/>
  <c r="N2237" i="23" s="1"/>
  <c r="N2236" i="23" s="1"/>
  <c r="N2235" i="23" s="1"/>
  <c r="N2234" i="23" s="1"/>
  <c r="R2236" i="23"/>
  <c r="R2235" i="23" s="1"/>
  <c r="R2234" i="23" s="1"/>
  <c r="Q2236" i="23"/>
  <c r="Q2235" i="23" s="1"/>
  <c r="Q2234" i="23" s="1"/>
  <c r="P2236" i="23"/>
  <c r="P2235" i="23" s="1"/>
  <c r="P2234" i="23" s="1"/>
  <c r="O2236" i="23"/>
  <c r="O2235" i="23" s="1"/>
  <c r="O2234" i="23" s="1"/>
  <c r="L2236" i="23"/>
  <c r="L2235" i="23" s="1"/>
  <c r="L2234" i="23" s="1"/>
  <c r="K2236" i="23"/>
  <c r="K2235" i="23" s="1"/>
  <c r="K2234" i="23" s="1"/>
  <c r="J2236" i="23"/>
  <c r="J2235" i="23" s="1"/>
  <c r="J2234" i="23" s="1"/>
  <c r="I2236" i="23"/>
  <c r="I2235" i="23" s="1"/>
  <c r="I2234" i="23" s="1"/>
  <c r="H2236" i="23"/>
  <c r="H2235" i="23" s="1"/>
  <c r="H2234" i="23" s="1"/>
  <c r="M2233" i="23"/>
  <c r="N2233" i="23" s="1"/>
  <c r="N2232" i="23" s="1"/>
  <c r="R2232" i="23"/>
  <c r="Q2232" i="23"/>
  <c r="P2232" i="23"/>
  <c r="O2232" i="23"/>
  <c r="L2232" i="23"/>
  <c r="K2232" i="23"/>
  <c r="J2232" i="23"/>
  <c r="I2232" i="23"/>
  <c r="H2232" i="23"/>
  <c r="M2231" i="23"/>
  <c r="N2231" i="23" s="1"/>
  <c r="N2230" i="23" s="1"/>
  <c r="R2230" i="23"/>
  <c r="Q2230" i="23"/>
  <c r="Q2229" i="23" s="1"/>
  <c r="Q2228" i="23" s="1"/>
  <c r="P2230" i="23"/>
  <c r="O2230" i="23"/>
  <c r="O2229" i="23" s="1"/>
  <c r="O2228" i="23" s="1"/>
  <c r="O2227" i="23" s="1"/>
  <c r="O2226" i="23" s="1"/>
  <c r="L2230" i="23"/>
  <c r="K2230" i="23"/>
  <c r="J2230" i="23"/>
  <c r="I2230" i="23"/>
  <c r="H2230" i="23"/>
  <c r="M2225" i="23"/>
  <c r="N2225" i="23" s="1"/>
  <c r="N2224" i="23" s="1"/>
  <c r="N2223" i="23" s="1"/>
  <c r="N2222" i="23" s="1"/>
  <c r="N2221" i="23" s="1"/>
  <c r="N2220" i="23" s="1"/>
  <c r="R2224" i="23"/>
  <c r="R2223" i="23" s="1"/>
  <c r="R2222" i="23" s="1"/>
  <c r="R2221" i="23" s="1"/>
  <c r="R2220" i="23" s="1"/>
  <c r="Q2224" i="23"/>
  <c r="Q2223" i="23" s="1"/>
  <c r="Q2222" i="23" s="1"/>
  <c r="Q2221" i="23" s="1"/>
  <c r="Q2220" i="23" s="1"/>
  <c r="P2224" i="23"/>
  <c r="P2223" i="23" s="1"/>
  <c r="P2222" i="23" s="1"/>
  <c r="P2221" i="23" s="1"/>
  <c r="P2220" i="23" s="1"/>
  <c r="O2224" i="23"/>
  <c r="L2224" i="23"/>
  <c r="L2223" i="23" s="1"/>
  <c r="L2222" i="23" s="1"/>
  <c r="L2221" i="23" s="1"/>
  <c r="L2220" i="23" s="1"/>
  <c r="K2224" i="23"/>
  <c r="K2223" i="23" s="1"/>
  <c r="K2222" i="23" s="1"/>
  <c r="K2221" i="23" s="1"/>
  <c r="K2220" i="23" s="1"/>
  <c r="J2224" i="23"/>
  <c r="J2223" i="23" s="1"/>
  <c r="J2222" i="23" s="1"/>
  <c r="J2221" i="23" s="1"/>
  <c r="J2220" i="23" s="1"/>
  <c r="I2224" i="23"/>
  <c r="H2224" i="23"/>
  <c r="H2223" i="23" s="1"/>
  <c r="H2222" i="23" s="1"/>
  <c r="H2221" i="23" s="1"/>
  <c r="H2220" i="23" s="1"/>
  <c r="O2223" i="23"/>
  <c r="O2222" i="23" s="1"/>
  <c r="O2221" i="23" s="1"/>
  <c r="O2220" i="23" s="1"/>
  <c r="M2219" i="23"/>
  <c r="N2219" i="23" s="1"/>
  <c r="N2218" i="23" s="1"/>
  <c r="R2218" i="23"/>
  <c r="Q2218" i="23"/>
  <c r="P2218" i="23"/>
  <c r="O2218" i="23"/>
  <c r="L2218" i="23"/>
  <c r="K2218" i="23"/>
  <c r="J2218" i="23"/>
  <c r="I2218" i="23"/>
  <c r="H2218" i="23"/>
  <c r="M2217" i="23"/>
  <c r="N2217" i="23" s="1"/>
  <c r="N2216" i="23" s="1"/>
  <c r="R2216" i="23"/>
  <c r="Q2216" i="23"/>
  <c r="P2216" i="23"/>
  <c r="O2216" i="23"/>
  <c r="L2216" i="23"/>
  <c r="K2216" i="23"/>
  <c r="J2216" i="23"/>
  <c r="J2213" i="23" s="1"/>
  <c r="J2212" i="23" s="1"/>
  <c r="I2216" i="23"/>
  <c r="H2216" i="23"/>
  <c r="M2215" i="23"/>
  <c r="N2215" i="23" s="1"/>
  <c r="N2214" i="23" s="1"/>
  <c r="R2214" i="23"/>
  <c r="Q2214" i="23"/>
  <c r="P2214" i="23"/>
  <c r="P2213" i="23" s="1"/>
  <c r="P2212" i="23" s="1"/>
  <c r="O2214" i="23"/>
  <c r="O2213" i="23" s="1"/>
  <c r="O2212" i="23" s="1"/>
  <c r="L2214" i="23"/>
  <c r="K2214" i="23"/>
  <c r="K2213" i="23" s="1"/>
  <c r="K2212" i="23" s="1"/>
  <c r="J2214" i="23"/>
  <c r="I2214" i="23"/>
  <c r="I2213" i="23" s="1"/>
  <c r="I2212" i="23" s="1"/>
  <c r="H2214" i="23"/>
  <c r="M2211" i="23"/>
  <c r="N2211" i="23" s="1"/>
  <c r="N2210" i="23" s="1"/>
  <c r="N2209" i="23" s="1"/>
  <c r="N2208" i="23" s="1"/>
  <c r="R2210" i="23"/>
  <c r="R2209" i="23" s="1"/>
  <c r="R2208" i="23" s="1"/>
  <c r="Q2210" i="23"/>
  <c r="Q2209" i="23" s="1"/>
  <c r="Q2208" i="23" s="1"/>
  <c r="P2210" i="23"/>
  <c r="P2209" i="23" s="1"/>
  <c r="P2208" i="23" s="1"/>
  <c r="O2210" i="23"/>
  <c r="O2209" i="23" s="1"/>
  <c r="L2210" i="23"/>
  <c r="K2210" i="23"/>
  <c r="K2209" i="23" s="1"/>
  <c r="K2208" i="23" s="1"/>
  <c r="J2210" i="23"/>
  <c r="J2209" i="23" s="1"/>
  <c r="J2208" i="23" s="1"/>
  <c r="I2210" i="23"/>
  <c r="H2210" i="23"/>
  <c r="H2209" i="23" s="1"/>
  <c r="H2208" i="23" s="1"/>
  <c r="L2209" i="23"/>
  <c r="L2208" i="23" s="1"/>
  <c r="O2208" i="23"/>
  <c r="M2207" i="23"/>
  <c r="N2207" i="23" s="1"/>
  <c r="N2206" i="23" s="1"/>
  <c r="N2205" i="23" s="1"/>
  <c r="N2204" i="23" s="1"/>
  <c r="R2206" i="23"/>
  <c r="R2205" i="23" s="1"/>
  <c r="R2204" i="23" s="1"/>
  <c r="Q2206" i="23"/>
  <c r="Q2205" i="23" s="1"/>
  <c r="Q2204" i="23" s="1"/>
  <c r="P2206" i="23"/>
  <c r="P2205" i="23" s="1"/>
  <c r="P2204" i="23" s="1"/>
  <c r="O2206" i="23"/>
  <c r="O2205" i="23" s="1"/>
  <c r="O2204" i="23" s="1"/>
  <c r="L2206" i="23"/>
  <c r="L2205" i="23" s="1"/>
  <c r="L2204" i="23" s="1"/>
  <c r="K2206" i="23"/>
  <c r="K2205" i="23" s="1"/>
  <c r="K2204" i="23" s="1"/>
  <c r="J2206" i="23"/>
  <c r="J2205" i="23" s="1"/>
  <c r="J2204" i="23" s="1"/>
  <c r="I2206" i="23"/>
  <c r="H2206" i="23"/>
  <c r="H2205" i="23" s="1"/>
  <c r="H2204" i="23" s="1"/>
  <c r="M2203" i="23"/>
  <c r="N2203" i="23" s="1"/>
  <c r="N2202" i="23" s="1"/>
  <c r="N2201" i="23" s="1"/>
  <c r="N2200" i="23" s="1"/>
  <c r="R2202" i="23"/>
  <c r="R2201" i="23" s="1"/>
  <c r="Q2202" i="23"/>
  <c r="Q2201" i="23" s="1"/>
  <c r="Q2200" i="23" s="1"/>
  <c r="P2202" i="23"/>
  <c r="O2202" i="23"/>
  <c r="O2201" i="23" s="1"/>
  <c r="O2200" i="23" s="1"/>
  <c r="L2202" i="23"/>
  <c r="L2201" i="23" s="1"/>
  <c r="L2200" i="23" s="1"/>
  <c r="K2202" i="23"/>
  <c r="K2201" i="23" s="1"/>
  <c r="K2200" i="23" s="1"/>
  <c r="J2202" i="23"/>
  <c r="J2201" i="23" s="1"/>
  <c r="J2200" i="23" s="1"/>
  <c r="I2202" i="23"/>
  <c r="H2202" i="23"/>
  <c r="H2201" i="23" s="1"/>
  <c r="H2200" i="23" s="1"/>
  <c r="P2201" i="23"/>
  <c r="P2200" i="23" s="1"/>
  <c r="R2200" i="23"/>
  <c r="M2199" i="23"/>
  <c r="N2199" i="23" s="1"/>
  <c r="N2198" i="23" s="1"/>
  <c r="N2197" i="23" s="1"/>
  <c r="N2196" i="23" s="1"/>
  <c r="R2198" i="23"/>
  <c r="R2197" i="23" s="1"/>
  <c r="R2196" i="23" s="1"/>
  <c r="Q2198" i="23"/>
  <c r="Q2197" i="23" s="1"/>
  <c r="Q2196" i="23" s="1"/>
  <c r="P2198" i="23"/>
  <c r="P2197" i="23" s="1"/>
  <c r="P2196" i="23" s="1"/>
  <c r="O2198" i="23"/>
  <c r="O2197" i="23" s="1"/>
  <c r="O2196" i="23" s="1"/>
  <c r="L2198" i="23"/>
  <c r="K2198" i="23"/>
  <c r="K2197" i="23" s="1"/>
  <c r="K2196" i="23" s="1"/>
  <c r="J2198" i="23"/>
  <c r="J2197" i="23" s="1"/>
  <c r="J2196" i="23" s="1"/>
  <c r="I2198" i="23"/>
  <c r="I2197" i="23" s="1"/>
  <c r="H2198" i="23"/>
  <c r="H2197" i="23" s="1"/>
  <c r="H2196" i="23" s="1"/>
  <c r="M2195" i="23"/>
  <c r="N2195" i="23" s="1"/>
  <c r="N2194" i="23" s="1"/>
  <c r="N2193" i="23" s="1"/>
  <c r="N2192" i="23" s="1"/>
  <c r="R2194" i="23"/>
  <c r="R2193" i="23" s="1"/>
  <c r="R2192" i="23" s="1"/>
  <c r="Q2194" i="23"/>
  <c r="Q2193" i="23" s="1"/>
  <c r="Q2192" i="23" s="1"/>
  <c r="P2194" i="23"/>
  <c r="P2193" i="23" s="1"/>
  <c r="P2192" i="23" s="1"/>
  <c r="O2194" i="23"/>
  <c r="O2193" i="23" s="1"/>
  <c r="O2192" i="23" s="1"/>
  <c r="L2194" i="23"/>
  <c r="L2193" i="23" s="1"/>
  <c r="L2192" i="23" s="1"/>
  <c r="K2194" i="23"/>
  <c r="K2193" i="23" s="1"/>
  <c r="K2192" i="23" s="1"/>
  <c r="J2194" i="23"/>
  <c r="J2193" i="23" s="1"/>
  <c r="J2192" i="23" s="1"/>
  <c r="I2194" i="23"/>
  <c r="H2194" i="23"/>
  <c r="H2193" i="23" s="1"/>
  <c r="H2192" i="23" s="1"/>
  <c r="I2193" i="23"/>
  <c r="M2191" i="23"/>
  <c r="N2191" i="23" s="1"/>
  <c r="N2190" i="23" s="1"/>
  <c r="N2189" i="23" s="1"/>
  <c r="N2188" i="23" s="1"/>
  <c r="R2190" i="23"/>
  <c r="R2189" i="23" s="1"/>
  <c r="R2188" i="23" s="1"/>
  <c r="Q2190" i="23"/>
  <c r="Q2189" i="23" s="1"/>
  <c r="Q2188" i="23" s="1"/>
  <c r="P2190" i="23"/>
  <c r="P2189" i="23" s="1"/>
  <c r="P2188" i="23" s="1"/>
  <c r="O2190" i="23"/>
  <c r="O2189" i="23" s="1"/>
  <c r="O2188" i="23" s="1"/>
  <c r="L2190" i="23"/>
  <c r="L2189" i="23" s="1"/>
  <c r="L2188" i="23" s="1"/>
  <c r="K2190" i="23"/>
  <c r="K2189" i="23" s="1"/>
  <c r="K2188" i="23" s="1"/>
  <c r="J2190" i="23"/>
  <c r="J2189" i="23" s="1"/>
  <c r="J2188" i="23" s="1"/>
  <c r="I2190" i="23"/>
  <c r="I2189" i="23" s="1"/>
  <c r="H2190" i="23"/>
  <c r="H2189" i="23" s="1"/>
  <c r="H2188" i="23" s="1"/>
  <c r="M2187" i="23"/>
  <c r="N2187" i="23" s="1"/>
  <c r="N2186" i="23" s="1"/>
  <c r="N2185" i="23" s="1"/>
  <c r="N2184" i="23" s="1"/>
  <c r="R2186" i="23"/>
  <c r="R2185" i="23" s="1"/>
  <c r="R2184" i="23" s="1"/>
  <c r="Q2186" i="23"/>
  <c r="Q2185" i="23" s="1"/>
  <c r="Q2184" i="23" s="1"/>
  <c r="P2186" i="23"/>
  <c r="P2185" i="23" s="1"/>
  <c r="P2184" i="23" s="1"/>
  <c r="O2186" i="23"/>
  <c r="O2185" i="23" s="1"/>
  <c r="O2184" i="23" s="1"/>
  <c r="L2186" i="23"/>
  <c r="L2185" i="23" s="1"/>
  <c r="L2184" i="23" s="1"/>
  <c r="K2186" i="23"/>
  <c r="K2185" i="23" s="1"/>
  <c r="K2184" i="23" s="1"/>
  <c r="J2186" i="23"/>
  <c r="J2185" i="23" s="1"/>
  <c r="J2184" i="23" s="1"/>
  <c r="I2186" i="23"/>
  <c r="I2185" i="23" s="1"/>
  <c r="H2186" i="23"/>
  <c r="H2185" i="23" s="1"/>
  <c r="H2184" i="23"/>
  <c r="M2183" i="23"/>
  <c r="N2183" i="23" s="1"/>
  <c r="N2182" i="23" s="1"/>
  <c r="N2181" i="23" s="1"/>
  <c r="N2180" i="23" s="1"/>
  <c r="R2182" i="23"/>
  <c r="Q2182" i="23"/>
  <c r="Q2181" i="23" s="1"/>
  <c r="Q2180" i="23" s="1"/>
  <c r="P2182" i="23"/>
  <c r="P2181" i="23" s="1"/>
  <c r="P2180" i="23" s="1"/>
  <c r="O2182" i="23"/>
  <c r="O2181" i="23" s="1"/>
  <c r="O2180" i="23" s="1"/>
  <c r="L2182" i="23"/>
  <c r="L2181" i="23" s="1"/>
  <c r="L2180" i="23" s="1"/>
  <c r="K2182" i="23"/>
  <c r="K2181" i="23" s="1"/>
  <c r="K2180" i="23" s="1"/>
  <c r="J2182" i="23"/>
  <c r="J2181" i="23" s="1"/>
  <c r="J2180" i="23" s="1"/>
  <c r="I2182" i="23"/>
  <c r="H2182" i="23"/>
  <c r="H2181" i="23" s="1"/>
  <c r="H2180" i="23" s="1"/>
  <c r="R2181" i="23"/>
  <c r="R2180" i="23" s="1"/>
  <c r="M2179" i="23"/>
  <c r="N2179" i="23" s="1"/>
  <c r="N2178" i="23" s="1"/>
  <c r="N2177" i="23" s="1"/>
  <c r="N2176" i="23" s="1"/>
  <c r="R2178" i="23"/>
  <c r="R2177" i="23" s="1"/>
  <c r="R2176" i="23" s="1"/>
  <c r="Q2178" i="23"/>
  <c r="Q2177" i="23" s="1"/>
  <c r="Q2176" i="23" s="1"/>
  <c r="P2178" i="23"/>
  <c r="P2177" i="23" s="1"/>
  <c r="P2176" i="23" s="1"/>
  <c r="O2178" i="23"/>
  <c r="O2177" i="23" s="1"/>
  <c r="O2176" i="23" s="1"/>
  <c r="L2178" i="23"/>
  <c r="L2177" i="23" s="1"/>
  <c r="L2176" i="23" s="1"/>
  <c r="K2178" i="23"/>
  <c r="K2177" i="23" s="1"/>
  <c r="K2176" i="23" s="1"/>
  <c r="J2178" i="23"/>
  <c r="J2177" i="23" s="1"/>
  <c r="J2176" i="23" s="1"/>
  <c r="I2178" i="23"/>
  <c r="H2178" i="23"/>
  <c r="H2177" i="23" s="1"/>
  <c r="H2176" i="23" s="1"/>
  <c r="M2175" i="23"/>
  <c r="N2175" i="23" s="1"/>
  <c r="N2174" i="23" s="1"/>
  <c r="N2173" i="23" s="1"/>
  <c r="N2172" i="23" s="1"/>
  <c r="R2174" i="23"/>
  <c r="R2173" i="23" s="1"/>
  <c r="R2172" i="23" s="1"/>
  <c r="Q2174" i="23"/>
  <c r="Q2173" i="23" s="1"/>
  <c r="Q2172" i="23" s="1"/>
  <c r="P2174" i="23"/>
  <c r="P2173" i="23" s="1"/>
  <c r="P2172" i="23" s="1"/>
  <c r="O2174" i="23"/>
  <c r="O2173" i="23" s="1"/>
  <c r="O2172" i="23" s="1"/>
  <c r="L2174" i="23"/>
  <c r="L2173" i="23" s="1"/>
  <c r="L2172" i="23" s="1"/>
  <c r="K2174" i="23"/>
  <c r="K2173" i="23" s="1"/>
  <c r="K2172" i="23" s="1"/>
  <c r="J2174" i="23"/>
  <c r="I2174" i="23"/>
  <c r="H2174" i="23"/>
  <c r="H2173" i="23" s="1"/>
  <c r="H2172" i="23" s="1"/>
  <c r="I2173" i="23"/>
  <c r="M2171" i="23"/>
  <c r="N2171" i="23" s="1"/>
  <c r="N2170" i="23" s="1"/>
  <c r="N2169" i="23" s="1"/>
  <c r="N2168" i="23" s="1"/>
  <c r="R2170" i="23"/>
  <c r="R2169" i="23" s="1"/>
  <c r="R2168" i="23" s="1"/>
  <c r="Q2170" i="23"/>
  <c r="Q2169" i="23" s="1"/>
  <c r="Q2168" i="23" s="1"/>
  <c r="P2170" i="23"/>
  <c r="P2169" i="23" s="1"/>
  <c r="P2168" i="23" s="1"/>
  <c r="O2170" i="23"/>
  <c r="O2169" i="23" s="1"/>
  <c r="O2168" i="23" s="1"/>
  <c r="L2170" i="23"/>
  <c r="L2169" i="23" s="1"/>
  <c r="L2168" i="23" s="1"/>
  <c r="K2170" i="23"/>
  <c r="K2169" i="23" s="1"/>
  <c r="K2168" i="23" s="1"/>
  <c r="J2170" i="23"/>
  <c r="J2169" i="23" s="1"/>
  <c r="J2168" i="23" s="1"/>
  <c r="I2170" i="23"/>
  <c r="I2169" i="23" s="1"/>
  <c r="H2170" i="23"/>
  <c r="H2169" i="23" s="1"/>
  <c r="H2168" i="23" s="1"/>
  <c r="M2167" i="23"/>
  <c r="N2167" i="23" s="1"/>
  <c r="N2166" i="23" s="1"/>
  <c r="N2165" i="23" s="1"/>
  <c r="N2164" i="23" s="1"/>
  <c r="R2166" i="23"/>
  <c r="R2165" i="23" s="1"/>
  <c r="R2164" i="23" s="1"/>
  <c r="Q2166" i="23"/>
  <c r="P2166" i="23"/>
  <c r="P2165" i="23" s="1"/>
  <c r="P2164" i="23" s="1"/>
  <c r="O2166" i="23"/>
  <c r="O2165" i="23" s="1"/>
  <c r="O2164" i="23" s="1"/>
  <c r="L2166" i="23"/>
  <c r="L2165" i="23" s="1"/>
  <c r="L2164" i="23" s="1"/>
  <c r="K2166" i="23"/>
  <c r="K2165" i="23" s="1"/>
  <c r="K2164" i="23" s="1"/>
  <c r="J2166" i="23"/>
  <c r="I2166" i="23"/>
  <c r="I2165" i="23" s="1"/>
  <c r="H2166" i="23"/>
  <c r="Q2165" i="23"/>
  <c r="Q2164" i="23" s="1"/>
  <c r="J2165" i="23"/>
  <c r="J2164" i="23" s="1"/>
  <c r="H2165" i="23"/>
  <c r="H2164" i="23" s="1"/>
  <c r="M2163" i="23"/>
  <c r="N2163" i="23" s="1"/>
  <c r="N2162" i="23" s="1"/>
  <c r="N2161" i="23" s="1"/>
  <c r="N2160" i="23" s="1"/>
  <c r="R2162" i="23"/>
  <c r="R2161" i="23" s="1"/>
  <c r="R2160" i="23" s="1"/>
  <c r="Q2162" i="23"/>
  <c r="Q2161" i="23" s="1"/>
  <c r="Q2160" i="23" s="1"/>
  <c r="P2162" i="23"/>
  <c r="P2161" i="23" s="1"/>
  <c r="P2160" i="23" s="1"/>
  <c r="O2162" i="23"/>
  <c r="O2161" i="23" s="1"/>
  <c r="O2160" i="23" s="1"/>
  <c r="L2162" i="23"/>
  <c r="K2162" i="23"/>
  <c r="J2162" i="23"/>
  <c r="J2161" i="23" s="1"/>
  <c r="J2160" i="23" s="1"/>
  <c r="I2162" i="23"/>
  <c r="I2161" i="23" s="1"/>
  <c r="H2162" i="23"/>
  <c r="H2161" i="23" s="1"/>
  <c r="H2160" i="23" s="1"/>
  <c r="L2161" i="23"/>
  <c r="L2160" i="23" s="1"/>
  <c r="M2159" i="23"/>
  <c r="N2159" i="23" s="1"/>
  <c r="M2158" i="23"/>
  <c r="N2158" i="23" s="1"/>
  <c r="M2157" i="23"/>
  <c r="N2157" i="23" s="1"/>
  <c r="R2156" i="23"/>
  <c r="R2155" i="23" s="1"/>
  <c r="R2154" i="23" s="1"/>
  <c r="Q2156" i="23"/>
  <c r="Q2155" i="23" s="1"/>
  <c r="Q2154" i="23" s="1"/>
  <c r="P2156" i="23"/>
  <c r="P2155" i="23" s="1"/>
  <c r="P2154" i="23" s="1"/>
  <c r="O2156" i="23"/>
  <c r="L2156" i="23"/>
  <c r="L2155" i="23" s="1"/>
  <c r="L2154" i="23" s="1"/>
  <c r="K2156" i="23"/>
  <c r="J2156" i="23"/>
  <c r="J2155" i="23" s="1"/>
  <c r="J2154" i="23" s="1"/>
  <c r="I2156" i="23"/>
  <c r="I2155" i="23" s="1"/>
  <c r="H2156" i="23"/>
  <c r="H2155" i="23" s="1"/>
  <c r="H2154" i="23" s="1"/>
  <c r="O2155" i="23"/>
  <c r="O2154" i="23" s="1"/>
  <c r="M2153" i="23"/>
  <c r="N2153" i="23" s="1"/>
  <c r="N2152" i="23" s="1"/>
  <c r="N2151" i="23" s="1"/>
  <c r="N2150" i="23" s="1"/>
  <c r="R2152" i="23"/>
  <c r="R2151" i="23" s="1"/>
  <c r="R2150" i="23" s="1"/>
  <c r="Q2152" i="23"/>
  <c r="Q2151" i="23" s="1"/>
  <c r="Q2150" i="23" s="1"/>
  <c r="P2152" i="23"/>
  <c r="P2151" i="23" s="1"/>
  <c r="P2150" i="23" s="1"/>
  <c r="O2152" i="23"/>
  <c r="O2151" i="23" s="1"/>
  <c r="O2150" i="23" s="1"/>
  <c r="L2152" i="23"/>
  <c r="L2151" i="23" s="1"/>
  <c r="L2150" i="23" s="1"/>
  <c r="K2152" i="23"/>
  <c r="K2151" i="23" s="1"/>
  <c r="K2150" i="23" s="1"/>
  <c r="J2152" i="23"/>
  <c r="J2151" i="23" s="1"/>
  <c r="J2150" i="23" s="1"/>
  <c r="I2152" i="23"/>
  <c r="I2151" i="23" s="1"/>
  <c r="H2152" i="23"/>
  <c r="H2151" i="23" s="1"/>
  <c r="H2150" i="23" s="1"/>
  <c r="M2149" i="23"/>
  <c r="N2149" i="23" s="1"/>
  <c r="N2148" i="23" s="1"/>
  <c r="N2147" i="23" s="1"/>
  <c r="N2146" i="23" s="1"/>
  <c r="R2148" i="23"/>
  <c r="R2147" i="23" s="1"/>
  <c r="R2146" i="23" s="1"/>
  <c r="Q2148" i="23"/>
  <c r="Q2147" i="23" s="1"/>
  <c r="Q2146" i="23" s="1"/>
  <c r="P2148" i="23"/>
  <c r="P2147" i="23" s="1"/>
  <c r="P2146" i="23" s="1"/>
  <c r="O2148" i="23"/>
  <c r="O2147" i="23" s="1"/>
  <c r="O2146" i="23" s="1"/>
  <c r="L2148" i="23"/>
  <c r="L2147" i="23" s="1"/>
  <c r="L2146" i="23" s="1"/>
  <c r="K2148" i="23"/>
  <c r="K2147" i="23" s="1"/>
  <c r="K2146" i="23" s="1"/>
  <c r="J2148" i="23"/>
  <c r="J2147" i="23" s="1"/>
  <c r="J2146" i="23" s="1"/>
  <c r="I2148" i="23"/>
  <c r="I2147" i="23" s="1"/>
  <c r="H2148" i="23"/>
  <c r="H2147" i="23"/>
  <c r="H2146" i="23" s="1"/>
  <c r="M2145" i="23"/>
  <c r="N2145" i="23" s="1"/>
  <c r="N2144" i="23" s="1"/>
  <c r="N2143" i="23" s="1"/>
  <c r="N2142" i="23" s="1"/>
  <c r="R2144" i="23"/>
  <c r="R2143" i="23" s="1"/>
  <c r="R2142" i="23" s="1"/>
  <c r="Q2144" i="23"/>
  <c r="Q2143" i="23" s="1"/>
  <c r="Q2142" i="23" s="1"/>
  <c r="P2144" i="23"/>
  <c r="P2143" i="23" s="1"/>
  <c r="P2142" i="23" s="1"/>
  <c r="O2144" i="23"/>
  <c r="O2143" i="23" s="1"/>
  <c r="O2142" i="23" s="1"/>
  <c r="L2144" i="23"/>
  <c r="L2143" i="23" s="1"/>
  <c r="L2142" i="23" s="1"/>
  <c r="K2144" i="23"/>
  <c r="K2143" i="23" s="1"/>
  <c r="K2142" i="23" s="1"/>
  <c r="J2144" i="23"/>
  <c r="J2143" i="23" s="1"/>
  <c r="J2142" i="23" s="1"/>
  <c r="I2144" i="23"/>
  <c r="H2144" i="23"/>
  <c r="H2143" i="23" s="1"/>
  <c r="H2142" i="23" s="1"/>
  <c r="M2141" i="23"/>
  <c r="N2141" i="23" s="1"/>
  <c r="N2140" i="23" s="1"/>
  <c r="N2139" i="23" s="1"/>
  <c r="N2138" i="23" s="1"/>
  <c r="R2140" i="23"/>
  <c r="R2139" i="23" s="1"/>
  <c r="R2138" i="23" s="1"/>
  <c r="Q2140" i="23"/>
  <c r="Q2139" i="23" s="1"/>
  <c r="Q2138" i="23" s="1"/>
  <c r="P2140" i="23"/>
  <c r="P2139" i="23" s="1"/>
  <c r="P2138" i="23" s="1"/>
  <c r="O2140" i="23"/>
  <c r="O2139" i="23" s="1"/>
  <c r="O2138" i="23" s="1"/>
  <c r="L2140" i="23"/>
  <c r="L2139" i="23" s="1"/>
  <c r="L2138" i="23" s="1"/>
  <c r="K2140" i="23"/>
  <c r="K2139" i="23" s="1"/>
  <c r="K2138" i="23" s="1"/>
  <c r="J2140" i="23"/>
  <c r="J2139" i="23" s="1"/>
  <c r="J2138" i="23" s="1"/>
  <c r="I2140" i="23"/>
  <c r="H2140" i="23"/>
  <c r="H2139" i="23" s="1"/>
  <c r="H2138" i="23" s="1"/>
  <c r="M2137" i="23"/>
  <c r="N2137" i="23" s="1"/>
  <c r="N2136" i="23" s="1"/>
  <c r="N2135" i="23" s="1"/>
  <c r="N2134" i="23" s="1"/>
  <c r="R2136" i="23"/>
  <c r="R2135" i="23" s="1"/>
  <c r="R2134" i="23" s="1"/>
  <c r="Q2136" i="23"/>
  <c r="Q2135" i="23" s="1"/>
  <c r="Q2134" i="23" s="1"/>
  <c r="P2136" i="23"/>
  <c r="O2136" i="23"/>
  <c r="O2135" i="23" s="1"/>
  <c r="O2134" i="23" s="1"/>
  <c r="L2136" i="23"/>
  <c r="L2135" i="23" s="1"/>
  <c r="L2134" i="23" s="1"/>
  <c r="K2136" i="23"/>
  <c r="K2135" i="23" s="1"/>
  <c r="K2134" i="23" s="1"/>
  <c r="J2136" i="23"/>
  <c r="J2135" i="23" s="1"/>
  <c r="J2134" i="23" s="1"/>
  <c r="I2136" i="23"/>
  <c r="H2136" i="23"/>
  <c r="H2135" i="23" s="1"/>
  <c r="H2134" i="23" s="1"/>
  <c r="P2135" i="23"/>
  <c r="P2134" i="23" s="1"/>
  <c r="M2133" i="23"/>
  <c r="N2133" i="23" s="1"/>
  <c r="N2132" i="23" s="1"/>
  <c r="N2131" i="23" s="1"/>
  <c r="N2130" i="23" s="1"/>
  <c r="R2132" i="23"/>
  <c r="R2131" i="23" s="1"/>
  <c r="R2130" i="23" s="1"/>
  <c r="Q2132" i="23"/>
  <c r="Q2131" i="23" s="1"/>
  <c r="Q2130" i="23" s="1"/>
  <c r="P2132" i="23"/>
  <c r="O2132" i="23"/>
  <c r="O2131" i="23" s="1"/>
  <c r="O2130" i="23" s="1"/>
  <c r="L2132" i="23"/>
  <c r="L2131" i="23" s="1"/>
  <c r="L2130" i="23" s="1"/>
  <c r="K2132" i="23"/>
  <c r="K2131" i="23" s="1"/>
  <c r="K2130" i="23" s="1"/>
  <c r="J2132" i="23"/>
  <c r="J2131" i="23" s="1"/>
  <c r="J2130" i="23" s="1"/>
  <c r="I2132" i="23"/>
  <c r="I2131" i="23" s="1"/>
  <c r="I2130" i="23" s="1"/>
  <c r="H2132" i="23"/>
  <c r="H2131" i="23" s="1"/>
  <c r="H2130" i="23" s="1"/>
  <c r="P2131" i="23"/>
  <c r="P2130" i="23" s="1"/>
  <c r="M2129" i="23"/>
  <c r="N2129" i="23" s="1"/>
  <c r="N2128" i="23" s="1"/>
  <c r="N2127" i="23" s="1"/>
  <c r="N2126" i="23" s="1"/>
  <c r="R2128" i="23"/>
  <c r="R2127" i="23" s="1"/>
  <c r="R2126" i="23" s="1"/>
  <c r="Q2128" i="23"/>
  <c r="Q2127" i="23" s="1"/>
  <c r="Q2126" i="23" s="1"/>
  <c r="P2128" i="23"/>
  <c r="P2127" i="23" s="1"/>
  <c r="P2126" i="23" s="1"/>
  <c r="O2128" i="23"/>
  <c r="L2128" i="23"/>
  <c r="L2127" i="23" s="1"/>
  <c r="L2126" i="23" s="1"/>
  <c r="K2128" i="23"/>
  <c r="K2127" i="23" s="1"/>
  <c r="K2126" i="23" s="1"/>
  <c r="J2128" i="23"/>
  <c r="J2127" i="23" s="1"/>
  <c r="J2126" i="23" s="1"/>
  <c r="I2128" i="23"/>
  <c r="H2128" i="23"/>
  <c r="H2127" i="23" s="1"/>
  <c r="H2126" i="23" s="1"/>
  <c r="O2127" i="23"/>
  <c r="O2126" i="23" s="1"/>
  <c r="M2125" i="23"/>
  <c r="N2125" i="23" s="1"/>
  <c r="N2124" i="23" s="1"/>
  <c r="N2123" i="23" s="1"/>
  <c r="N2122" i="23" s="1"/>
  <c r="R2124" i="23"/>
  <c r="R2123" i="23" s="1"/>
  <c r="R2122" i="23" s="1"/>
  <c r="Q2124" i="23"/>
  <c r="Q2123" i="23" s="1"/>
  <c r="Q2122" i="23" s="1"/>
  <c r="P2124" i="23"/>
  <c r="O2124" i="23"/>
  <c r="O2123" i="23" s="1"/>
  <c r="O2122" i="23" s="1"/>
  <c r="L2124" i="23"/>
  <c r="L2123" i="23" s="1"/>
  <c r="L2122" i="23" s="1"/>
  <c r="K2124" i="23"/>
  <c r="K2123" i="23" s="1"/>
  <c r="K2122" i="23" s="1"/>
  <c r="J2124" i="23"/>
  <c r="J2123" i="23" s="1"/>
  <c r="J2122" i="23" s="1"/>
  <c r="I2124" i="23"/>
  <c r="I2123" i="23" s="1"/>
  <c r="I2122" i="23" s="1"/>
  <c r="H2124" i="23"/>
  <c r="H2123" i="23" s="1"/>
  <c r="H2122" i="23" s="1"/>
  <c r="P2123" i="23"/>
  <c r="P2122" i="23" s="1"/>
  <c r="M2121" i="23"/>
  <c r="N2121" i="23" s="1"/>
  <c r="N2120" i="23" s="1"/>
  <c r="N2119" i="23" s="1"/>
  <c r="N2118" i="23" s="1"/>
  <c r="R2120" i="23"/>
  <c r="R2119" i="23" s="1"/>
  <c r="R2118" i="23" s="1"/>
  <c r="Q2120" i="23"/>
  <c r="Q2119" i="23" s="1"/>
  <c r="Q2118" i="23" s="1"/>
  <c r="P2120" i="23"/>
  <c r="P2119" i="23" s="1"/>
  <c r="P2118" i="23" s="1"/>
  <c r="O2120" i="23"/>
  <c r="L2120" i="23"/>
  <c r="L2119" i="23" s="1"/>
  <c r="L2118" i="23" s="1"/>
  <c r="K2120" i="23"/>
  <c r="K2119" i="23" s="1"/>
  <c r="K2118" i="23" s="1"/>
  <c r="J2120" i="23"/>
  <c r="I2120" i="23"/>
  <c r="I2119" i="23" s="1"/>
  <c r="I2118" i="23" s="1"/>
  <c r="H2120" i="23"/>
  <c r="H2119" i="23" s="1"/>
  <c r="H2118" i="23" s="1"/>
  <c r="O2119" i="23"/>
  <c r="O2118" i="23" s="1"/>
  <c r="J2119" i="23"/>
  <c r="J2118" i="23" s="1"/>
  <c r="M2114" i="23"/>
  <c r="N2114" i="23" s="1"/>
  <c r="N2113" i="23" s="1"/>
  <c r="R2113" i="23"/>
  <c r="Q2113" i="23"/>
  <c r="P2113" i="23"/>
  <c r="O2113" i="23"/>
  <c r="L2113" i="23"/>
  <c r="K2113" i="23"/>
  <c r="J2113" i="23"/>
  <c r="I2113" i="23"/>
  <c r="H2113" i="23"/>
  <c r="M2112" i="23"/>
  <c r="N2112" i="23" s="1"/>
  <c r="N2111" i="23" s="1"/>
  <c r="N2110" i="23" s="1"/>
  <c r="R2111" i="23"/>
  <c r="R2110" i="23" s="1"/>
  <c r="Q2111" i="23"/>
  <c r="Q2110" i="23" s="1"/>
  <c r="P2111" i="23"/>
  <c r="O2111" i="23"/>
  <c r="O2110" i="23" s="1"/>
  <c r="L2111" i="23"/>
  <c r="L2110" i="23" s="1"/>
  <c r="L2109" i="23" s="1"/>
  <c r="K2111" i="23"/>
  <c r="K2110" i="23" s="1"/>
  <c r="J2111" i="23"/>
  <c r="I2111" i="23"/>
  <c r="I2110" i="23" s="1"/>
  <c r="I2109" i="23" s="1"/>
  <c r="H2111" i="23"/>
  <c r="H2110" i="23" s="1"/>
  <c r="P2110" i="23"/>
  <c r="J2110" i="23"/>
  <c r="M2108" i="23"/>
  <c r="N2108" i="23" s="1"/>
  <c r="N2107" i="23" s="1"/>
  <c r="N2106" i="23" s="1"/>
  <c r="R2107" i="23"/>
  <c r="Q2107" i="23"/>
  <c r="Q2106" i="23" s="1"/>
  <c r="P2107" i="23"/>
  <c r="P2106" i="23" s="1"/>
  <c r="O2107" i="23"/>
  <c r="O2106" i="23" s="1"/>
  <c r="L2107" i="23"/>
  <c r="L2106" i="23" s="1"/>
  <c r="K2107" i="23"/>
  <c r="K2106" i="23" s="1"/>
  <c r="J2107" i="23"/>
  <c r="I2107" i="23"/>
  <c r="I2106" i="23" s="1"/>
  <c r="H2107" i="23"/>
  <c r="H2106" i="23" s="1"/>
  <c r="R2106" i="23"/>
  <c r="M2104" i="23"/>
  <c r="N2104" i="23" s="1"/>
  <c r="N2103" i="23" s="1"/>
  <c r="N2102" i="23" s="1"/>
  <c r="R2103" i="23"/>
  <c r="R2102" i="23" s="1"/>
  <c r="Q2103" i="23"/>
  <c r="Q2102" i="23" s="1"/>
  <c r="P2103" i="23"/>
  <c r="P2102" i="23" s="1"/>
  <c r="O2103" i="23"/>
  <c r="L2103" i="23"/>
  <c r="L2102" i="23" s="1"/>
  <c r="K2103" i="23"/>
  <c r="K2102" i="23" s="1"/>
  <c r="J2103" i="23"/>
  <c r="J2102" i="23" s="1"/>
  <c r="I2103" i="23"/>
  <c r="H2103" i="23"/>
  <c r="H2102" i="23" s="1"/>
  <c r="O2102" i="23"/>
  <c r="M2101" i="23"/>
  <c r="N2101" i="23" s="1"/>
  <c r="M2100" i="23"/>
  <c r="N2100" i="23" s="1"/>
  <c r="M2099" i="23"/>
  <c r="N2099" i="23" s="1"/>
  <c r="R2098" i="23"/>
  <c r="Q2098" i="23"/>
  <c r="Q2097" i="23" s="1"/>
  <c r="P2098" i="23"/>
  <c r="P2097" i="23" s="1"/>
  <c r="O2098" i="23"/>
  <c r="O2097" i="23" s="1"/>
  <c r="L2098" i="23"/>
  <c r="L2097" i="23" s="1"/>
  <c r="K2098" i="23"/>
  <c r="K2097" i="23" s="1"/>
  <c r="J2098" i="23"/>
  <c r="J2097" i="23" s="1"/>
  <c r="I2098" i="23"/>
  <c r="H2098" i="23"/>
  <c r="H2097" i="23" s="1"/>
  <c r="R2097" i="23"/>
  <c r="M2096" i="23"/>
  <c r="N2096" i="23" s="1"/>
  <c r="M2095" i="23"/>
  <c r="N2095" i="23" s="1"/>
  <c r="R2094" i="23"/>
  <c r="R2093" i="23" s="1"/>
  <c r="R2092" i="23" s="1"/>
  <c r="Q2094" i="23"/>
  <c r="Q2093" i="23" s="1"/>
  <c r="Q2092" i="23" s="1"/>
  <c r="P2094" i="23"/>
  <c r="P2093" i="23" s="1"/>
  <c r="P2092" i="23" s="1"/>
  <c r="O2094" i="23"/>
  <c r="O2093" i="23" s="1"/>
  <c r="O2092" i="23" s="1"/>
  <c r="L2094" i="23"/>
  <c r="L2093" i="23" s="1"/>
  <c r="L2092" i="23" s="1"/>
  <c r="K2094" i="23"/>
  <c r="K2093" i="23" s="1"/>
  <c r="K2092" i="23" s="1"/>
  <c r="J2094" i="23"/>
  <c r="J2093" i="23" s="1"/>
  <c r="J2092" i="23" s="1"/>
  <c r="I2094" i="23"/>
  <c r="I2093" i="23" s="1"/>
  <c r="H2094" i="23"/>
  <c r="H2093" i="23" s="1"/>
  <c r="H2092" i="23" s="1"/>
  <c r="M2091" i="23"/>
  <c r="N2091" i="23" s="1"/>
  <c r="N2090" i="23" s="1"/>
  <c r="N2089" i="23" s="1"/>
  <c r="R2090" i="23"/>
  <c r="R2089" i="23" s="1"/>
  <c r="Q2090" i="23"/>
  <c r="Q2089" i="23" s="1"/>
  <c r="P2090" i="23"/>
  <c r="P2089" i="23" s="1"/>
  <c r="O2090" i="23"/>
  <c r="O2089" i="23" s="1"/>
  <c r="L2090" i="23"/>
  <c r="L2089" i="23" s="1"/>
  <c r="K2090" i="23"/>
  <c r="K2089" i="23" s="1"/>
  <c r="J2090" i="23"/>
  <c r="J2089" i="23" s="1"/>
  <c r="I2090" i="23"/>
  <c r="H2090" i="23"/>
  <c r="H2089" i="23" s="1"/>
  <c r="M2087" i="23"/>
  <c r="N2087" i="23" s="1"/>
  <c r="K2086" i="23"/>
  <c r="M2085" i="23"/>
  <c r="N2085" i="23" s="1"/>
  <c r="M2084" i="23"/>
  <c r="N2084" i="23" s="1"/>
  <c r="M2083" i="23"/>
  <c r="N2083" i="23" s="1"/>
  <c r="M2082" i="23"/>
  <c r="N2082" i="23" s="1"/>
  <c r="R2081" i="23"/>
  <c r="Q2081" i="23"/>
  <c r="P2081" i="23"/>
  <c r="O2081" i="23"/>
  <c r="L2081" i="23"/>
  <c r="J2081" i="23"/>
  <c r="I2081" i="23"/>
  <c r="H2081" i="23"/>
  <c r="L2080" i="23"/>
  <c r="M2080" i="23" s="1"/>
  <c r="N2080" i="23" s="1"/>
  <c r="M2079" i="23"/>
  <c r="N2079" i="23" s="1"/>
  <c r="L2078" i="23"/>
  <c r="M2078" i="23" s="1"/>
  <c r="N2078" i="23" s="1"/>
  <c r="L2077" i="23"/>
  <c r="L2076" i="23"/>
  <c r="M2076" i="23" s="1"/>
  <c r="N2076" i="23" s="1"/>
  <c r="K2075" i="23"/>
  <c r="M2075" i="23" s="1"/>
  <c r="N2075" i="23" s="1"/>
  <c r="R2074" i="23"/>
  <c r="Q2074" i="23"/>
  <c r="P2074" i="23"/>
  <c r="O2074" i="23"/>
  <c r="J2074" i="23"/>
  <c r="I2074" i="23"/>
  <c r="H2074" i="23"/>
  <c r="M2073" i="23"/>
  <c r="N2073" i="23" s="1"/>
  <c r="L2072" i="23"/>
  <c r="M2072" i="23" s="1"/>
  <c r="N2072" i="23" s="1"/>
  <c r="K2071" i="23"/>
  <c r="M2071" i="23" s="1"/>
  <c r="N2071" i="23" s="1"/>
  <c r="R2070" i="23"/>
  <c r="Q2070" i="23"/>
  <c r="P2070" i="23"/>
  <c r="O2070" i="23"/>
  <c r="J2070" i="23"/>
  <c r="I2070" i="23"/>
  <c r="H2070" i="23"/>
  <c r="M2069" i="23"/>
  <c r="N2069" i="23" s="1"/>
  <c r="M2068" i="23"/>
  <c r="N2068" i="23" s="1"/>
  <c r="M2067" i="23"/>
  <c r="N2067" i="23" s="1"/>
  <c r="K2066" i="23"/>
  <c r="M2065" i="23"/>
  <c r="N2065" i="23" s="1"/>
  <c r="R2064" i="23"/>
  <c r="Q2064" i="23"/>
  <c r="P2064" i="23"/>
  <c r="O2064" i="23"/>
  <c r="L2064" i="23"/>
  <c r="J2064" i="23"/>
  <c r="I2064" i="23"/>
  <c r="H2064" i="23"/>
  <c r="P2063" i="23"/>
  <c r="M2062" i="23"/>
  <c r="N2062" i="23" s="1"/>
  <c r="N2061" i="23" s="1"/>
  <c r="R2061" i="23"/>
  <c r="Q2061" i="23"/>
  <c r="P2061" i="23"/>
  <c r="O2061" i="23"/>
  <c r="L2061" i="23"/>
  <c r="K2061" i="23"/>
  <c r="J2061" i="23"/>
  <c r="I2061" i="23"/>
  <c r="H2061" i="23"/>
  <c r="M2060" i="23"/>
  <c r="N2060" i="23" s="1"/>
  <c r="M2059" i="23"/>
  <c r="N2059" i="23" s="1"/>
  <c r="M2058" i="23"/>
  <c r="N2058" i="23" s="1"/>
  <c r="M2057" i="23"/>
  <c r="N2057" i="23" s="1"/>
  <c r="M2056" i="23"/>
  <c r="N2056" i="23" s="1"/>
  <c r="M2055" i="23"/>
  <c r="N2055" i="23" s="1"/>
  <c r="R2054" i="23"/>
  <c r="Q2054" i="23"/>
  <c r="P2054" i="23"/>
  <c r="O2054" i="23"/>
  <c r="L2054" i="23"/>
  <c r="K2054" i="23"/>
  <c r="J2054" i="23"/>
  <c r="I2054" i="23"/>
  <c r="H2054" i="23"/>
  <c r="M2053" i="23"/>
  <c r="N2053" i="23" s="1"/>
  <c r="M2052" i="23"/>
  <c r="N2052" i="23" s="1"/>
  <c r="R2051" i="23"/>
  <c r="Q2051" i="23"/>
  <c r="Q2050" i="23" s="1"/>
  <c r="P2051" i="23"/>
  <c r="P2050" i="23" s="1"/>
  <c r="O2051" i="23"/>
  <c r="M2051" i="23"/>
  <c r="L2051" i="23"/>
  <c r="K2051" i="23"/>
  <c r="J2051" i="23"/>
  <c r="I2051" i="23"/>
  <c r="H2051" i="23"/>
  <c r="M2048" i="23"/>
  <c r="N2048" i="23" s="1"/>
  <c r="N2047" i="23" s="1"/>
  <c r="R2047" i="23"/>
  <c r="Q2047" i="23"/>
  <c r="P2047" i="23"/>
  <c r="O2047" i="23"/>
  <c r="L2047" i="23"/>
  <c r="K2047" i="23"/>
  <c r="J2047" i="23"/>
  <c r="I2047" i="23"/>
  <c r="H2047" i="23"/>
  <c r="M2046" i="23"/>
  <c r="N2046" i="23" s="1"/>
  <c r="N2045" i="23" s="1"/>
  <c r="R2045" i="23"/>
  <c r="Q2045" i="23"/>
  <c r="P2045" i="23"/>
  <c r="O2045" i="23"/>
  <c r="L2045" i="23"/>
  <c r="L2044" i="23" s="1"/>
  <c r="L2043" i="23" s="1"/>
  <c r="K2045" i="23"/>
  <c r="J2045" i="23"/>
  <c r="J2044" i="23" s="1"/>
  <c r="J2043" i="23" s="1"/>
  <c r="I2045" i="23"/>
  <c r="I2044" i="23" s="1"/>
  <c r="I2043" i="23" s="1"/>
  <c r="H2045" i="23"/>
  <c r="H2044" i="23" s="1"/>
  <c r="H2043" i="23" s="1"/>
  <c r="M2041" i="23"/>
  <c r="N2041" i="23" s="1"/>
  <c r="M2040" i="23"/>
  <c r="M2039" i="23"/>
  <c r="M2038" i="23"/>
  <c r="M2037" i="23"/>
  <c r="M2036" i="23"/>
  <c r="R2035" i="23"/>
  <c r="R2034" i="23" s="1"/>
  <c r="Q2035" i="23"/>
  <c r="Q2034" i="23" s="1"/>
  <c r="P2035" i="23"/>
  <c r="P2034" i="23" s="1"/>
  <c r="O2035" i="23"/>
  <c r="O2034" i="23" s="1"/>
  <c r="N2035" i="23"/>
  <c r="N2034" i="23" s="1"/>
  <c r="L2035" i="23"/>
  <c r="L2034" i="23" s="1"/>
  <c r="K2035" i="23"/>
  <c r="K2034" i="23" s="1"/>
  <c r="J2035" i="23"/>
  <c r="J2034" i="23" s="1"/>
  <c r="I2035" i="23"/>
  <c r="H2035" i="23"/>
  <c r="H2034" i="23" s="1"/>
  <c r="M2033" i="23"/>
  <c r="N2033" i="23" s="1"/>
  <c r="M2032" i="23"/>
  <c r="N2032" i="23" s="1"/>
  <c r="M2031" i="23"/>
  <c r="N2031" i="23" s="1"/>
  <c r="M2030" i="23"/>
  <c r="N2030" i="23" s="1"/>
  <c r="M2029" i="23"/>
  <c r="N2029" i="23" s="1"/>
  <c r="M2028" i="23"/>
  <c r="N2028" i="23" s="1"/>
  <c r="M2027" i="23"/>
  <c r="N2027" i="23" s="1"/>
  <c r="R2026" i="23"/>
  <c r="Q2026" i="23"/>
  <c r="P2026" i="23"/>
  <c r="O2026" i="23"/>
  <c r="L2026" i="23"/>
  <c r="K2026" i="23"/>
  <c r="J2026" i="23"/>
  <c r="I2026" i="23"/>
  <c r="H2026" i="23"/>
  <c r="M2025" i="23"/>
  <c r="N2025" i="23" s="1"/>
  <c r="M2024" i="23"/>
  <c r="N2024" i="23" s="1"/>
  <c r="M2023" i="23"/>
  <c r="N2023" i="23" s="1"/>
  <c r="M2022" i="23"/>
  <c r="N2022" i="23" s="1"/>
  <c r="M2021" i="23"/>
  <c r="N2021" i="23" s="1"/>
  <c r="M2020" i="23"/>
  <c r="N2020" i="23" s="1"/>
  <c r="M2019" i="23"/>
  <c r="N2019" i="23" s="1"/>
  <c r="M2018" i="23"/>
  <c r="N2018" i="23" s="1"/>
  <c r="R2017" i="23"/>
  <c r="R2016" i="23" s="1"/>
  <c r="Q2017" i="23"/>
  <c r="Q2016" i="23" s="1"/>
  <c r="P2017" i="23"/>
  <c r="O2017" i="23"/>
  <c r="O2016" i="23" s="1"/>
  <c r="L2017" i="23"/>
  <c r="K2017" i="23"/>
  <c r="J2017" i="23"/>
  <c r="J2016" i="23" s="1"/>
  <c r="I2017" i="23"/>
  <c r="I2016" i="23" s="1"/>
  <c r="H2017" i="23"/>
  <c r="H2016" i="23" s="1"/>
  <c r="P2016" i="23"/>
  <c r="L2016" i="23"/>
  <c r="K2016" i="23"/>
  <c r="K2015" i="23" s="1"/>
  <c r="K2014" i="23" s="1"/>
  <c r="M2012" i="23"/>
  <c r="N2012" i="23" s="1"/>
  <c r="N2011" i="23" s="1"/>
  <c r="N2010" i="23" s="1"/>
  <c r="N2009" i="23" s="1"/>
  <c r="R2011" i="23"/>
  <c r="R2010" i="23" s="1"/>
  <c r="R2009" i="23" s="1"/>
  <c r="Q2011" i="23"/>
  <c r="Q2010" i="23" s="1"/>
  <c r="Q2009" i="23" s="1"/>
  <c r="P2011" i="23"/>
  <c r="P2010" i="23" s="1"/>
  <c r="P2009" i="23" s="1"/>
  <c r="O2011" i="23"/>
  <c r="O2010" i="23" s="1"/>
  <c r="O2009" i="23" s="1"/>
  <c r="L2011" i="23"/>
  <c r="L2010" i="23" s="1"/>
  <c r="L2009" i="23" s="1"/>
  <c r="K2011" i="23"/>
  <c r="K2010" i="23" s="1"/>
  <c r="K2009" i="23" s="1"/>
  <c r="J2011" i="23"/>
  <c r="J2010" i="23" s="1"/>
  <c r="J2009" i="23" s="1"/>
  <c r="I2011" i="23"/>
  <c r="H2011" i="23"/>
  <c r="H2010" i="23" s="1"/>
  <c r="H2009" i="23" s="1"/>
  <c r="M2008" i="23"/>
  <c r="N2008" i="23" s="1"/>
  <c r="M2007" i="23"/>
  <c r="N2007" i="23" s="1"/>
  <c r="N2006" i="23" s="1"/>
  <c r="N2005" i="23" s="1"/>
  <c r="N2004" i="23" s="1"/>
  <c r="R2006" i="23"/>
  <c r="R2005" i="23" s="1"/>
  <c r="R2004" i="23" s="1"/>
  <c r="Q2006" i="23"/>
  <c r="Q2005" i="23" s="1"/>
  <c r="Q2004" i="23" s="1"/>
  <c r="P2006" i="23"/>
  <c r="P2005" i="23" s="1"/>
  <c r="P2004" i="23" s="1"/>
  <c r="O2006" i="23"/>
  <c r="O2005" i="23" s="1"/>
  <c r="O2004" i="23" s="1"/>
  <c r="L2006" i="23"/>
  <c r="L2005" i="23" s="1"/>
  <c r="L2004" i="23" s="1"/>
  <c r="K2006" i="23"/>
  <c r="K2005" i="23" s="1"/>
  <c r="K2004" i="23" s="1"/>
  <c r="J2006" i="23"/>
  <c r="I2006" i="23"/>
  <c r="H2006" i="23"/>
  <c r="H2005" i="23" s="1"/>
  <c r="H2004" i="23" s="1"/>
  <c r="J2005" i="23"/>
  <c r="J2004" i="23" s="1"/>
  <c r="M2003" i="23"/>
  <c r="N2003" i="23" s="1"/>
  <c r="N2002" i="23" s="1"/>
  <c r="R2002" i="23"/>
  <c r="Q2002" i="23"/>
  <c r="P2002" i="23"/>
  <c r="O2002" i="23"/>
  <c r="L2002" i="23"/>
  <c r="K2002" i="23"/>
  <c r="J2002" i="23"/>
  <c r="I2002" i="23"/>
  <c r="H2002" i="23"/>
  <c r="M2001" i="23"/>
  <c r="H2001" i="23"/>
  <c r="M2000" i="23"/>
  <c r="N2000" i="23" s="1"/>
  <c r="R1999" i="23"/>
  <c r="R1998" i="23" s="1"/>
  <c r="R1997" i="23" s="1"/>
  <c r="Q1999" i="23"/>
  <c r="Q1998" i="23" s="1"/>
  <c r="Q1997" i="23" s="1"/>
  <c r="P1999" i="23"/>
  <c r="O1999" i="23"/>
  <c r="L1999" i="23"/>
  <c r="K1999" i="23"/>
  <c r="J1999" i="23"/>
  <c r="I1999" i="23"/>
  <c r="L1998" i="23"/>
  <c r="K1998" i="23"/>
  <c r="K1997" i="23" s="1"/>
  <c r="L1997" i="23"/>
  <c r="M1996" i="23"/>
  <c r="N1996" i="23" s="1"/>
  <c r="N1995" i="23" s="1"/>
  <c r="N1994" i="23" s="1"/>
  <c r="N1993" i="23" s="1"/>
  <c r="R1995" i="23"/>
  <c r="R1994" i="23" s="1"/>
  <c r="R1993" i="23" s="1"/>
  <c r="Q1995" i="23"/>
  <c r="Q1994" i="23" s="1"/>
  <c r="Q1993" i="23" s="1"/>
  <c r="P1995" i="23"/>
  <c r="P1994" i="23" s="1"/>
  <c r="P1993" i="23" s="1"/>
  <c r="O1995" i="23"/>
  <c r="O1994" i="23" s="1"/>
  <c r="O1993" i="23" s="1"/>
  <c r="L1995" i="23"/>
  <c r="L1994" i="23" s="1"/>
  <c r="L1993" i="23" s="1"/>
  <c r="K1995" i="23"/>
  <c r="K1994" i="23" s="1"/>
  <c r="K1993" i="23" s="1"/>
  <c r="J1995" i="23"/>
  <c r="I1995" i="23"/>
  <c r="I1994" i="23" s="1"/>
  <c r="I1993" i="23" s="1"/>
  <c r="H1995" i="23"/>
  <c r="H1994" i="23" s="1"/>
  <c r="H1993" i="23" s="1"/>
  <c r="M1990" i="23"/>
  <c r="N1990" i="23" s="1"/>
  <c r="N1989" i="23" s="1"/>
  <c r="N1988" i="23" s="1"/>
  <c r="N1987" i="23" s="1"/>
  <c r="R1989" i="23"/>
  <c r="R1988" i="23" s="1"/>
  <c r="R1987" i="23" s="1"/>
  <c r="Q1989" i="23"/>
  <c r="Q1988" i="23" s="1"/>
  <c r="Q1987" i="23" s="1"/>
  <c r="P1989" i="23"/>
  <c r="P1988" i="23" s="1"/>
  <c r="P1987" i="23" s="1"/>
  <c r="O1989" i="23"/>
  <c r="L1989" i="23"/>
  <c r="L1988" i="23" s="1"/>
  <c r="K1989" i="23"/>
  <c r="K1988" i="23" s="1"/>
  <c r="K1987" i="23" s="1"/>
  <c r="J1989" i="23"/>
  <c r="J1988" i="23" s="1"/>
  <c r="J1987" i="23" s="1"/>
  <c r="I1989" i="23"/>
  <c r="I1988" i="23" s="1"/>
  <c r="H1989" i="23"/>
  <c r="H1988" i="23" s="1"/>
  <c r="H1987" i="23" s="1"/>
  <c r="O1988" i="23"/>
  <c r="O1987" i="23" s="1"/>
  <c r="L1987" i="23"/>
  <c r="L1981" i="23" s="1"/>
  <c r="L1980" i="23" s="1"/>
  <c r="M1986" i="23"/>
  <c r="N1986" i="23" s="1"/>
  <c r="M1985" i="23"/>
  <c r="N1985" i="23" s="1"/>
  <c r="R1984" i="23"/>
  <c r="R1983" i="23" s="1"/>
  <c r="R1982" i="23" s="1"/>
  <c r="Q1984" i="23"/>
  <c r="Q1983" i="23" s="1"/>
  <c r="Q1982" i="23" s="1"/>
  <c r="P1984" i="23"/>
  <c r="P1983" i="23" s="1"/>
  <c r="P1982" i="23" s="1"/>
  <c r="O1984" i="23"/>
  <c r="O1983" i="23" s="1"/>
  <c r="O1982" i="23" s="1"/>
  <c r="L1984" i="23"/>
  <c r="L1983" i="23" s="1"/>
  <c r="L1982" i="23" s="1"/>
  <c r="K1984" i="23"/>
  <c r="J1984" i="23"/>
  <c r="J1983" i="23" s="1"/>
  <c r="J1982" i="23" s="1"/>
  <c r="I1984" i="23"/>
  <c r="H1984" i="23"/>
  <c r="H1983" i="23" s="1"/>
  <c r="H1982" i="23" s="1"/>
  <c r="K1983" i="23"/>
  <c r="K1982" i="23" s="1"/>
  <c r="M1979" i="23"/>
  <c r="N1979" i="23" s="1"/>
  <c r="N1978" i="23" s="1"/>
  <c r="N1977" i="23" s="1"/>
  <c r="N1976" i="23" s="1"/>
  <c r="R1978" i="23"/>
  <c r="R1977" i="23" s="1"/>
  <c r="R1976" i="23" s="1"/>
  <c r="Q1978" i="23"/>
  <c r="Q1977" i="23" s="1"/>
  <c r="Q1976" i="23" s="1"/>
  <c r="P1978" i="23"/>
  <c r="P1977" i="23" s="1"/>
  <c r="P1976" i="23" s="1"/>
  <c r="O1978" i="23"/>
  <c r="O1977" i="23" s="1"/>
  <c r="O1976" i="23" s="1"/>
  <c r="L1978" i="23"/>
  <c r="L1977" i="23" s="1"/>
  <c r="L1976" i="23" s="1"/>
  <c r="K1978" i="23"/>
  <c r="K1977" i="23" s="1"/>
  <c r="K1976" i="23" s="1"/>
  <c r="J1978" i="23"/>
  <c r="I1978" i="23"/>
  <c r="I1977" i="23" s="1"/>
  <c r="H1978" i="23"/>
  <c r="H1977" i="23" s="1"/>
  <c r="H1976" i="23" s="1"/>
  <c r="M1975" i="23"/>
  <c r="N1975" i="23" s="1"/>
  <c r="N1974" i="23" s="1"/>
  <c r="R1974" i="23"/>
  <c r="Q1974" i="23"/>
  <c r="P1974" i="23"/>
  <c r="O1974" i="23"/>
  <c r="L1974" i="23"/>
  <c r="K1974" i="23"/>
  <c r="J1974" i="23"/>
  <c r="I1974" i="23"/>
  <c r="H1974" i="23"/>
  <c r="M1973" i="23"/>
  <c r="N1973" i="23" s="1"/>
  <c r="N1972" i="23" s="1"/>
  <c r="R1972" i="23"/>
  <c r="R1971" i="23" s="1"/>
  <c r="R1970" i="23" s="1"/>
  <c r="Q1972" i="23"/>
  <c r="Q1971" i="23" s="1"/>
  <c r="Q1970" i="23" s="1"/>
  <c r="P1972" i="23"/>
  <c r="O1972" i="23"/>
  <c r="O1971" i="23" s="1"/>
  <c r="O1970" i="23" s="1"/>
  <c r="L1972" i="23"/>
  <c r="K1972" i="23"/>
  <c r="J1972" i="23"/>
  <c r="I1972" i="23"/>
  <c r="I1971" i="23" s="1"/>
  <c r="I1970" i="23" s="1"/>
  <c r="H1972" i="23"/>
  <c r="H1971" i="23" s="1"/>
  <c r="H1970" i="23" s="1"/>
  <c r="M1967" i="23"/>
  <c r="N1967" i="23" s="1"/>
  <c r="N1966" i="23" s="1"/>
  <c r="N1965" i="23" s="1"/>
  <c r="N1964" i="23" s="1"/>
  <c r="N1963" i="23" s="1"/>
  <c r="N1962" i="23" s="1"/>
  <c r="R1966" i="23"/>
  <c r="R1965" i="23" s="1"/>
  <c r="R1964" i="23" s="1"/>
  <c r="R1963" i="23" s="1"/>
  <c r="R1962" i="23" s="1"/>
  <c r="Q1966" i="23"/>
  <c r="Q1965" i="23" s="1"/>
  <c r="Q1964" i="23" s="1"/>
  <c r="Q1963" i="23" s="1"/>
  <c r="Q1962" i="23" s="1"/>
  <c r="P1966" i="23"/>
  <c r="P1965" i="23" s="1"/>
  <c r="P1964" i="23" s="1"/>
  <c r="P1963" i="23" s="1"/>
  <c r="P1962" i="23" s="1"/>
  <c r="O1966" i="23"/>
  <c r="O1965" i="23" s="1"/>
  <c r="O1964" i="23" s="1"/>
  <c r="O1963" i="23" s="1"/>
  <c r="O1962" i="23" s="1"/>
  <c r="L1966" i="23"/>
  <c r="L1965" i="23" s="1"/>
  <c r="L1964" i="23" s="1"/>
  <c r="L1963" i="23" s="1"/>
  <c r="L1962" i="23" s="1"/>
  <c r="K1966" i="23"/>
  <c r="K1965" i="23" s="1"/>
  <c r="K1964" i="23" s="1"/>
  <c r="K1963" i="23" s="1"/>
  <c r="K1962" i="23" s="1"/>
  <c r="J1966" i="23"/>
  <c r="J1965" i="23" s="1"/>
  <c r="J1964" i="23" s="1"/>
  <c r="J1963" i="23" s="1"/>
  <c r="J1962" i="23" s="1"/>
  <c r="I1966" i="23"/>
  <c r="H1966" i="23"/>
  <c r="H1965" i="23" s="1"/>
  <c r="H1964" i="23" s="1"/>
  <c r="H1963" i="23" s="1"/>
  <c r="H1962" i="23" s="1"/>
  <c r="M1961" i="23"/>
  <c r="N1961" i="23" s="1"/>
  <c r="N1960" i="23" s="1"/>
  <c r="R1960" i="23"/>
  <c r="Q1960" i="23"/>
  <c r="P1960" i="23"/>
  <c r="O1960" i="23"/>
  <c r="L1960" i="23"/>
  <c r="K1960" i="23"/>
  <c r="J1960" i="23"/>
  <c r="I1960" i="23"/>
  <c r="I1955" i="23" s="1"/>
  <c r="H1960" i="23"/>
  <c r="M1959" i="23"/>
  <c r="N1959" i="23" s="1"/>
  <c r="N1958" i="23" s="1"/>
  <c r="R1958" i="23"/>
  <c r="Q1958" i="23"/>
  <c r="P1958" i="23"/>
  <c r="O1958" i="23"/>
  <c r="L1958" i="23"/>
  <c r="K1958" i="23"/>
  <c r="J1958" i="23"/>
  <c r="I1958" i="23"/>
  <c r="H1958" i="23"/>
  <c r="M1957" i="23"/>
  <c r="N1957" i="23" s="1"/>
  <c r="N1956" i="23" s="1"/>
  <c r="R1956" i="23"/>
  <c r="Q1956" i="23"/>
  <c r="P1956" i="23"/>
  <c r="O1956" i="23"/>
  <c r="L1956" i="23"/>
  <c r="K1956" i="23"/>
  <c r="J1956" i="23"/>
  <c r="I1956" i="23"/>
  <c r="H1956" i="23"/>
  <c r="H1955" i="23" s="1"/>
  <c r="H1954" i="23" s="1"/>
  <c r="M1953" i="23"/>
  <c r="N1953" i="23" s="1"/>
  <c r="N1952" i="23" s="1"/>
  <c r="N1951" i="23" s="1"/>
  <c r="N1950" i="23" s="1"/>
  <c r="R1952" i="23"/>
  <c r="R1951" i="23" s="1"/>
  <c r="R1950" i="23" s="1"/>
  <c r="Q1952" i="23"/>
  <c r="Q1951" i="23" s="1"/>
  <c r="Q1950" i="23" s="1"/>
  <c r="P1952" i="23"/>
  <c r="P1951" i="23" s="1"/>
  <c r="P1950" i="23" s="1"/>
  <c r="O1952" i="23"/>
  <c r="L1952" i="23"/>
  <c r="K1952" i="23"/>
  <c r="K1951" i="23" s="1"/>
  <c r="K1950" i="23" s="1"/>
  <c r="J1952" i="23"/>
  <c r="I1952" i="23"/>
  <c r="I1951" i="23" s="1"/>
  <c r="H1952" i="23"/>
  <c r="H1951" i="23" s="1"/>
  <c r="H1950" i="23" s="1"/>
  <c r="O1951" i="23"/>
  <c r="O1950" i="23" s="1"/>
  <c r="L1951" i="23"/>
  <c r="L1950" i="23" s="1"/>
  <c r="J1951" i="23"/>
  <c r="J1950" i="23" s="1"/>
  <c r="M1949" i="23"/>
  <c r="N1949" i="23" s="1"/>
  <c r="N1948" i="23" s="1"/>
  <c r="N1947" i="23" s="1"/>
  <c r="N1946" i="23" s="1"/>
  <c r="R1948" i="23"/>
  <c r="R1947" i="23" s="1"/>
  <c r="R1946" i="23" s="1"/>
  <c r="Q1948" i="23"/>
  <c r="Q1947" i="23" s="1"/>
  <c r="Q1946" i="23" s="1"/>
  <c r="P1948" i="23"/>
  <c r="P1947" i="23" s="1"/>
  <c r="O1948" i="23"/>
  <c r="O1947" i="23" s="1"/>
  <c r="O1946" i="23" s="1"/>
  <c r="L1948" i="23"/>
  <c r="L1947" i="23" s="1"/>
  <c r="L1946" i="23" s="1"/>
  <c r="K1948" i="23"/>
  <c r="K1947" i="23" s="1"/>
  <c r="K1946" i="23" s="1"/>
  <c r="J1948" i="23"/>
  <c r="J1947" i="23" s="1"/>
  <c r="I1948" i="23"/>
  <c r="H1948" i="23"/>
  <c r="H1947" i="23" s="1"/>
  <c r="H1946" i="23" s="1"/>
  <c r="P1946" i="23"/>
  <c r="J1946" i="23"/>
  <c r="M1945" i="23"/>
  <c r="N1945" i="23" s="1"/>
  <c r="N1944" i="23" s="1"/>
  <c r="N1943" i="23" s="1"/>
  <c r="N1942" i="23" s="1"/>
  <c r="R1944" i="23"/>
  <c r="R1943" i="23" s="1"/>
  <c r="R1942" i="23" s="1"/>
  <c r="Q1944" i="23"/>
  <c r="Q1943" i="23" s="1"/>
  <c r="Q1942" i="23" s="1"/>
  <c r="P1944" i="23"/>
  <c r="P1943" i="23" s="1"/>
  <c r="P1942" i="23" s="1"/>
  <c r="O1944" i="23"/>
  <c r="O1943" i="23" s="1"/>
  <c r="O1942" i="23" s="1"/>
  <c r="L1944" i="23"/>
  <c r="L1943" i="23" s="1"/>
  <c r="L1942" i="23" s="1"/>
  <c r="K1944" i="23"/>
  <c r="J1944" i="23"/>
  <c r="J1943" i="23" s="1"/>
  <c r="J1942" i="23" s="1"/>
  <c r="I1944" i="23"/>
  <c r="I1943" i="23" s="1"/>
  <c r="H1944" i="23"/>
  <c r="H1943" i="23" s="1"/>
  <c r="H1942" i="23" s="1"/>
  <c r="I1942" i="23"/>
  <c r="M1941" i="23"/>
  <c r="N1941" i="23" s="1"/>
  <c r="N1940" i="23" s="1"/>
  <c r="N1939" i="23" s="1"/>
  <c r="N1938" i="23" s="1"/>
  <c r="R1940" i="23"/>
  <c r="R1939" i="23" s="1"/>
  <c r="R1938" i="23" s="1"/>
  <c r="Q1940" i="23"/>
  <c r="Q1939" i="23" s="1"/>
  <c r="Q1938" i="23" s="1"/>
  <c r="P1940" i="23"/>
  <c r="P1939" i="23" s="1"/>
  <c r="P1938" i="23" s="1"/>
  <c r="O1940" i="23"/>
  <c r="O1939" i="23" s="1"/>
  <c r="O1938" i="23" s="1"/>
  <c r="L1940" i="23"/>
  <c r="L1939" i="23" s="1"/>
  <c r="L1938" i="23" s="1"/>
  <c r="K1940" i="23"/>
  <c r="K1939" i="23" s="1"/>
  <c r="K1938" i="23" s="1"/>
  <c r="J1940" i="23"/>
  <c r="I1940" i="23"/>
  <c r="H1940" i="23"/>
  <c r="H1939" i="23" s="1"/>
  <c r="H1938" i="23" s="1"/>
  <c r="I1939" i="23"/>
  <c r="M1937" i="23"/>
  <c r="N1937" i="23" s="1"/>
  <c r="N1936" i="23" s="1"/>
  <c r="N1935" i="23" s="1"/>
  <c r="N1934" i="23" s="1"/>
  <c r="R1936" i="23"/>
  <c r="R1935" i="23" s="1"/>
  <c r="R1934" i="23" s="1"/>
  <c r="Q1936" i="23"/>
  <c r="Q1935" i="23" s="1"/>
  <c r="Q1934" i="23" s="1"/>
  <c r="P1936" i="23"/>
  <c r="P1935" i="23" s="1"/>
  <c r="P1934" i="23" s="1"/>
  <c r="O1936" i="23"/>
  <c r="O1935" i="23" s="1"/>
  <c r="O1934" i="23" s="1"/>
  <c r="L1936" i="23"/>
  <c r="L1935" i="23" s="1"/>
  <c r="L1934" i="23" s="1"/>
  <c r="K1936" i="23"/>
  <c r="K1935" i="23" s="1"/>
  <c r="K1934" i="23" s="1"/>
  <c r="J1936" i="23"/>
  <c r="J1935" i="23" s="1"/>
  <c r="I1936" i="23"/>
  <c r="I1935" i="23" s="1"/>
  <c r="I1934" i="23" s="1"/>
  <c r="H1936" i="23"/>
  <c r="H1935" i="23" s="1"/>
  <c r="H1934" i="23" s="1"/>
  <c r="J1934" i="23"/>
  <c r="M1933" i="23"/>
  <c r="N1933" i="23" s="1"/>
  <c r="N1932" i="23" s="1"/>
  <c r="N1931" i="23" s="1"/>
  <c r="N1930" i="23" s="1"/>
  <c r="R1932" i="23"/>
  <c r="R1931" i="23" s="1"/>
  <c r="R1930" i="23" s="1"/>
  <c r="Q1932" i="23"/>
  <c r="Q1931" i="23" s="1"/>
  <c r="Q1930" i="23" s="1"/>
  <c r="P1932" i="23"/>
  <c r="P1931" i="23" s="1"/>
  <c r="P1930" i="23" s="1"/>
  <c r="O1932" i="23"/>
  <c r="O1931" i="23" s="1"/>
  <c r="O1930" i="23" s="1"/>
  <c r="L1932" i="23"/>
  <c r="L1931" i="23" s="1"/>
  <c r="L1930" i="23" s="1"/>
  <c r="K1932" i="23"/>
  <c r="K1931" i="23" s="1"/>
  <c r="K1930" i="23" s="1"/>
  <c r="J1932" i="23"/>
  <c r="J1931" i="23" s="1"/>
  <c r="J1930" i="23" s="1"/>
  <c r="I1932" i="23"/>
  <c r="H1932" i="23"/>
  <c r="H1931" i="23" s="1"/>
  <c r="H1930" i="23" s="1"/>
  <c r="M1929" i="23"/>
  <c r="N1929" i="23" s="1"/>
  <c r="N1928" i="23" s="1"/>
  <c r="N1927" i="23" s="1"/>
  <c r="N1926" i="23" s="1"/>
  <c r="R1928" i="23"/>
  <c r="R1927" i="23" s="1"/>
  <c r="R1926" i="23" s="1"/>
  <c r="Q1928" i="23"/>
  <c r="Q1927" i="23" s="1"/>
  <c r="Q1926" i="23" s="1"/>
  <c r="P1928" i="23"/>
  <c r="P1927" i="23" s="1"/>
  <c r="P1926" i="23" s="1"/>
  <c r="O1928" i="23"/>
  <c r="L1928" i="23"/>
  <c r="L1927" i="23" s="1"/>
  <c r="L1926" i="23" s="1"/>
  <c r="K1928" i="23"/>
  <c r="K1927" i="23" s="1"/>
  <c r="K1926" i="23" s="1"/>
  <c r="J1928" i="23"/>
  <c r="J1927" i="23" s="1"/>
  <c r="J1926" i="23" s="1"/>
  <c r="I1928" i="23"/>
  <c r="H1928" i="23"/>
  <c r="H1927" i="23" s="1"/>
  <c r="H1926" i="23" s="1"/>
  <c r="O1927" i="23"/>
  <c r="O1926" i="23" s="1"/>
  <c r="M1925" i="23"/>
  <c r="N1925" i="23" s="1"/>
  <c r="N1924" i="23" s="1"/>
  <c r="N1923" i="23" s="1"/>
  <c r="N1922" i="23" s="1"/>
  <c r="R1924" i="23"/>
  <c r="Q1924" i="23"/>
  <c r="Q1923" i="23" s="1"/>
  <c r="Q1922" i="23" s="1"/>
  <c r="P1924" i="23"/>
  <c r="P1923" i="23" s="1"/>
  <c r="P1922" i="23" s="1"/>
  <c r="O1924" i="23"/>
  <c r="O1923" i="23" s="1"/>
  <c r="O1922" i="23" s="1"/>
  <c r="L1924" i="23"/>
  <c r="L1923" i="23" s="1"/>
  <c r="L1922" i="23" s="1"/>
  <c r="K1924" i="23"/>
  <c r="K1923" i="23" s="1"/>
  <c r="K1922" i="23" s="1"/>
  <c r="J1924" i="23"/>
  <c r="I1924" i="23"/>
  <c r="H1924" i="23"/>
  <c r="H1923" i="23" s="1"/>
  <c r="H1922" i="23" s="1"/>
  <c r="R1923" i="23"/>
  <c r="R1922" i="23" s="1"/>
  <c r="I1923" i="23"/>
  <c r="M1921" i="23"/>
  <c r="N1921" i="23" s="1"/>
  <c r="N1920" i="23" s="1"/>
  <c r="N1919" i="23" s="1"/>
  <c r="N1918" i="23" s="1"/>
  <c r="R1920" i="23"/>
  <c r="R1919" i="23" s="1"/>
  <c r="R1918" i="23" s="1"/>
  <c r="Q1920" i="23"/>
  <c r="Q1919" i="23" s="1"/>
  <c r="Q1918" i="23" s="1"/>
  <c r="P1920" i="23"/>
  <c r="P1919" i="23" s="1"/>
  <c r="P1918" i="23" s="1"/>
  <c r="O1920" i="23"/>
  <c r="O1919" i="23" s="1"/>
  <c r="O1918" i="23" s="1"/>
  <c r="L1920" i="23"/>
  <c r="L1919" i="23" s="1"/>
  <c r="L1918" i="23" s="1"/>
  <c r="K1920" i="23"/>
  <c r="K1919" i="23" s="1"/>
  <c r="K1918" i="23" s="1"/>
  <c r="J1920" i="23"/>
  <c r="J1919" i="23" s="1"/>
  <c r="J1918" i="23" s="1"/>
  <c r="I1920" i="23"/>
  <c r="H1920" i="23"/>
  <c r="H1919" i="23" s="1"/>
  <c r="H1918" i="23" s="1"/>
  <c r="M1917" i="23"/>
  <c r="N1917" i="23" s="1"/>
  <c r="N1916" i="23" s="1"/>
  <c r="N1915" i="23" s="1"/>
  <c r="N1914" i="23" s="1"/>
  <c r="R1916" i="23"/>
  <c r="Q1916" i="23"/>
  <c r="Q1915" i="23" s="1"/>
  <c r="Q1914" i="23" s="1"/>
  <c r="P1916" i="23"/>
  <c r="P1915" i="23" s="1"/>
  <c r="P1914" i="23" s="1"/>
  <c r="O1916" i="23"/>
  <c r="O1915" i="23" s="1"/>
  <c r="O1914" i="23" s="1"/>
  <c r="L1916" i="23"/>
  <c r="K1916" i="23"/>
  <c r="K1915" i="23" s="1"/>
  <c r="J1916" i="23"/>
  <c r="J1915" i="23" s="1"/>
  <c r="J1914" i="23" s="1"/>
  <c r="I1916" i="23"/>
  <c r="I1915" i="23" s="1"/>
  <c r="I1914" i="23" s="1"/>
  <c r="H1916" i="23"/>
  <c r="H1915" i="23" s="1"/>
  <c r="H1914" i="23" s="1"/>
  <c r="R1915" i="23"/>
  <c r="R1914" i="23" s="1"/>
  <c r="M1913" i="23"/>
  <c r="N1913" i="23" s="1"/>
  <c r="N1912" i="23" s="1"/>
  <c r="N1911" i="23" s="1"/>
  <c r="N1910" i="23" s="1"/>
  <c r="R1912" i="23"/>
  <c r="R1911" i="23" s="1"/>
  <c r="R1910" i="23" s="1"/>
  <c r="Q1912" i="23"/>
  <c r="Q1911" i="23" s="1"/>
  <c r="Q1910" i="23" s="1"/>
  <c r="P1912" i="23"/>
  <c r="P1911" i="23" s="1"/>
  <c r="P1910" i="23" s="1"/>
  <c r="O1912" i="23"/>
  <c r="O1911" i="23" s="1"/>
  <c r="O1910" i="23" s="1"/>
  <c r="L1912" i="23"/>
  <c r="K1912" i="23"/>
  <c r="K1911" i="23" s="1"/>
  <c r="K1910" i="23" s="1"/>
  <c r="J1912" i="23"/>
  <c r="J1911" i="23" s="1"/>
  <c r="J1910" i="23" s="1"/>
  <c r="I1912" i="23"/>
  <c r="H1912" i="23"/>
  <c r="H1911" i="23" s="1"/>
  <c r="H1910" i="23" s="1"/>
  <c r="L1911" i="23"/>
  <c r="L1910" i="23" s="1"/>
  <c r="M1909" i="23"/>
  <c r="N1909" i="23" s="1"/>
  <c r="N1908" i="23" s="1"/>
  <c r="N1907" i="23" s="1"/>
  <c r="N1906" i="23" s="1"/>
  <c r="R1908" i="23"/>
  <c r="R1907" i="23" s="1"/>
  <c r="R1906" i="23" s="1"/>
  <c r="Q1908" i="23"/>
  <c r="Q1907" i="23" s="1"/>
  <c r="Q1906" i="23" s="1"/>
  <c r="P1908" i="23"/>
  <c r="P1907" i="23" s="1"/>
  <c r="P1906" i="23" s="1"/>
  <c r="O1908" i="23"/>
  <c r="O1907" i="23" s="1"/>
  <c r="O1906" i="23" s="1"/>
  <c r="L1908" i="23"/>
  <c r="L1907" i="23" s="1"/>
  <c r="L1906" i="23" s="1"/>
  <c r="K1908" i="23"/>
  <c r="K1907" i="23" s="1"/>
  <c r="K1906" i="23" s="1"/>
  <c r="J1908" i="23"/>
  <c r="J1907" i="23" s="1"/>
  <c r="J1906" i="23" s="1"/>
  <c r="I1908" i="23"/>
  <c r="H1908" i="23"/>
  <c r="H1907" i="23" s="1"/>
  <c r="H1906" i="23" s="1"/>
  <c r="M1905" i="23"/>
  <c r="N1905" i="23" s="1"/>
  <c r="N1904" i="23" s="1"/>
  <c r="N1903" i="23" s="1"/>
  <c r="N1902" i="23" s="1"/>
  <c r="R1904" i="23"/>
  <c r="R1903" i="23" s="1"/>
  <c r="R1902" i="23" s="1"/>
  <c r="Q1904" i="23"/>
  <c r="Q1903" i="23" s="1"/>
  <c r="Q1902" i="23" s="1"/>
  <c r="P1904" i="23"/>
  <c r="O1904" i="23"/>
  <c r="O1903" i="23" s="1"/>
  <c r="O1902" i="23" s="1"/>
  <c r="L1904" i="23"/>
  <c r="L1903" i="23" s="1"/>
  <c r="L1902" i="23" s="1"/>
  <c r="K1904" i="23"/>
  <c r="K1903" i="23" s="1"/>
  <c r="K1902" i="23" s="1"/>
  <c r="J1904" i="23"/>
  <c r="J1903" i="23" s="1"/>
  <c r="J1902" i="23" s="1"/>
  <c r="I1904" i="23"/>
  <c r="I1903" i="23" s="1"/>
  <c r="I1902" i="23" s="1"/>
  <c r="H1904" i="23"/>
  <c r="H1903" i="23" s="1"/>
  <c r="H1902" i="23" s="1"/>
  <c r="P1903" i="23"/>
  <c r="P1902" i="23" s="1"/>
  <c r="M1901" i="23"/>
  <c r="N1901" i="23" s="1"/>
  <c r="M1900" i="23"/>
  <c r="N1900" i="23" s="1"/>
  <c r="M1899" i="23"/>
  <c r="N1899" i="23" s="1"/>
  <c r="R1898" i="23"/>
  <c r="R1897" i="23" s="1"/>
  <c r="R1896" i="23" s="1"/>
  <c r="Q1898" i="23"/>
  <c r="Q1897" i="23" s="1"/>
  <c r="Q1896" i="23" s="1"/>
  <c r="P1898" i="23"/>
  <c r="P1897" i="23" s="1"/>
  <c r="P1896" i="23" s="1"/>
  <c r="O1898" i="23"/>
  <c r="O1897" i="23" s="1"/>
  <c r="O1896" i="23" s="1"/>
  <c r="L1898" i="23"/>
  <c r="L1897" i="23" s="1"/>
  <c r="L1896" i="23" s="1"/>
  <c r="K1898" i="23"/>
  <c r="K1897" i="23" s="1"/>
  <c r="K1896" i="23" s="1"/>
  <c r="J1898" i="23"/>
  <c r="I1898" i="23"/>
  <c r="I1897" i="23" s="1"/>
  <c r="I1896" i="23" s="1"/>
  <c r="H1898" i="23"/>
  <c r="H1897" i="23" s="1"/>
  <c r="H1896" i="23" s="1"/>
  <c r="M1895" i="23"/>
  <c r="N1895" i="23" s="1"/>
  <c r="N1894" i="23" s="1"/>
  <c r="R1894" i="23"/>
  <c r="R1893" i="23" s="1"/>
  <c r="R1892" i="23" s="1"/>
  <c r="Q1894" i="23"/>
  <c r="Q1893" i="23" s="1"/>
  <c r="Q1892" i="23" s="1"/>
  <c r="P1894" i="23"/>
  <c r="P1893" i="23" s="1"/>
  <c r="P1892" i="23" s="1"/>
  <c r="O1894" i="23"/>
  <c r="O1893" i="23" s="1"/>
  <c r="O1892" i="23" s="1"/>
  <c r="L1894" i="23"/>
  <c r="L1893" i="23" s="1"/>
  <c r="L1892" i="23" s="1"/>
  <c r="K1894" i="23"/>
  <c r="K1893" i="23" s="1"/>
  <c r="K1892" i="23" s="1"/>
  <c r="J1894" i="23"/>
  <c r="J1893" i="23" s="1"/>
  <c r="J1892" i="23" s="1"/>
  <c r="I1894" i="23"/>
  <c r="H1894" i="23"/>
  <c r="H1893" i="23" s="1"/>
  <c r="H1892" i="23" s="1"/>
  <c r="N1893" i="23"/>
  <c r="N1892" i="23" s="1"/>
  <c r="I1893" i="23"/>
  <c r="I1892" i="23" s="1"/>
  <c r="M1891" i="23"/>
  <c r="N1891" i="23" s="1"/>
  <c r="N1890" i="23" s="1"/>
  <c r="N1889" i="23" s="1"/>
  <c r="N1888" i="23" s="1"/>
  <c r="R1890" i="23"/>
  <c r="R1889" i="23" s="1"/>
  <c r="R1888" i="23" s="1"/>
  <c r="Q1890" i="23"/>
  <c r="Q1889" i="23" s="1"/>
  <c r="Q1888" i="23" s="1"/>
  <c r="P1890" i="23"/>
  <c r="P1889" i="23" s="1"/>
  <c r="P1888" i="23" s="1"/>
  <c r="O1890" i="23"/>
  <c r="O1889" i="23" s="1"/>
  <c r="O1888" i="23" s="1"/>
  <c r="L1890" i="23"/>
  <c r="L1889" i="23" s="1"/>
  <c r="L1888" i="23" s="1"/>
  <c r="K1890" i="23"/>
  <c r="K1889" i="23" s="1"/>
  <c r="K1888" i="23" s="1"/>
  <c r="J1890" i="23"/>
  <c r="J1889" i="23" s="1"/>
  <c r="J1888" i="23" s="1"/>
  <c r="I1890" i="23"/>
  <c r="I1889" i="23" s="1"/>
  <c r="H1890" i="23"/>
  <c r="H1889" i="23"/>
  <c r="H1888" i="23" s="1"/>
  <c r="M1887" i="23"/>
  <c r="N1887" i="23" s="1"/>
  <c r="N1886" i="23" s="1"/>
  <c r="N1885" i="23" s="1"/>
  <c r="N1884" i="23" s="1"/>
  <c r="R1886" i="23"/>
  <c r="R1885" i="23" s="1"/>
  <c r="R1884" i="23" s="1"/>
  <c r="Q1886" i="23"/>
  <c r="Q1885" i="23" s="1"/>
  <c r="Q1884" i="23" s="1"/>
  <c r="P1886" i="23"/>
  <c r="P1885" i="23" s="1"/>
  <c r="P1884" i="23" s="1"/>
  <c r="O1886" i="23"/>
  <c r="O1885" i="23" s="1"/>
  <c r="O1884" i="23" s="1"/>
  <c r="L1886" i="23"/>
  <c r="L1885" i="23" s="1"/>
  <c r="L1884" i="23" s="1"/>
  <c r="K1886" i="23"/>
  <c r="K1885" i="23" s="1"/>
  <c r="K1884" i="23" s="1"/>
  <c r="J1886" i="23"/>
  <c r="J1885" i="23" s="1"/>
  <c r="J1884" i="23" s="1"/>
  <c r="I1886" i="23"/>
  <c r="I1885" i="23" s="1"/>
  <c r="H1886" i="23"/>
  <c r="H1885" i="23" s="1"/>
  <c r="H1884" i="23" s="1"/>
  <c r="M1883" i="23"/>
  <c r="N1883" i="23" s="1"/>
  <c r="N1882" i="23" s="1"/>
  <c r="N1881" i="23" s="1"/>
  <c r="N1880" i="23" s="1"/>
  <c r="R1882" i="23"/>
  <c r="R1881" i="23" s="1"/>
  <c r="R1880" i="23" s="1"/>
  <c r="Q1882" i="23"/>
  <c r="Q1881" i="23" s="1"/>
  <c r="Q1880" i="23" s="1"/>
  <c r="P1882" i="23"/>
  <c r="P1881" i="23" s="1"/>
  <c r="P1880" i="23" s="1"/>
  <c r="O1882" i="23"/>
  <c r="O1881" i="23" s="1"/>
  <c r="O1880" i="23" s="1"/>
  <c r="L1882" i="23"/>
  <c r="L1881" i="23" s="1"/>
  <c r="L1880" i="23" s="1"/>
  <c r="K1882" i="23"/>
  <c r="K1881" i="23" s="1"/>
  <c r="K1880" i="23" s="1"/>
  <c r="J1882" i="23"/>
  <c r="J1881" i="23" s="1"/>
  <c r="J1880" i="23" s="1"/>
  <c r="I1882" i="23"/>
  <c r="H1882" i="23"/>
  <c r="H1881" i="23" s="1"/>
  <c r="H1880" i="23" s="1"/>
  <c r="M1879" i="23"/>
  <c r="N1879" i="23" s="1"/>
  <c r="N1878" i="23" s="1"/>
  <c r="N1877" i="23" s="1"/>
  <c r="N1876" i="23" s="1"/>
  <c r="R1878" i="23"/>
  <c r="R1877" i="23" s="1"/>
  <c r="R1876" i="23" s="1"/>
  <c r="Q1878" i="23"/>
  <c r="Q1877" i="23" s="1"/>
  <c r="Q1876" i="23" s="1"/>
  <c r="P1878" i="23"/>
  <c r="P1877" i="23" s="1"/>
  <c r="P1876" i="23" s="1"/>
  <c r="O1878" i="23"/>
  <c r="O1877" i="23" s="1"/>
  <c r="O1876" i="23" s="1"/>
  <c r="L1878" i="23"/>
  <c r="L1877" i="23" s="1"/>
  <c r="L1876" i="23" s="1"/>
  <c r="K1878" i="23"/>
  <c r="K1877" i="23" s="1"/>
  <c r="K1876" i="23" s="1"/>
  <c r="J1878" i="23"/>
  <c r="J1877" i="23" s="1"/>
  <c r="J1876" i="23" s="1"/>
  <c r="I1878" i="23"/>
  <c r="I1877" i="23" s="1"/>
  <c r="H1878" i="23"/>
  <c r="H1877" i="23" s="1"/>
  <c r="H1876" i="23" s="1"/>
  <c r="M1875" i="23"/>
  <c r="N1875" i="23" s="1"/>
  <c r="N1874" i="23" s="1"/>
  <c r="N1873" i="23" s="1"/>
  <c r="N1872" i="23" s="1"/>
  <c r="R1874" i="23"/>
  <c r="R1873" i="23" s="1"/>
  <c r="R1872" i="23" s="1"/>
  <c r="Q1874" i="23"/>
  <c r="Q1873" i="23" s="1"/>
  <c r="Q1872" i="23" s="1"/>
  <c r="P1874" i="23"/>
  <c r="P1873" i="23" s="1"/>
  <c r="P1872" i="23" s="1"/>
  <c r="O1874" i="23"/>
  <c r="L1874" i="23"/>
  <c r="L1873" i="23" s="1"/>
  <c r="L1872" i="23" s="1"/>
  <c r="K1874" i="23"/>
  <c r="K1873" i="23" s="1"/>
  <c r="K1872" i="23" s="1"/>
  <c r="J1874" i="23"/>
  <c r="J1873" i="23" s="1"/>
  <c r="J1872" i="23" s="1"/>
  <c r="I1874" i="23"/>
  <c r="H1874" i="23"/>
  <c r="H1873" i="23" s="1"/>
  <c r="H1872" i="23" s="1"/>
  <c r="O1873" i="23"/>
  <c r="O1872" i="23" s="1"/>
  <c r="M1871" i="23"/>
  <c r="N1871" i="23" s="1"/>
  <c r="N1870" i="23" s="1"/>
  <c r="N1869" i="23" s="1"/>
  <c r="N1868" i="23" s="1"/>
  <c r="R1870" i="23"/>
  <c r="R1869" i="23" s="1"/>
  <c r="R1868" i="23" s="1"/>
  <c r="Q1870" i="23"/>
  <c r="Q1869" i="23" s="1"/>
  <c r="Q1868" i="23" s="1"/>
  <c r="P1870" i="23"/>
  <c r="P1869" i="23" s="1"/>
  <c r="P1868" i="23" s="1"/>
  <c r="O1870" i="23"/>
  <c r="O1869" i="23" s="1"/>
  <c r="O1868" i="23" s="1"/>
  <c r="L1870" i="23"/>
  <c r="L1869" i="23" s="1"/>
  <c r="L1868" i="23" s="1"/>
  <c r="K1870" i="23"/>
  <c r="K1869" i="23" s="1"/>
  <c r="K1868" i="23" s="1"/>
  <c r="J1870" i="23"/>
  <c r="J1869" i="23" s="1"/>
  <c r="J1868" i="23" s="1"/>
  <c r="I1870" i="23"/>
  <c r="H1870" i="23"/>
  <c r="H1869" i="23" s="1"/>
  <c r="H1868" i="23" s="1"/>
  <c r="M1867" i="23"/>
  <c r="N1867" i="23" s="1"/>
  <c r="N1866" i="23" s="1"/>
  <c r="N1865" i="23" s="1"/>
  <c r="N1864" i="23" s="1"/>
  <c r="R1866" i="23"/>
  <c r="R1865" i="23" s="1"/>
  <c r="R1864" i="23" s="1"/>
  <c r="Q1866" i="23"/>
  <c r="Q1865" i="23" s="1"/>
  <c r="Q1864" i="23" s="1"/>
  <c r="P1866" i="23"/>
  <c r="P1865" i="23" s="1"/>
  <c r="P1864" i="23" s="1"/>
  <c r="O1866" i="23"/>
  <c r="O1865" i="23" s="1"/>
  <c r="O1864" i="23" s="1"/>
  <c r="L1866" i="23"/>
  <c r="L1865" i="23" s="1"/>
  <c r="L1864" i="23" s="1"/>
  <c r="K1866" i="23"/>
  <c r="J1866" i="23"/>
  <c r="J1865" i="23" s="1"/>
  <c r="J1864" i="23" s="1"/>
  <c r="I1866" i="23"/>
  <c r="H1866" i="23"/>
  <c r="H1865" i="23" s="1"/>
  <c r="H1864" i="23" s="1"/>
  <c r="K1865" i="23"/>
  <c r="K1864" i="23" s="1"/>
  <c r="M1863" i="23"/>
  <c r="N1863" i="23" s="1"/>
  <c r="N1862" i="23" s="1"/>
  <c r="N1861" i="23" s="1"/>
  <c r="N1860" i="23" s="1"/>
  <c r="R1862" i="23"/>
  <c r="R1861" i="23" s="1"/>
  <c r="R1860" i="23" s="1"/>
  <c r="Q1862" i="23"/>
  <c r="Q1861" i="23" s="1"/>
  <c r="Q1860" i="23" s="1"/>
  <c r="P1862" i="23"/>
  <c r="P1861" i="23" s="1"/>
  <c r="P1860" i="23" s="1"/>
  <c r="O1862" i="23"/>
  <c r="O1861" i="23" s="1"/>
  <c r="O1860" i="23" s="1"/>
  <c r="L1862" i="23"/>
  <c r="L1861" i="23" s="1"/>
  <c r="L1860" i="23" s="1"/>
  <c r="K1862" i="23"/>
  <c r="K1861" i="23" s="1"/>
  <c r="K1860" i="23" s="1"/>
  <c r="J1862" i="23"/>
  <c r="J1861" i="23" s="1"/>
  <c r="J1860" i="23" s="1"/>
  <c r="I1862" i="23"/>
  <c r="I1861" i="23" s="1"/>
  <c r="H1862" i="23"/>
  <c r="H1861" i="23" s="1"/>
  <c r="H1860" i="23" s="1"/>
  <c r="M1856" i="23"/>
  <c r="N1856" i="23" s="1"/>
  <c r="N1855" i="23" s="1"/>
  <c r="R1855" i="23"/>
  <c r="Q1855" i="23"/>
  <c r="P1855" i="23"/>
  <c r="O1855" i="23"/>
  <c r="L1855" i="23"/>
  <c r="K1855" i="23"/>
  <c r="J1855" i="23"/>
  <c r="I1855" i="23"/>
  <c r="H1855" i="23"/>
  <c r="M1854" i="23"/>
  <c r="N1854" i="23" s="1"/>
  <c r="N1853" i="23" s="1"/>
  <c r="N1852" i="23" s="1"/>
  <c r="N1851" i="23" s="1"/>
  <c r="R1853" i="23"/>
  <c r="R1852" i="23" s="1"/>
  <c r="R1851" i="23" s="1"/>
  <c r="Q1853" i="23"/>
  <c r="Q1852" i="23" s="1"/>
  <c r="P1853" i="23"/>
  <c r="P1852" i="23" s="1"/>
  <c r="O1853" i="23"/>
  <c r="O1852" i="23" s="1"/>
  <c r="L1853" i="23"/>
  <c r="K1853" i="23"/>
  <c r="K1852" i="23" s="1"/>
  <c r="K1851" i="23" s="1"/>
  <c r="J1853" i="23"/>
  <c r="I1853" i="23"/>
  <c r="I1852" i="23" s="1"/>
  <c r="H1853" i="23"/>
  <c r="H1852" i="23" s="1"/>
  <c r="H1851" i="23" s="1"/>
  <c r="H1847" i="23" s="1"/>
  <c r="L1852" i="23"/>
  <c r="L1851" i="23" s="1"/>
  <c r="M1850" i="23"/>
  <c r="N1850" i="23" s="1"/>
  <c r="N1849" i="23" s="1"/>
  <c r="N1848" i="23" s="1"/>
  <c r="R1849" i="23"/>
  <c r="R1848" i="23" s="1"/>
  <c r="Q1849" i="23"/>
  <c r="Q1848" i="23" s="1"/>
  <c r="P1849" i="23"/>
  <c r="P1848" i="23" s="1"/>
  <c r="O1849" i="23"/>
  <c r="O1848" i="23" s="1"/>
  <c r="L1849" i="23"/>
  <c r="L1848" i="23" s="1"/>
  <c r="K1849" i="23"/>
  <c r="J1849" i="23"/>
  <c r="J1848" i="23" s="1"/>
  <c r="I1849" i="23"/>
  <c r="H1849" i="23"/>
  <c r="H1848" i="23" s="1"/>
  <c r="K1848" i="23"/>
  <c r="N1846" i="23"/>
  <c r="N1845" i="23" s="1"/>
  <c r="N1844" i="23" s="1"/>
  <c r="M1846" i="23"/>
  <c r="R1845" i="23"/>
  <c r="R1844" i="23" s="1"/>
  <c r="Q1845" i="23"/>
  <c r="Q1844" i="23" s="1"/>
  <c r="P1845" i="23"/>
  <c r="P1844" i="23" s="1"/>
  <c r="O1845" i="23"/>
  <c r="O1844" i="23" s="1"/>
  <c r="L1845" i="23"/>
  <c r="L1844" i="23" s="1"/>
  <c r="K1845" i="23"/>
  <c r="J1845" i="23"/>
  <c r="J1844" i="23" s="1"/>
  <c r="I1845" i="23"/>
  <c r="H1845" i="23"/>
  <c r="H1844" i="23" s="1"/>
  <c r="K1844" i="23"/>
  <c r="M1843" i="23"/>
  <c r="N1843" i="23" s="1"/>
  <c r="M1842" i="23"/>
  <c r="N1842" i="23" s="1"/>
  <c r="M1841" i="23"/>
  <c r="N1841" i="23" s="1"/>
  <c r="R1840" i="23"/>
  <c r="R1839" i="23" s="1"/>
  <c r="R1830" i="23" s="1"/>
  <c r="Q1840" i="23"/>
  <c r="Q1839" i="23" s="1"/>
  <c r="P1840" i="23"/>
  <c r="P1839" i="23" s="1"/>
  <c r="O1840" i="23"/>
  <c r="O1839" i="23" s="1"/>
  <c r="L1840" i="23"/>
  <c r="L1839" i="23" s="1"/>
  <c r="K1840" i="23"/>
  <c r="J1840" i="23"/>
  <c r="I1840" i="23"/>
  <c r="I1839" i="23" s="1"/>
  <c r="H1840" i="23"/>
  <c r="H1839" i="23" s="1"/>
  <c r="K1839" i="23"/>
  <c r="M1838" i="23"/>
  <c r="N1838" i="23" s="1"/>
  <c r="N1836" i="23" s="1"/>
  <c r="N1835" i="23" s="1"/>
  <c r="N1834" i="23" s="1"/>
  <c r="M1837" i="23"/>
  <c r="N1837" i="23" s="1"/>
  <c r="R1836" i="23"/>
  <c r="R1835" i="23" s="1"/>
  <c r="R1834" i="23" s="1"/>
  <c r="Q1836" i="23"/>
  <c r="Q1835" i="23" s="1"/>
  <c r="Q1834" i="23" s="1"/>
  <c r="P1836" i="23"/>
  <c r="P1835" i="23" s="1"/>
  <c r="P1834" i="23" s="1"/>
  <c r="O1836" i="23"/>
  <c r="O1835" i="23" s="1"/>
  <c r="O1834" i="23" s="1"/>
  <c r="L1836" i="23"/>
  <c r="L1835" i="23" s="1"/>
  <c r="K1836" i="23"/>
  <c r="K1835" i="23" s="1"/>
  <c r="K1834" i="23" s="1"/>
  <c r="J1836" i="23"/>
  <c r="J1835" i="23" s="1"/>
  <c r="J1834" i="23" s="1"/>
  <c r="I1836" i="23"/>
  <c r="I1835" i="23" s="1"/>
  <c r="I1834" i="23" s="1"/>
  <c r="H1836" i="23"/>
  <c r="H1835" i="23" s="1"/>
  <c r="H1834" i="23" s="1"/>
  <c r="M1833" i="23"/>
  <c r="N1833" i="23" s="1"/>
  <c r="N1832" i="23" s="1"/>
  <c r="R1832" i="23"/>
  <c r="R1831" i="23" s="1"/>
  <c r="Q1832" i="23"/>
  <c r="Q1831" i="23" s="1"/>
  <c r="P1832" i="23"/>
  <c r="P1831" i="23" s="1"/>
  <c r="O1832" i="23"/>
  <c r="O1831" i="23" s="1"/>
  <c r="L1832" i="23"/>
  <c r="L1831" i="23" s="1"/>
  <c r="K1832" i="23"/>
  <c r="K1831" i="23" s="1"/>
  <c r="J1832" i="23"/>
  <c r="I1832" i="23"/>
  <c r="H1832" i="23"/>
  <c r="H1831" i="23" s="1"/>
  <c r="N1831" i="23"/>
  <c r="I1831" i="23"/>
  <c r="M1829" i="23"/>
  <c r="N1829" i="23" s="1"/>
  <c r="M1828" i="23"/>
  <c r="N1828" i="23" s="1"/>
  <c r="M1827" i="23"/>
  <c r="N1827" i="23" s="1"/>
  <c r="M1826" i="23"/>
  <c r="N1826" i="23" s="1"/>
  <c r="M1825" i="23"/>
  <c r="N1825" i="23" s="1"/>
  <c r="M1824" i="23"/>
  <c r="N1824" i="23" s="1"/>
  <c r="R1823" i="23"/>
  <c r="Q1823" i="23"/>
  <c r="P1823" i="23"/>
  <c r="O1823" i="23"/>
  <c r="L1823" i="23"/>
  <c r="K1823" i="23"/>
  <c r="J1823" i="23"/>
  <c r="I1823" i="23"/>
  <c r="H1823" i="23"/>
  <c r="L1822" i="23"/>
  <c r="M1822" i="23" s="1"/>
  <c r="N1822" i="23" s="1"/>
  <c r="M1821" i="23"/>
  <c r="N1821" i="23" s="1"/>
  <c r="L1820" i="23"/>
  <c r="M1819" i="23"/>
  <c r="N1819" i="23" s="1"/>
  <c r="L1818" i="23"/>
  <c r="M1818" i="23" s="1"/>
  <c r="N1818" i="23" s="1"/>
  <c r="M1817" i="23"/>
  <c r="N1817" i="23" s="1"/>
  <c r="R1816" i="23"/>
  <c r="Q1816" i="23"/>
  <c r="P1816" i="23"/>
  <c r="O1816" i="23"/>
  <c r="K1816" i="23"/>
  <c r="J1816" i="23"/>
  <c r="I1816" i="23"/>
  <c r="H1816" i="23"/>
  <c r="M1815" i="23"/>
  <c r="N1815" i="23" s="1"/>
  <c r="M1814" i="23"/>
  <c r="N1814" i="23" s="1"/>
  <c r="L1814" i="23"/>
  <c r="M1813" i="23"/>
  <c r="N1813" i="23" s="1"/>
  <c r="R1812" i="23"/>
  <c r="Q1812" i="23"/>
  <c r="P1812" i="23"/>
  <c r="O1812" i="23"/>
  <c r="L1812" i="23"/>
  <c r="K1812" i="23"/>
  <c r="J1812" i="23"/>
  <c r="I1812" i="23"/>
  <c r="H1812" i="23"/>
  <c r="M1811" i="23"/>
  <c r="N1811" i="23" s="1"/>
  <c r="M1810" i="23"/>
  <c r="N1810" i="23" s="1"/>
  <c r="M1809" i="23"/>
  <c r="N1809" i="23" s="1"/>
  <c r="M1808" i="23"/>
  <c r="N1808" i="23" s="1"/>
  <c r="M1807" i="23"/>
  <c r="N1807" i="23" s="1"/>
  <c r="R1806" i="23"/>
  <c r="Q1806" i="23"/>
  <c r="P1806" i="23"/>
  <c r="O1806" i="23"/>
  <c r="L1806" i="23"/>
  <c r="K1806" i="23"/>
  <c r="J1806" i="23"/>
  <c r="I1806" i="23"/>
  <c r="H1806" i="23"/>
  <c r="M1804" i="23"/>
  <c r="N1804" i="23" s="1"/>
  <c r="N1803" i="23" s="1"/>
  <c r="R1803" i="23"/>
  <c r="Q1803" i="23"/>
  <c r="P1803" i="23"/>
  <c r="O1803" i="23"/>
  <c r="L1803" i="23"/>
  <c r="K1803" i="23"/>
  <c r="J1803" i="23"/>
  <c r="I1803" i="23"/>
  <c r="H1803" i="23"/>
  <c r="M1802" i="23"/>
  <c r="N1802" i="23" s="1"/>
  <c r="M1801" i="23"/>
  <c r="N1801" i="23" s="1"/>
  <c r="N1800" i="23"/>
  <c r="M1800" i="23"/>
  <c r="M1799" i="23"/>
  <c r="N1799" i="23" s="1"/>
  <c r="M1798" i="23"/>
  <c r="N1798" i="23" s="1"/>
  <c r="M1797" i="23"/>
  <c r="N1797" i="23" s="1"/>
  <c r="R1796" i="23"/>
  <c r="Q1796" i="23"/>
  <c r="P1796" i="23"/>
  <c r="O1796" i="23"/>
  <c r="L1796" i="23"/>
  <c r="K1796" i="23"/>
  <c r="J1796" i="23"/>
  <c r="I1796" i="23"/>
  <c r="H1796" i="23"/>
  <c r="M1795" i="23"/>
  <c r="N1795" i="23" s="1"/>
  <c r="M1794" i="23"/>
  <c r="N1794" i="23" s="1"/>
  <c r="R1793" i="23"/>
  <c r="Q1793" i="23"/>
  <c r="P1793" i="23"/>
  <c r="O1793" i="23"/>
  <c r="L1793" i="23"/>
  <c r="K1793" i="23"/>
  <c r="J1793" i="23"/>
  <c r="I1793" i="23"/>
  <c r="H1793" i="23"/>
  <c r="M1790" i="23"/>
  <c r="N1790" i="23" s="1"/>
  <c r="N1789" i="23" s="1"/>
  <c r="R1789" i="23"/>
  <c r="Q1789" i="23"/>
  <c r="P1789" i="23"/>
  <c r="O1789" i="23"/>
  <c r="L1789" i="23"/>
  <c r="K1789" i="23"/>
  <c r="J1789" i="23"/>
  <c r="I1789" i="23"/>
  <c r="H1789" i="23"/>
  <c r="M1788" i="23"/>
  <c r="N1788" i="23" s="1"/>
  <c r="N1787" i="23" s="1"/>
  <c r="N1786" i="23" s="1"/>
  <c r="N1785" i="23" s="1"/>
  <c r="R1787" i="23"/>
  <c r="Q1787" i="23"/>
  <c r="P1787" i="23"/>
  <c r="P1786" i="23" s="1"/>
  <c r="P1785" i="23" s="1"/>
  <c r="O1787" i="23"/>
  <c r="L1787" i="23"/>
  <c r="L1786" i="23" s="1"/>
  <c r="L1785" i="23" s="1"/>
  <c r="K1787" i="23"/>
  <c r="J1787" i="23"/>
  <c r="J1786" i="23" s="1"/>
  <c r="J1785" i="23" s="1"/>
  <c r="I1787" i="23"/>
  <c r="H1787" i="23"/>
  <c r="H1786" i="23" s="1"/>
  <c r="H1785" i="23" s="1"/>
  <c r="M1783" i="23"/>
  <c r="N1783" i="23" s="1"/>
  <c r="M1782" i="23"/>
  <c r="M1781" i="23"/>
  <c r="M1780" i="23"/>
  <c r="M1779" i="23"/>
  <c r="M1778" i="23"/>
  <c r="R1777" i="23"/>
  <c r="R1776" i="23" s="1"/>
  <c r="Q1777" i="23"/>
  <c r="Q1776" i="23" s="1"/>
  <c r="P1777" i="23"/>
  <c r="O1777" i="23"/>
  <c r="O1776" i="23" s="1"/>
  <c r="N1777" i="23"/>
  <c r="N1776" i="23" s="1"/>
  <c r="L1777" i="23"/>
  <c r="L1776" i="23" s="1"/>
  <c r="K1777" i="23"/>
  <c r="K1776" i="23" s="1"/>
  <c r="J1777" i="23"/>
  <c r="J1776" i="23" s="1"/>
  <c r="I1777" i="23"/>
  <c r="I1776" i="23" s="1"/>
  <c r="H1777" i="23"/>
  <c r="H1776" i="23" s="1"/>
  <c r="P1776" i="23"/>
  <c r="M1775" i="23"/>
  <c r="N1775" i="23" s="1"/>
  <c r="M1774" i="23"/>
  <c r="N1774" i="23" s="1"/>
  <c r="M1773" i="23"/>
  <c r="N1773" i="23" s="1"/>
  <c r="M1772" i="23"/>
  <c r="N1772" i="23" s="1"/>
  <c r="M1771" i="23"/>
  <c r="N1771" i="23" s="1"/>
  <c r="M1770" i="23"/>
  <c r="N1770" i="23" s="1"/>
  <c r="N1769" i="23"/>
  <c r="M1769" i="23"/>
  <c r="R1768" i="23"/>
  <c r="Q1768" i="23"/>
  <c r="P1768" i="23"/>
  <c r="O1768" i="23"/>
  <c r="L1768" i="23"/>
  <c r="K1768" i="23"/>
  <c r="J1768" i="23"/>
  <c r="I1768" i="23"/>
  <c r="H1768" i="23"/>
  <c r="M1767" i="23"/>
  <c r="N1767" i="23" s="1"/>
  <c r="M1766" i="23"/>
  <c r="N1766" i="23" s="1"/>
  <c r="M1765" i="23"/>
  <c r="N1765" i="23" s="1"/>
  <c r="M1764" i="23"/>
  <c r="N1764" i="23" s="1"/>
  <c r="M1763" i="23"/>
  <c r="N1763" i="23" s="1"/>
  <c r="M1762" i="23"/>
  <c r="N1762" i="23" s="1"/>
  <c r="M1761" i="23"/>
  <c r="N1761" i="23" s="1"/>
  <c r="M1760" i="23"/>
  <c r="N1760" i="23" s="1"/>
  <c r="R1759" i="23"/>
  <c r="R1758" i="23" s="1"/>
  <c r="Q1759" i="23"/>
  <c r="Q1758" i="23" s="1"/>
  <c r="P1759" i="23"/>
  <c r="O1759" i="23"/>
  <c r="O1758" i="23" s="1"/>
  <c r="L1759" i="23"/>
  <c r="L1758" i="23" s="1"/>
  <c r="L1757" i="23" s="1"/>
  <c r="L1756" i="23" s="1"/>
  <c r="K1759" i="23"/>
  <c r="J1759" i="23"/>
  <c r="J1758" i="23" s="1"/>
  <c r="I1759" i="23"/>
  <c r="I1758" i="23" s="1"/>
  <c r="H1759" i="23"/>
  <c r="H1758" i="23" s="1"/>
  <c r="P1758" i="23"/>
  <c r="M1754" i="23"/>
  <c r="N1754" i="23" s="1"/>
  <c r="N1753" i="23" s="1"/>
  <c r="N1752" i="23" s="1"/>
  <c r="N1751" i="23" s="1"/>
  <c r="R1753" i="23"/>
  <c r="R1752" i="23" s="1"/>
  <c r="Q1753" i="23"/>
  <c r="Q1752" i="23" s="1"/>
  <c r="Q1751" i="23" s="1"/>
  <c r="P1753" i="23"/>
  <c r="O1753" i="23"/>
  <c r="O1752" i="23" s="1"/>
  <c r="O1751" i="23" s="1"/>
  <c r="L1753" i="23"/>
  <c r="L1752" i="23" s="1"/>
  <c r="L1751" i="23" s="1"/>
  <c r="K1753" i="23"/>
  <c r="K1752" i="23" s="1"/>
  <c r="K1751" i="23" s="1"/>
  <c r="J1753" i="23"/>
  <c r="J1752" i="23" s="1"/>
  <c r="J1751" i="23" s="1"/>
  <c r="I1753" i="23"/>
  <c r="I1752" i="23" s="1"/>
  <c r="I1751" i="23" s="1"/>
  <c r="H1753" i="23"/>
  <c r="H1752" i="23" s="1"/>
  <c r="H1751" i="23" s="1"/>
  <c r="P1752" i="23"/>
  <c r="P1751" i="23" s="1"/>
  <c r="R1751" i="23"/>
  <c r="M1750" i="23"/>
  <c r="M1749" i="23"/>
  <c r="N1749" i="23" s="1"/>
  <c r="R1748" i="23"/>
  <c r="R1747" i="23" s="1"/>
  <c r="R1746" i="23" s="1"/>
  <c r="Q1748" i="23"/>
  <c r="Q1747" i="23" s="1"/>
  <c r="Q1746" i="23" s="1"/>
  <c r="P1748" i="23"/>
  <c r="P1747" i="23" s="1"/>
  <c r="P1746" i="23" s="1"/>
  <c r="O1748" i="23"/>
  <c r="O1747" i="23" s="1"/>
  <c r="O1746" i="23" s="1"/>
  <c r="L1748" i="23"/>
  <c r="L1747" i="23" s="1"/>
  <c r="L1746" i="23" s="1"/>
  <c r="K1748" i="23"/>
  <c r="K1747" i="23" s="1"/>
  <c r="K1746" i="23" s="1"/>
  <c r="J1748" i="23"/>
  <c r="J1747" i="23" s="1"/>
  <c r="J1746" i="23" s="1"/>
  <c r="I1748" i="23"/>
  <c r="I1747" i="23" s="1"/>
  <c r="I1746" i="23" s="1"/>
  <c r="H1748" i="23"/>
  <c r="H1747" i="23" s="1"/>
  <c r="H1746" i="23" s="1"/>
  <c r="M1745" i="23"/>
  <c r="N1745" i="23" s="1"/>
  <c r="N1744" i="23" s="1"/>
  <c r="R1744" i="23"/>
  <c r="Q1744" i="23"/>
  <c r="P1744" i="23"/>
  <c r="O1744" i="23"/>
  <c r="L1744" i="23"/>
  <c r="K1744" i="23"/>
  <c r="J1744" i="23"/>
  <c r="I1744" i="23"/>
  <c r="H1744" i="23"/>
  <c r="M1743" i="23"/>
  <c r="H1743" i="23"/>
  <c r="H1741" i="23" s="1"/>
  <c r="M1742" i="23"/>
  <c r="N1742" i="23" s="1"/>
  <c r="R1741" i="23"/>
  <c r="Q1741" i="23"/>
  <c r="P1741" i="23"/>
  <c r="O1741" i="23"/>
  <c r="O1740" i="23" s="1"/>
  <c r="O1739" i="23" s="1"/>
  <c r="M1741" i="23"/>
  <c r="L1741" i="23"/>
  <c r="L1740" i="23" s="1"/>
  <c r="L1739" i="23" s="1"/>
  <c r="K1741" i="23"/>
  <c r="J1741" i="23"/>
  <c r="I1741" i="23"/>
  <c r="M1738" i="23"/>
  <c r="N1738" i="23" s="1"/>
  <c r="N1737" i="23" s="1"/>
  <c r="N1736" i="23" s="1"/>
  <c r="N1735" i="23" s="1"/>
  <c r="R1737" i="23"/>
  <c r="R1736" i="23" s="1"/>
  <c r="R1735" i="23" s="1"/>
  <c r="Q1737" i="23"/>
  <c r="Q1736" i="23" s="1"/>
  <c r="Q1735" i="23" s="1"/>
  <c r="P1737" i="23"/>
  <c r="O1737" i="23"/>
  <c r="O1736" i="23" s="1"/>
  <c r="O1735" i="23" s="1"/>
  <c r="L1737" i="23"/>
  <c r="L1736" i="23" s="1"/>
  <c r="L1735" i="23" s="1"/>
  <c r="K1737" i="23"/>
  <c r="K1736" i="23" s="1"/>
  <c r="K1735" i="23" s="1"/>
  <c r="J1737" i="23"/>
  <c r="J1736" i="23" s="1"/>
  <c r="J1735" i="23" s="1"/>
  <c r="I1737" i="23"/>
  <c r="I1736" i="23" s="1"/>
  <c r="I1735" i="23" s="1"/>
  <c r="H1737" i="23"/>
  <c r="H1736" i="23" s="1"/>
  <c r="H1735" i="23" s="1"/>
  <c r="P1736" i="23"/>
  <c r="P1735" i="23" s="1"/>
  <c r="M1732" i="23"/>
  <c r="N1732" i="23" s="1"/>
  <c r="N1731" i="23" s="1"/>
  <c r="N1730" i="23" s="1"/>
  <c r="N1729" i="23" s="1"/>
  <c r="R1731" i="23"/>
  <c r="R1730" i="23" s="1"/>
  <c r="R1729" i="23" s="1"/>
  <c r="Q1731" i="23"/>
  <c r="Q1730" i="23" s="1"/>
  <c r="Q1729" i="23" s="1"/>
  <c r="P1731" i="23"/>
  <c r="P1730" i="23" s="1"/>
  <c r="P1729" i="23" s="1"/>
  <c r="O1731" i="23"/>
  <c r="O1730" i="23" s="1"/>
  <c r="O1729" i="23" s="1"/>
  <c r="L1731" i="23"/>
  <c r="L1730" i="23" s="1"/>
  <c r="L1729" i="23" s="1"/>
  <c r="K1731" i="23"/>
  <c r="K1730" i="23" s="1"/>
  <c r="K1729" i="23" s="1"/>
  <c r="J1731" i="23"/>
  <c r="J1730" i="23" s="1"/>
  <c r="J1729" i="23" s="1"/>
  <c r="I1731" i="23"/>
  <c r="H1731" i="23"/>
  <c r="H1730" i="23" s="1"/>
  <c r="H1729" i="23" s="1"/>
  <c r="I1730" i="23"/>
  <c r="I1729" i="23" s="1"/>
  <c r="M1728" i="23"/>
  <c r="M1727" i="23"/>
  <c r="N1727" i="23" s="1"/>
  <c r="R1726" i="23"/>
  <c r="R1725" i="23" s="1"/>
  <c r="R1724" i="23" s="1"/>
  <c r="Q1726" i="23"/>
  <c r="Q1725" i="23" s="1"/>
  <c r="Q1724" i="23" s="1"/>
  <c r="P1726" i="23"/>
  <c r="P1725" i="23" s="1"/>
  <c r="P1724" i="23" s="1"/>
  <c r="O1726" i="23"/>
  <c r="O1725" i="23" s="1"/>
  <c r="O1724" i="23" s="1"/>
  <c r="L1726" i="23"/>
  <c r="L1725" i="23" s="1"/>
  <c r="L1724" i="23" s="1"/>
  <c r="K1726" i="23"/>
  <c r="K1725" i="23" s="1"/>
  <c r="K1724" i="23" s="1"/>
  <c r="J1726" i="23"/>
  <c r="J1725" i="23" s="1"/>
  <c r="J1724" i="23" s="1"/>
  <c r="I1726" i="23"/>
  <c r="I1725" i="23" s="1"/>
  <c r="I1724" i="23" s="1"/>
  <c r="H1726" i="23"/>
  <c r="H1725" i="23" s="1"/>
  <c r="H1724" i="23" s="1"/>
  <c r="M1721" i="23"/>
  <c r="N1721" i="23" s="1"/>
  <c r="N1720" i="23" s="1"/>
  <c r="N1719" i="23" s="1"/>
  <c r="N1718" i="23" s="1"/>
  <c r="R1720" i="23"/>
  <c r="R1719" i="23" s="1"/>
  <c r="R1718" i="23" s="1"/>
  <c r="Q1720" i="23"/>
  <c r="Q1719" i="23" s="1"/>
  <c r="Q1718" i="23" s="1"/>
  <c r="P1720" i="23"/>
  <c r="P1719" i="23" s="1"/>
  <c r="P1718" i="23" s="1"/>
  <c r="O1720" i="23"/>
  <c r="O1719" i="23" s="1"/>
  <c r="O1718" i="23" s="1"/>
  <c r="M1720" i="23"/>
  <c r="L1720" i="23"/>
  <c r="L1719" i="23" s="1"/>
  <c r="L1718" i="23" s="1"/>
  <c r="K1720" i="23"/>
  <c r="K1719" i="23" s="1"/>
  <c r="K1718" i="23" s="1"/>
  <c r="J1720" i="23"/>
  <c r="J1719" i="23" s="1"/>
  <c r="J1718" i="23" s="1"/>
  <c r="I1720" i="23"/>
  <c r="I1719" i="23" s="1"/>
  <c r="I1718" i="23" s="1"/>
  <c r="H1720" i="23"/>
  <c r="H1719" i="23" s="1"/>
  <c r="H1718" i="23" s="1"/>
  <c r="M1719" i="23"/>
  <c r="M1718" i="23" s="1"/>
  <c r="M1717" i="23"/>
  <c r="N1717" i="23" s="1"/>
  <c r="N1716" i="23" s="1"/>
  <c r="R1716" i="23"/>
  <c r="Q1716" i="23"/>
  <c r="P1716" i="23"/>
  <c r="O1716" i="23"/>
  <c r="L1716" i="23"/>
  <c r="K1716" i="23"/>
  <c r="J1716" i="23"/>
  <c r="I1716" i="23"/>
  <c r="H1716" i="23"/>
  <c r="M1715" i="23"/>
  <c r="R1714" i="23"/>
  <c r="Q1714" i="23"/>
  <c r="Q1713" i="23" s="1"/>
  <c r="Q1712" i="23" s="1"/>
  <c r="P1714" i="23"/>
  <c r="P1713" i="23" s="1"/>
  <c r="P1712" i="23" s="1"/>
  <c r="O1714" i="23"/>
  <c r="L1714" i="23"/>
  <c r="L1713" i="23" s="1"/>
  <c r="L1712" i="23" s="1"/>
  <c r="K1714" i="23"/>
  <c r="J1714" i="23"/>
  <c r="I1714" i="23"/>
  <c r="H1714" i="23"/>
  <c r="H1713" i="23" s="1"/>
  <c r="H1712" i="23" s="1"/>
  <c r="M1709" i="23"/>
  <c r="N1709" i="23" s="1"/>
  <c r="N1708" i="23" s="1"/>
  <c r="N1707" i="23" s="1"/>
  <c r="N1706" i="23" s="1"/>
  <c r="N1705" i="23" s="1"/>
  <c r="N1704" i="23" s="1"/>
  <c r="R1708" i="23"/>
  <c r="R1707" i="23" s="1"/>
  <c r="R1706" i="23" s="1"/>
  <c r="R1705" i="23" s="1"/>
  <c r="R1704" i="23" s="1"/>
  <c r="Q1708" i="23"/>
  <c r="Q1707" i="23" s="1"/>
  <c r="Q1706" i="23" s="1"/>
  <c r="Q1705" i="23" s="1"/>
  <c r="Q1704" i="23" s="1"/>
  <c r="P1708" i="23"/>
  <c r="P1707" i="23" s="1"/>
  <c r="P1706" i="23" s="1"/>
  <c r="P1705" i="23" s="1"/>
  <c r="P1704" i="23" s="1"/>
  <c r="O1708" i="23"/>
  <c r="O1707" i="23" s="1"/>
  <c r="O1706" i="23" s="1"/>
  <c r="O1705" i="23" s="1"/>
  <c r="O1704" i="23" s="1"/>
  <c r="L1708" i="23"/>
  <c r="L1707" i="23" s="1"/>
  <c r="L1706" i="23" s="1"/>
  <c r="L1705" i="23" s="1"/>
  <c r="L1704" i="23" s="1"/>
  <c r="K1708" i="23"/>
  <c r="K1707" i="23" s="1"/>
  <c r="K1706" i="23" s="1"/>
  <c r="K1705" i="23" s="1"/>
  <c r="K1704" i="23" s="1"/>
  <c r="J1708" i="23"/>
  <c r="J1707" i="23" s="1"/>
  <c r="J1706" i="23" s="1"/>
  <c r="J1705" i="23" s="1"/>
  <c r="J1704" i="23" s="1"/>
  <c r="I1708" i="23"/>
  <c r="I1707" i="23" s="1"/>
  <c r="I1706" i="23" s="1"/>
  <c r="I1705" i="23" s="1"/>
  <c r="I1704" i="23" s="1"/>
  <c r="H1708" i="23"/>
  <c r="H1707" i="23" s="1"/>
  <c r="H1706" i="23" s="1"/>
  <c r="H1705" i="23" s="1"/>
  <c r="H1704" i="23" s="1"/>
  <c r="M1703" i="23"/>
  <c r="N1703" i="23" s="1"/>
  <c r="N1702" i="23" s="1"/>
  <c r="R1702" i="23"/>
  <c r="Q1702" i="23"/>
  <c r="P1702" i="23"/>
  <c r="O1702" i="23"/>
  <c r="L1702" i="23"/>
  <c r="K1702" i="23"/>
  <c r="J1702" i="23"/>
  <c r="I1702" i="23"/>
  <c r="H1702" i="23"/>
  <c r="M1701" i="23"/>
  <c r="N1701" i="23" s="1"/>
  <c r="N1700" i="23" s="1"/>
  <c r="R1700" i="23"/>
  <c r="Q1700" i="23"/>
  <c r="P1700" i="23"/>
  <c r="O1700" i="23"/>
  <c r="L1700" i="23"/>
  <c r="K1700" i="23"/>
  <c r="J1700" i="23"/>
  <c r="I1700" i="23"/>
  <c r="H1700" i="23"/>
  <c r="M1699" i="23"/>
  <c r="N1699" i="23" s="1"/>
  <c r="N1698" i="23" s="1"/>
  <c r="R1698" i="23"/>
  <c r="Q1698" i="23"/>
  <c r="Q1697" i="23" s="1"/>
  <c r="Q1696" i="23" s="1"/>
  <c r="P1698" i="23"/>
  <c r="O1698" i="23"/>
  <c r="L1698" i="23"/>
  <c r="K1698" i="23"/>
  <c r="J1698" i="23"/>
  <c r="I1698" i="23"/>
  <c r="H1698" i="23"/>
  <c r="M1695" i="23"/>
  <c r="N1695" i="23" s="1"/>
  <c r="N1694" i="23" s="1"/>
  <c r="N1693" i="23" s="1"/>
  <c r="N1692" i="23" s="1"/>
  <c r="R1694" i="23"/>
  <c r="R1693" i="23" s="1"/>
  <c r="R1692" i="23" s="1"/>
  <c r="Q1694" i="23"/>
  <c r="Q1693" i="23" s="1"/>
  <c r="Q1692" i="23" s="1"/>
  <c r="P1694" i="23"/>
  <c r="P1693" i="23" s="1"/>
  <c r="P1692" i="23" s="1"/>
  <c r="O1694" i="23"/>
  <c r="O1693" i="23" s="1"/>
  <c r="O1692" i="23" s="1"/>
  <c r="L1694" i="23"/>
  <c r="L1693" i="23" s="1"/>
  <c r="L1692" i="23" s="1"/>
  <c r="K1694" i="23"/>
  <c r="K1693" i="23" s="1"/>
  <c r="K1692" i="23" s="1"/>
  <c r="J1694" i="23"/>
  <c r="J1693" i="23" s="1"/>
  <c r="J1692" i="23" s="1"/>
  <c r="I1694" i="23"/>
  <c r="I1693" i="23" s="1"/>
  <c r="I1692" i="23" s="1"/>
  <c r="H1694" i="23"/>
  <c r="H1693" i="23" s="1"/>
  <c r="H1692" i="23" s="1"/>
  <c r="M1691" i="23"/>
  <c r="N1691" i="23" s="1"/>
  <c r="N1690" i="23" s="1"/>
  <c r="N1689" i="23" s="1"/>
  <c r="N1688" i="23" s="1"/>
  <c r="R1690" i="23"/>
  <c r="R1689" i="23" s="1"/>
  <c r="R1688" i="23" s="1"/>
  <c r="Q1690" i="23"/>
  <c r="Q1689" i="23" s="1"/>
  <c r="Q1688" i="23" s="1"/>
  <c r="P1690" i="23"/>
  <c r="P1689" i="23" s="1"/>
  <c r="P1688" i="23" s="1"/>
  <c r="O1690" i="23"/>
  <c r="O1689" i="23" s="1"/>
  <c r="O1688" i="23" s="1"/>
  <c r="L1690" i="23"/>
  <c r="L1689" i="23" s="1"/>
  <c r="K1690" i="23"/>
  <c r="K1689" i="23" s="1"/>
  <c r="K1688" i="23" s="1"/>
  <c r="J1690" i="23"/>
  <c r="J1689" i="23" s="1"/>
  <c r="J1688" i="23" s="1"/>
  <c r="I1690" i="23"/>
  <c r="I1689" i="23" s="1"/>
  <c r="I1688" i="23" s="1"/>
  <c r="H1690" i="23"/>
  <c r="H1689" i="23" s="1"/>
  <c r="H1688" i="23" s="1"/>
  <c r="L1688" i="23"/>
  <c r="M1687" i="23"/>
  <c r="N1687" i="23" s="1"/>
  <c r="N1686" i="23" s="1"/>
  <c r="N1685" i="23" s="1"/>
  <c r="N1684" i="23" s="1"/>
  <c r="R1686" i="23"/>
  <c r="R1685" i="23" s="1"/>
  <c r="R1684" i="23" s="1"/>
  <c r="Q1686" i="23"/>
  <c r="Q1685" i="23" s="1"/>
  <c r="Q1684" i="23" s="1"/>
  <c r="P1686" i="23"/>
  <c r="P1685" i="23" s="1"/>
  <c r="P1684" i="23" s="1"/>
  <c r="O1686" i="23"/>
  <c r="O1685" i="23" s="1"/>
  <c r="O1684" i="23" s="1"/>
  <c r="L1686" i="23"/>
  <c r="L1685" i="23" s="1"/>
  <c r="L1684" i="23" s="1"/>
  <c r="K1686" i="23"/>
  <c r="K1685" i="23" s="1"/>
  <c r="K1684" i="23" s="1"/>
  <c r="J1686" i="23"/>
  <c r="J1685" i="23" s="1"/>
  <c r="I1686" i="23"/>
  <c r="I1685" i="23" s="1"/>
  <c r="I1684" i="23" s="1"/>
  <c r="H1686" i="23"/>
  <c r="H1685" i="23" s="1"/>
  <c r="H1684" i="23" s="1"/>
  <c r="J1684" i="23"/>
  <c r="M1683" i="23"/>
  <c r="N1683" i="23" s="1"/>
  <c r="N1682" i="23" s="1"/>
  <c r="N1681" i="23" s="1"/>
  <c r="N1680" i="23" s="1"/>
  <c r="R1682" i="23"/>
  <c r="R1681" i="23" s="1"/>
  <c r="R1680" i="23" s="1"/>
  <c r="Q1682" i="23"/>
  <c r="Q1681" i="23" s="1"/>
  <c r="Q1680" i="23" s="1"/>
  <c r="P1682" i="23"/>
  <c r="P1681" i="23" s="1"/>
  <c r="P1680" i="23" s="1"/>
  <c r="O1682" i="23"/>
  <c r="L1682" i="23"/>
  <c r="L1681" i="23" s="1"/>
  <c r="L1680" i="23" s="1"/>
  <c r="K1682" i="23"/>
  <c r="K1681" i="23" s="1"/>
  <c r="K1680" i="23" s="1"/>
  <c r="J1682" i="23"/>
  <c r="J1681" i="23" s="1"/>
  <c r="J1680" i="23" s="1"/>
  <c r="I1682" i="23"/>
  <c r="I1681" i="23" s="1"/>
  <c r="I1680" i="23" s="1"/>
  <c r="H1682" i="23"/>
  <c r="H1681" i="23" s="1"/>
  <c r="H1680" i="23" s="1"/>
  <c r="O1681" i="23"/>
  <c r="O1680" i="23" s="1"/>
  <c r="M1679" i="23"/>
  <c r="R1678" i="23"/>
  <c r="R1677" i="23" s="1"/>
  <c r="R1676" i="23" s="1"/>
  <c r="Q1678" i="23"/>
  <c r="Q1677" i="23" s="1"/>
  <c r="Q1676" i="23" s="1"/>
  <c r="P1678" i="23"/>
  <c r="P1677" i="23" s="1"/>
  <c r="P1676" i="23" s="1"/>
  <c r="O1678" i="23"/>
  <c r="O1677" i="23" s="1"/>
  <c r="O1676" i="23" s="1"/>
  <c r="L1678" i="23"/>
  <c r="L1677" i="23" s="1"/>
  <c r="L1676" i="23" s="1"/>
  <c r="K1678" i="23"/>
  <c r="J1678" i="23"/>
  <c r="J1677" i="23" s="1"/>
  <c r="J1676" i="23" s="1"/>
  <c r="I1678" i="23"/>
  <c r="I1677" i="23" s="1"/>
  <c r="I1676" i="23" s="1"/>
  <c r="H1678" i="23"/>
  <c r="K1677" i="23"/>
  <c r="K1676" i="23" s="1"/>
  <c r="H1677" i="23"/>
  <c r="H1676" i="23" s="1"/>
  <c r="M1675" i="23"/>
  <c r="N1675" i="23" s="1"/>
  <c r="N1674" i="23" s="1"/>
  <c r="N1673" i="23" s="1"/>
  <c r="N1672" i="23" s="1"/>
  <c r="R1674" i="23"/>
  <c r="R1673" i="23" s="1"/>
  <c r="R1672" i="23" s="1"/>
  <c r="Q1674" i="23"/>
  <c r="Q1673" i="23" s="1"/>
  <c r="Q1672" i="23" s="1"/>
  <c r="P1674" i="23"/>
  <c r="P1673" i="23" s="1"/>
  <c r="P1672" i="23" s="1"/>
  <c r="O1674" i="23"/>
  <c r="M1674" i="23"/>
  <c r="M1673" i="23" s="1"/>
  <c r="M1672" i="23" s="1"/>
  <c r="L1674" i="23"/>
  <c r="L1673" i="23" s="1"/>
  <c r="L1672" i="23" s="1"/>
  <c r="K1674" i="23"/>
  <c r="K1673" i="23" s="1"/>
  <c r="K1672" i="23" s="1"/>
  <c r="J1674" i="23"/>
  <c r="J1673" i="23" s="1"/>
  <c r="J1672" i="23" s="1"/>
  <c r="I1674" i="23"/>
  <c r="I1673" i="23" s="1"/>
  <c r="I1672" i="23" s="1"/>
  <c r="H1674" i="23"/>
  <c r="H1673" i="23" s="1"/>
  <c r="H1672" i="23" s="1"/>
  <c r="O1673" i="23"/>
  <c r="O1672" i="23" s="1"/>
  <c r="M1671" i="23"/>
  <c r="R1670" i="23"/>
  <c r="R1669" i="23" s="1"/>
  <c r="R1668" i="23" s="1"/>
  <c r="Q1670" i="23"/>
  <c r="Q1669" i="23" s="1"/>
  <c r="Q1668" i="23" s="1"/>
  <c r="P1670" i="23"/>
  <c r="P1669" i="23" s="1"/>
  <c r="P1668" i="23" s="1"/>
  <c r="O1670" i="23"/>
  <c r="O1669" i="23" s="1"/>
  <c r="O1668" i="23" s="1"/>
  <c r="L1670" i="23"/>
  <c r="K1670" i="23"/>
  <c r="K1669" i="23" s="1"/>
  <c r="K1668" i="23" s="1"/>
  <c r="J1670" i="23"/>
  <c r="J1669" i="23" s="1"/>
  <c r="J1668" i="23" s="1"/>
  <c r="I1670" i="23"/>
  <c r="I1669" i="23" s="1"/>
  <c r="I1668" i="23" s="1"/>
  <c r="H1670" i="23"/>
  <c r="H1669" i="23" s="1"/>
  <c r="H1668" i="23" s="1"/>
  <c r="L1669" i="23"/>
  <c r="L1668" i="23" s="1"/>
  <c r="M1667" i="23"/>
  <c r="N1667" i="23" s="1"/>
  <c r="N1666" i="23" s="1"/>
  <c r="N1665" i="23" s="1"/>
  <c r="N1664" i="23" s="1"/>
  <c r="R1666" i="23"/>
  <c r="R1665" i="23" s="1"/>
  <c r="R1664" i="23" s="1"/>
  <c r="Q1666" i="23"/>
  <c r="Q1665" i="23" s="1"/>
  <c r="Q1664" i="23" s="1"/>
  <c r="P1666" i="23"/>
  <c r="P1665" i="23" s="1"/>
  <c r="O1666" i="23"/>
  <c r="O1665" i="23" s="1"/>
  <c r="O1664" i="23" s="1"/>
  <c r="L1666" i="23"/>
  <c r="L1665" i="23" s="1"/>
  <c r="L1664" i="23" s="1"/>
  <c r="K1666" i="23"/>
  <c r="K1665" i="23" s="1"/>
  <c r="K1664" i="23" s="1"/>
  <c r="J1666" i="23"/>
  <c r="J1665" i="23" s="1"/>
  <c r="J1664" i="23" s="1"/>
  <c r="I1666" i="23"/>
  <c r="I1665" i="23" s="1"/>
  <c r="I1664" i="23" s="1"/>
  <c r="H1666" i="23"/>
  <c r="H1665" i="23" s="1"/>
  <c r="H1664" i="23" s="1"/>
  <c r="P1664" i="23"/>
  <c r="M1663" i="23"/>
  <c r="R1662" i="23"/>
  <c r="R1661" i="23" s="1"/>
  <c r="R1660" i="23" s="1"/>
  <c r="Q1662" i="23"/>
  <c r="P1662" i="23"/>
  <c r="P1661" i="23" s="1"/>
  <c r="P1660" i="23" s="1"/>
  <c r="O1662" i="23"/>
  <c r="O1661" i="23" s="1"/>
  <c r="O1660" i="23" s="1"/>
  <c r="L1662" i="23"/>
  <c r="L1661" i="23" s="1"/>
  <c r="L1660" i="23" s="1"/>
  <c r="K1662" i="23"/>
  <c r="K1661" i="23" s="1"/>
  <c r="K1660" i="23" s="1"/>
  <c r="J1662" i="23"/>
  <c r="J1661" i="23" s="1"/>
  <c r="J1660" i="23" s="1"/>
  <c r="I1662" i="23"/>
  <c r="H1662" i="23"/>
  <c r="H1661" i="23" s="1"/>
  <c r="H1660" i="23" s="1"/>
  <c r="Q1661" i="23"/>
  <c r="Q1660" i="23" s="1"/>
  <c r="I1661" i="23"/>
  <c r="I1660" i="23" s="1"/>
  <c r="M1659" i="23"/>
  <c r="N1659" i="23" s="1"/>
  <c r="N1658" i="23" s="1"/>
  <c r="N1657" i="23" s="1"/>
  <c r="N1656" i="23" s="1"/>
  <c r="R1658" i="23"/>
  <c r="Q1658" i="23"/>
  <c r="Q1657" i="23" s="1"/>
  <c r="Q1656" i="23" s="1"/>
  <c r="P1658" i="23"/>
  <c r="P1657" i="23" s="1"/>
  <c r="P1656" i="23" s="1"/>
  <c r="O1658" i="23"/>
  <c r="O1657" i="23" s="1"/>
  <c r="O1656" i="23" s="1"/>
  <c r="L1658" i="23"/>
  <c r="L1657" i="23" s="1"/>
  <c r="L1656" i="23" s="1"/>
  <c r="K1658" i="23"/>
  <c r="K1657" i="23" s="1"/>
  <c r="K1656" i="23" s="1"/>
  <c r="J1658" i="23"/>
  <c r="J1657" i="23" s="1"/>
  <c r="J1656" i="23" s="1"/>
  <c r="I1658" i="23"/>
  <c r="I1657" i="23" s="1"/>
  <c r="I1656" i="23" s="1"/>
  <c r="H1658" i="23"/>
  <c r="H1657" i="23" s="1"/>
  <c r="H1656" i="23" s="1"/>
  <c r="R1657" i="23"/>
  <c r="R1656" i="23" s="1"/>
  <c r="M1655" i="23"/>
  <c r="N1655" i="23" s="1"/>
  <c r="N1654" i="23" s="1"/>
  <c r="N1653" i="23" s="1"/>
  <c r="N1652" i="23" s="1"/>
  <c r="R1654" i="23"/>
  <c r="R1653" i="23" s="1"/>
  <c r="R1652" i="23" s="1"/>
  <c r="Q1654" i="23"/>
  <c r="Q1653" i="23" s="1"/>
  <c r="Q1652" i="23" s="1"/>
  <c r="P1654" i="23"/>
  <c r="P1653" i="23" s="1"/>
  <c r="P1652" i="23" s="1"/>
  <c r="O1654" i="23"/>
  <c r="O1653" i="23" s="1"/>
  <c r="O1652" i="23" s="1"/>
  <c r="L1654" i="23"/>
  <c r="L1653" i="23" s="1"/>
  <c r="L1652" i="23" s="1"/>
  <c r="K1654" i="23"/>
  <c r="K1653" i="23" s="1"/>
  <c r="K1652" i="23" s="1"/>
  <c r="J1654" i="23"/>
  <c r="J1653" i="23" s="1"/>
  <c r="J1652" i="23" s="1"/>
  <c r="I1654" i="23"/>
  <c r="I1653" i="23" s="1"/>
  <c r="I1652" i="23" s="1"/>
  <c r="H1654" i="23"/>
  <c r="H1653" i="23" s="1"/>
  <c r="H1652" i="23" s="1"/>
  <c r="M1651" i="23"/>
  <c r="N1651" i="23" s="1"/>
  <c r="N1650" i="23" s="1"/>
  <c r="N1649" i="23" s="1"/>
  <c r="N1648" i="23" s="1"/>
  <c r="R1650" i="23"/>
  <c r="R1649" i="23" s="1"/>
  <c r="R1648" i="23" s="1"/>
  <c r="Q1650" i="23"/>
  <c r="Q1649" i="23" s="1"/>
  <c r="Q1648" i="23" s="1"/>
  <c r="P1650" i="23"/>
  <c r="P1649" i="23" s="1"/>
  <c r="P1648" i="23" s="1"/>
  <c r="O1650" i="23"/>
  <c r="O1649" i="23" s="1"/>
  <c r="O1648" i="23" s="1"/>
  <c r="L1650" i="23"/>
  <c r="L1649" i="23" s="1"/>
  <c r="L1648" i="23" s="1"/>
  <c r="K1650" i="23"/>
  <c r="K1649" i="23" s="1"/>
  <c r="K1648" i="23" s="1"/>
  <c r="J1650" i="23"/>
  <c r="J1649" i="23" s="1"/>
  <c r="J1648" i="23" s="1"/>
  <c r="I1650" i="23"/>
  <c r="I1649" i="23" s="1"/>
  <c r="I1648" i="23" s="1"/>
  <c r="H1650" i="23"/>
  <c r="H1649" i="23" s="1"/>
  <c r="H1648" i="23" s="1"/>
  <c r="M1647" i="23"/>
  <c r="N1647" i="23" s="1"/>
  <c r="N1646" i="23" s="1"/>
  <c r="N1645" i="23" s="1"/>
  <c r="N1644" i="23" s="1"/>
  <c r="R1646" i="23"/>
  <c r="R1645" i="23" s="1"/>
  <c r="R1644" i="23" s="1"/>
  <c r="Q1646" i="23"/>
  <c r="Q1645" i="23" s="1"/>
  <c r="Q1644" i="23" s="1"/>
  <c r="P1646" i="23"/>
  <c r="P1645" i="23" s="1"/>
  <c r="P1644" i="23" s="1"/>
  <c r="O1646" i="23"/>
  <c r="O1645" i="23" s="1"/>
  <c r="O1644" i="23" s="1"/>
  <c r="L1646" i="23"/>
  <c r="L1645" i="23" s="1"/>
  <c r="L1644" i="23" s="1"/>
  <c r="K1646" i="23"/>
  <c r="K1645" i="23" s="1"/>
  <c r="K1644" i="23" s="1"/>
  <c r="J1646" i="23"/>
  <c r="J1645" i="23" s="1"/>
  <c r="J1644" i="23" s="1"/>
  <c r="I1646" i="23"/>
  <c r="I1645" i="23" s="1"/>
  <c r="I1644" i="23" s="1"/>
  <c r="H1646" i="23"/>
  <c r="H1645" i="23" s="1"/>
  <c r="H1644" i="23" s="1"/>
  <c r="M1643" i="23"/>
  <c r="N1643" i="23" s="1"/>
  <c r="M1642" i="23"/>
  <c r="N1642" i="23" s="1"/>
  <c r="M1641" i="23"/>
  <c r="N1641" i="23" s="1"/>
  <c r="R1640" i="23"/>
  <c r="R1639" i="23" s="1"/>
  <c r="R1638" i="23" s="1"/>
  <c r="Q1640" i="23"/>
  <c r="Q1639" i="23" s="1"/>
  <c r="Q1638" i="23" s="1"/>
  <c r="P1640" i="23"/>
  <c r="P1639" i="23" s="1"/>
  <c r="P1638" i="23" s="1"/>
  <c r="O1640" i="23"/>
  <c r="O1639" i="23" s="1"/>
  <c r="O1638" i="23" s="1"/>
  <c r="L1640" i="23"/>
  <c r="L1639" i="23" s="1"/>
  <c r="L1638" i="23" s="1"/>
  <c r="K1640" i="23"/>
  <c r="K1639" i="23" s="1"/>
  <c r="J1640" i="23"/>
  <c r="J1639" i="23" s="1"/>
  <c r="J1638" i="23" s="1"/>
  <c r="I1640" i="23"/>
  <c r="I1639" i="23" s="1"/>
  <c r="I1638" i="23" s="1"/>
  <c r="H1640" i="23"/>
  <c r="H1639" i="23" s="1"/>
  <c r="H1638" i="23" s="1"/>
  <c r="K1638" i="23"/>
  <c r="M1637" i="23"/>
  <c r="N1637" i="23" s="1"/>
  <c r="N1636" i="23" s="1"/>
  <c r="N1635" i="23" s="1"/>
  <c r="N1634" i="23" s="1"/>
  <c r="R1636" i="23"/>
  <c r="R1635" i="23" s="1"/>
  <c r="R1634" i="23" s="1"/>
  <c r="Q1636" i="23"/>
  <c r="Q1635" i="23" s="1"/>
  <c r="Q1634" i="23" s="1"/>
  <c r="P1636" i="23"/>
  <c r="P1635" i="23" s="1"/>
  <c r="P1634" i="23" s="1"/>
  <c r="O1636" i="23"/>
  <c r="O1635" i="23" s="1"/>
  <c r="O1634" i="23" s="1"/>
  <c r="L1636" i="23"/>
  <c r="L1635" i="23" s="1"/>
  <c r="L1634" i="23" s="1"/>
  <c r="K1636" i="23"/>
  <c r="K1635" i="23" s="1"/>
  <c r="K1634" i="23" s="1"/>
  <c r="J1636" i="23"/>
  <c r="J1635" i="23" s="1"/>
  <c r="J1634" i="23" s="1"/>
  <c r="I1636" i="23"/>
  <c r="I1635" i="23" s="1"/>
  <c r="I1634" i="23" s="1"/>
  <c r="H1636" i="23"/>
  <c r="H1635" i="23" s="1"/>
  <c r="H1634" i="23" s="1"/>
  <c r="M1633" i="23"/>
  <c r="N1633" i="23" s="1"/>
  <c r="N1632" i="23" s="1"/>
  <c r="N1631" i="23" s="1"/>
  <c r="N1630" i="23" s="1"/>
  <c r="R1632" i="23"/>
  <c r="R1631" i="23" s="1"/>
  <c r="R1630" i="23" s="1"/>
  <c r="Q1632" i="23"/>
  <c r="Q1631" i="23" s="1"/>
  <c r="Q1630" i="23" s="1"/>
  <c r="P1632" i="23"/>
  <c r="P1631" i="23" s="1"/>
  <c r="P1630" i="23" s="1"/>
  <c r="O1632" i="23"/>
  <c r="O1631" i="23" s="1"/>
  <c r="O1630" i="23" s="1"/>
  <c r="M1632" i="23"/>
  <c r="M1631" i="23" s="1"/>
  <c r="M1630" i="23" s="1"/>
  <c r="L1632" i="23"/>
  <c r="K1632" i="23"/>
  <c r="K1631" i="23" s="1"/>
  <c r="K1630" i="23" s="1"/>
  <c r="J1632" i="23"/>
  <c r="I1632" i="23"/>
  <c r="H1632" i="23"/>
  <c r="H1631" i="23" s="1"/>
  <c r="H1630" i="23" s="1"/>
  <c r="L1631" i="23"/>
  <c r="L1630" i="23" s="1"/>
  <c r="J1631" i="23"/>
  <c r="J1630" i="23" s="1"/>
  <c r="I1631" i="23"/>
  <c r="I1630" i="23" s="1"/>
  <c r="M1629" i="23"/>
  <c r="R1628" i="23"/>
  <c r="R1627" i="23" s="1"/>
  <c r="Q1628" i="23"/>
  <c r="Q1627" i="23" s="1"/>
  <c r="Q1626" i="23" s="1"/>
  <c r="P1628" i="23"/>
  <c r="P1627" i="23" s="1"/>
  <c r="P1626" i="23" s="1"/>
  <c r="O1628" i="23"/>
  <c r="O1627" i="23" s="1"/>
  <c r="O1626" i="23" s="1"/>
  <c r="L1628" i="23"/>
  <c r="L1627" i="23" s="1"/>
  <c r="L1626" i="23" s="1"/>
  <c r="K1628" i="23"/>
  <c r="K1627" i="23" s="1"/>
  <c r="K1626" i="23" s="1"/>
  <c r="J1628" i="23"/>
  <c r="J1627" i="23" s="1"/>
  <c r="J1626" i="23" s="1"/>
  <c r="I1628" i="23"/>
  <c r="I1627" i="23" s="1"/>
  <c r="I1626" i="23" s="1"/>
  <c r="H1628" i="23"/>
  <c r="H1627" i="23" s="1"/>
  <c r="H1626" i="23" s="1"/>
  <c r="R1626" i="23"/>
  <c r="M1625" i="23"/>
  <c r="N1625" i="23" s="1"/>
  <c r="N1624" i="23" s="1"/>
  <c r="N1623" i="23" s="1"/>
  <c r="N1622" i="23" s="1"/>
  <c r="R1624" i="23"/>
  <c r="R1623" i="23" s="1"/>
  <c r="R1622" i="23" s="1"/>
  <c r="Q1624" i="23"/>
  <c r="Q1623" i="23" s="1"/>
  <c r="Q1622" i="23" s="1"/>
  <c r="P1624" i="23"/>
  <c r="P1623" i="23" s="1"/>
  <c r="P1622" i="23" s="1"/>
  <c r="O1624" i="23"/>
  <c r="O1623" i="23" s="1"/>
  <c r="O1622" i="23" s="1"/>
  <c r="M1624" i="23"/>
  <c r="M1623" i="23" s="1"/>
  <c r="M1622" i="23" s="1"/>
  <c r="L1624" i="23"/>
  <c r="L1623" i="23" s="1"/>
  <c r="L1622" i="23" s="1"/>
  <c r="K1624" i="23"/>
  <c r="K1623" i="23" s="1"/>
  <c r="K1622" i="23" s="1"/>
  <c r="J1624" i="23"/>
  <c r="J1623" i="23" s="1"/>
  <c r="J1622" i="23" s="1"/>
  <c r="I1624" i="23"/>
  <c r="I1623" i="23" s="1"/>
  <c r="I1622" i="23" s="1"/>
  <c r="H1624" i="23"/>
  <c r="H1623" i="23"/>
  <c r="H1622" i="23" s="1"/>
  <c r="M1621" i="23"/>
  <c r="N1621" i="23" s="1"/>
  <c r="N1620" i="23" s="1"/>
  <c r="N1619" i="23" s="1"/>
  <c r="N1618" i="23" s="1"/>
  <c r="R1620" i="23"/>
  <c r="R1619" i="23" s="1"/>
  <c r="R1618" i="23" s="1"/>
  <c r="Q1620" i="23"/>
  <c r="Q1619" i="23" s="1"/>
  <c r="Q1618" i="23" s="1"/>
  <c r="P1620" i="23"/>
  <c r="P1619" i="23" s="1"/>
  <c r="P1618" i="23" s="1"/>
  <c r="O1620" i="23"/>
  <c r="O1619" i="23" s="1"/>
  <c r="O1618" i="23" s="1"/>
  <c r="L1620" i="23"/>
  <c r="L1619" i="23" s="1"/>
  <c r="L1618" i="23" s="1"/>
  <c r="K1620" i="23"/>
  <c r="K1619" i="23" s="1"/>
  <c r="K1618" i="23" s="1"/>
  <c r="J1620" i="23"/>
  <c r="J1619" i="23" s="1"/>
  <c r="J1618" i="23" s="1"/>
  <c r="I1620" i="23"/>
  <c r="I1619" i="23" s="1"/>
  <c r="I1618" i="23" s="1"/>
  <c r="H1620" i="23"/>
  <c r="H1619" i="23" s="1"/>
  <c r="H1618" i="23" s="1"/>
  <c r="M1617" i="23"/>
  <c r="N1617" i="23" s="1"/>
  <c r="N1616" i="23" s="1"/>
  <c r="N1615" i="23" s="1"/>
  <c r="N1614" i="23" s="1"/>
  <c r="R1616" i="23"/>
  <c r="R1615" i="23" s="1"/>
  <c r="R1614" i="23" s="1"/>
  <c r="Q1616" i="23"/>
  <c r="Q1615" i="23" s="1"/>
  <c r="Q1614" i="23" s="1"/>
  <c r="P1616" i="23"/>
  <c r="P1615" i="23" s="1"/>
  <c r="P1614" i="23" s="1"/>
  <c r="O1616" i="23"/>
  <c r="O1615" i="23" s="1"/>
  <c r="O1614" i="23" s="1"/>
  <c r="L1616" i="23"/>
  <c r="L1615" i="23" s="1"/>
  <c r="L1614" i="23" s="1"/>
  <c r="K1616" i="23"/>
  <c r="K1615" i="23" s="1"/>
  <c r="K1614" i="23" s="1"/>
  <c r="J1616" i="23"/>
  <c r="J1615" i="23" s="1"/>
  <c r="J1614" i="23" s="1"/>
  <c r="I1616" i="23"/>
  <c r="I1615" i="23" s="1"/>
  <c r="I1614" i="23" s="1"/>
  <c r="H1616" i="23"/>
  <c r="H1615" i="23" s="1"/>
  <c r="H1614" i="23" s="1"/>
  <c r="M1613" i="23"/>
  <c r="N1613" i="23" s="1"/>
  <c r="N1612" i="23" s="1"/>
  <c r="N1611" i="23" s="1"/>
  <c r="N1610" i="23" s="1"/>
  <c r="R1612" i="23"/>
  <c r="R1611" i="23" s="1"/>
  <c r="R1610" i="23" s="1"/>
  <c r="Q1612" i="23"/>
  <c r="Q1611" i="23" s="1"/>
  <c r="Q1610" i="23" s="1"/>
  <c r="P1612" i="23"/>
  <c r="P1611" i="23" s="1"/>
  <c r="P1610" i="23" s="1"/>
  <c r="O1612" i="23"/>
  <c r="O1611" i="23" s="1"/>
  <c r="O1610" i="23" s="1"/>
  <c r="L1612" i="23"/>
  <c r="L1611" i="23" s="1"/>
  <c r="L1610" i="23" s="1"/>
  <c r="K1612" i="23"/>
  <c r="K1611" i="23" s="1"/>
  <c r="K1610" i="23" s="1"/>
  <c r="J1612" i="23"/>
  <c r="J1611" i="23" s="1"/>
  <c r="J1610" i="23" s="1"/>
  <c r="I1612" i="23"/>
  <c r="I1611" i="23" s="1"/>
  <c r="I1610" i="23" s="1"/>
  <c r="H1612" i="23"/>
  <c r="H1611" i="23" s="1"/>
  <c r="H1610" i="23" s="1"/>
  <c r="M1609" i="23"/>
  <c r="N1609" i="23" s="1"/>
  <c r="N1608" i="23" s="1"/>
  <c r="N1607" i="23" s="1"/>
  <c r="N1606" i="23" s="1"/>
  <c r="R1608" i="23"/>
  <c r="R1607" i="23" s="1"/>
  <c r="R1606" i="23" s="1"/>
  <c r="Q1608" i="23"/>
  <c r="Q1607" i="23" s="1"/>
  <c r="Q1606" i="23" s="1"/>
  <c r="P1608" i="23"/>
  <c r="P1607" i="23" s="1"/>
  <c r="P1606" i="23" s="1"/>
  <c r="O1608" i="23"/>
  <c r="O1607" i="23" s="1"/>
  <c r="O1606" i="23" s="1"/>
  <c r="M1608" i="23"/>
  <c r="M1607" i="23" s="1"/>
  <c r="M1606" i="23" s="1"/>
  <c r="L1608" i="23"/>
  <c r="L1607" i="23" s="1"/>
  <c r="L1606" i="23" s="1"/>
  <c r="K1608" i="23"/>
  <c r="K1607" i="23" s="1"/>
  <c r="K1606" i="23" s="1"/>
  <c r="J1608" i="23"/>
  <c r="J1607" i="23" s="1"/>
  <c r="J1606" i="23" s="1"/>
  <c r="I1608" i="23"/>
  <c r="I1607" i="23" s="1"/>
  <c r="I1606" i="23" s="1"/>
  <c r="H1608" i="23"/>
  <c r="H1607" i="23" s="1"/>
  <c r="H1606" i="23" s="1"/>
  <c r="M1605" i="23"/>
  <c r="N1605" i="23" s="1"/>
  <c r="N1604" i="23" s="1"/>
  <c r="N1603" i="23" s="1"/>
  <c r="N1602" i="23" s="1"/>
  <c r="R1604" i="23"/>
  <c r="R1603" i="23" s="1"/>
  <c r="Q1604" i="23"/>
  <c r="Q1603" i="23" s="1"/>
  <c r="Q1602" i="23" s="1"/>
  <c r="P1604" i="23"/>
  <c r="P1603" i="23" s="1"/>
  <c r="P1602" i="23" s="1"/>
  <c r="O1604" i="23"/>
  <c r="O1603" i="23" s="1"/>
  <c r="O1602" i="23" s="1"/>
  <c r="L1604" i="23"/>
  <c r="K1604" i="23"/>
  <c r="K1603" i="23" s="1"/>
  <c r="K1602" i="23" s="1"/>
  <c r="J1604" i="23"/>
  <c r="J1603" i="23" s="1"/>
  <c r="J1602" i="23" s="1"/>
  <c r="I1604" i="23"/>
  <c r="I1603" i="23" s="1"/>
  <c r="I1602" i="23" s="1"/>
  <c r="H1604" i="23"/>
  <c r="H1603" i="23" s="1"/>
  <c r="H1602" i="23" s="1"/>
  <c r="L1603" i="23"/>
  <c r="L1602" i="23" s="1"/>
  <c r="R1602" i="23"/>
  <c r="M1598" i="23"/>
  <c r="N1598" i="23" s="1"/>
  <c r="N1597" i="23" s="1"/>
  <c r="N1596" i="23" s="1"/>
  <c r="R1597" i="23"/>
  <c r="R1596" i="23" s="1"/>
  <c r="Q1597" i="23"/>
  <c r="Q1596" i="23" s="1"/>
  <c r="P1597" i="23"/>
  <c r="P1596" i="23" s="1"/>
  <c r="O1597" i="23"/>
  <c r="L1597" i="23"/>
  <c r="L1596" i="23" s="1"/>
  <c r="K1597" i="23"/>
  <c r="K1596" i="23" s="1"/>
  <c r="J1597" i="23"/>
  <c r="I1597" i="23"/>
  <c r="I1596" i="23" s="1"/>
  <c r="H1597" i="23"/>
  <c r="H1596" i="23" s="1"/>
  <c r="O1596" i="23"/>
  <c r="J1596" i="23"/>
  <c r="M1595" i="23"/>
  <c r="N1595" i="23" s="1"/>
  <c r="N1594" i="23" s="1"/>
  <c r="N1593" i="23" s="1"/>
  <c r="R1594" i="23"/>
  <c r="R1593" i="23" s="1"/>
  <c r="Q1594" i="23"/>
  <c r="Q1593" i="23" s="1"/>
  <c r="Q1592" i="23" s="1"/>
  <c r="P1594" i="23"/>
  <c r="P1593" i="23" s="1"/>
  <c r="O1594" i="23"/>
  <c r="O1593" i="23" s="1"/>
  <c r="L1594" i="23"/>
  <c r="L1593" i="23" s="1"/>
  <c r="K1594" i="23"/>
  <c r="K1593" i="23" s="1"/>
  <c r="J1594" i="23"/>
  <c r="J1593" i="23" s="1"/>
  <c r="I1594" i="23"/>
  <c r="I1593" i="23" s="1"/>
  <c r="I1592" i="23" s="1"/>
  <c r="H1594" i="23"/>
  <c r="H1593" i="23" s="1"/>
  <c r="M1591" i="23"/>
  <c r="N1591" i="23" s="1"/>
  <c r="N1590" i="23" s="1"/>
  <c r="N1589" i="23" s="1"/>
  <c r="R1590" i="23"/>
  <c r="R1589" i="23" s="1"/>
  <c r="Q1590" i="23"/>
  <c r="Q1589" i="23" s="1"/>
  <c r="P1590" i="23"/>
  <c r="O1590" i="23"/>
  <c r="O1589" i="23" s="1"/>
  <c r="L1590" i="23"/>
  <c r="L1589" i="23" s="1"/>
  <c r="K1590" i="23"/>
  <c r="K1589" i="23" s="1"/>
  <c r="J1590" i="23"/>
  <c r="J1589" i="23" s="1"/>
  <c r="I1590" i="23"/>
  <c r="I1589" i="23" s="1"/>
  <c r="H1590" i="23"/>
  <c r="H1589" i="23" s="1"/>
  <c r="P1589" i="23"/>
  <c r="M1588" i="23"/>
  <c r="N1588" i="23" s="1"/>
  <c r="M1587" i="23"/>
  <c r="N1587" i="23" s="1"/>
  <c r="M1586" i="23"/>
  <c r="N1586" i="23" s="1"/>
  <c r="R1585" i="23"/>
  <c r="Q1585" i="23"/>
  <c r="Q1584" i="23" s="1"/>
  <c r="P1585" i="23"/>
  <c r="P1584" i="23" s="1"/>
  <c r="O1585" i="23"/>
  <c r="O1584" i="23" s="1"/>
  <c r="L1585" i="23"/>
  <c r="L1584" i="23" s="1"/>
  <c r="K1585" i="23"/>
  <c r="K1584" i="23" s="1"/>
  <c r="J1585" i="23"/>
  <c r="J1584" i="23" s="1"/>
  <c r="I1585" i="23"/>
  <c r="I1584" i="23" s="1"/>
  <c r="H1585" i="23"/>
  <c r="H1584" i="23" s="1"/>
  <c r="R1584" i="23"/>
  <c r="M1583" i="23"/>
  <c r="M1582" i="23"/>
  <c r="N1582" i="23" s="1"/>
  <c r="R1581" i="23"/>
  <c r="R1580" i="23" s="1"/>
  <c r="R1579" i="23" s="1"/>
  <c r="Q1581" i="23"/>
  <c r="Q1580" i="23" s="1"/>
  <c r="Q1579" i="23" s="1"/>
  <c r="P1581" i="23"/>
  <c r="P1580" i="23" s="1"/>
  <c r="P1579" i="23" s="1"/>
  <c r="O1581" i="23"/>
  <c r="O1580" i="23" s="1"/>
  <c r="O1579" i="23" s="1"/>
  <c r="L1581" i="23"/>
  <c r="K1581" i="23"/>
  <c r="K1580" i="23" s="1"/>
  <c r="K1579" i="23" s="1"/>
  <c r="J1581" i="23"/>
  <c r="I1581" i="23"/>
  <c r="I1580" i="23" s="1"/>
  <c r="I1579" i="23" s="1"/>
  <c r="H1581" i="23"/>
  <c r="H1580" i="23" s="1"/>
  <c r="H1579" i="23" s="1"/>
  <c r="L1580" i="23"/>
  <c r="L1579" i="23" s="1"/>
  <c r="J1580" i="23"/>
  <c r="J1579" i="23" s="1"/>
  <c r="M1578" i="23"/>
  <c r="R1577" i="23"/>
  <c r="R1576" i="23" s="1"/>
  <c r="Q1577" i="23"/>
  <c r="Q1576" i="23" s="1"/>
  <c r="Q1575" i="23" s="1"/>
  <c r="P1577" i="23"/>
  <c r="P1576" i="23" s="1"/>
  <c r="O1577" i="23"/>
  <c r="O1576" i="23" s="1"/>
  <c r="L1577" i="23"/>
  <c r="L1576" i="23" s="1"/>
  <c r="K1577" i="23"/>
  <c r="K1576" i="23" s="1"/>
  <c r="J1577" i="23"/>
  <c r="J1576" i="23" s="1"/>
  <c r="I1577" i="23"/>
  <c r="I1576" i="23" s="1"/>
  <c r="H1577" i="23"/>
  <c r="H1576" i="23" s="1"/>
  <c r="M1574" i="23"/>
  <c r="N1574" i="23" s="1"/>
  <c r="M1573" i="23"/>
  <c r="N1573" i="23" s="1"/>
  <c r="M1572" i="23"/>
  <c r="N1572" i="23" s="1"/>
  <c r="M1571" i="23"/>
  <c r="N1571" i="23" s="1"/>
  <c r="M1570" i="23"/>
  <c r="N1570" i="23" s="1"/>
  <c r="M1569" i="23"/>
  <c r="R1568" i="23"/>
  <c r="Q1568" i="23"/>
  <c r="P1568" i="23"/>
  <c r="O1568" i="23"/>
  <c r="L1568" i="23"/>
  <c r="K1568" i="23"/>
  <c r="J1568" i="23"/>
  <c r="I1568" i="23"/>
  <c r="H1568" i="23"/>
  <c r="L1567" i="23"/>
  <c r="M1566" i="23"/>
  <c r="N1566" i="23" s="1"/>
  <c r="L1565" i="23"/>
  <c r="M1565" i="23" s="1"/>
  <c r="N1565" i="23" s="1"/>
  <c r="M1564" i="23"/>
  <c r="L1563" i="23"/>
  <c r="M1563" i="23" s="1"/>
  <c r="N1563" i="23" s="1"/>
  <c r="M1562" i="23"/>
  <c r="N1562" i="23" s="1"/>
  <c r="R1561" i="23"/>
  <c r="Q1561" i="23"/>
  <c r="P1561" i="23"/>
  <c r="O1561" i="23"/>
  <c r="K1561" i="23"/>
  <c r="J1561" i="23"/>
  <c r="I1561" i="23"/>
  <c r="H1561" i="23"/>
  <c r="M1560" i="23"/>
  <c r="N1560" i="23" s="1"/>
  <c r="L1559" i="23"/>
  <c r="M1558" i="23"/>
  <c r="N1558" i="23" s="1"/>
  <c r="R1557" i="23"/>
  <c r="Q1557" i="23"/>
  <c r="P1557" i="23"/>
  <c r="O1557" i="23"/>
  <c r="K1557" i="23"/>
  <c r="J1557" i="23"/>
  <c r="I1557" i="23"/>
  <c r="H1557" i="23"/>
  <c r="M1556" i="23"/>
  <c r="N1556" i="23" s="1"/>
  <c r="M1555" i="23"/>
  <c r="N1555" i="23" s="1"/>
  <c r="M1554" i="23"/>
  <c r="M1553" i="23"/>
  <c r="N1553" i="23" s="1"/>
  <c r="M1552" i="23"/>
  <c r="N1552" i="23" s="1"/>
  <c r="R1551" i="23"/>
  <c r="Q1551" i="23"/>
  <c r="P1551" i="23"/>
  <c r="O1551" i="23"/>
  <c r="L1551" i="23"/>
  <c r="K1551" i="23"/>
  <c r="J1551" i="23"/>
  <c r="I1551" i="23"/>
  <c r="H1551" i="23"/>
  <c r="M1549" i="23"/>
  <c r="R1548" i="23"/>
  <c r="Q1548" i="23"/>
  <c r="P1548" i="23"/>
  <c r="O1548" i="23"/>
  <c r="L1548" i="23"/>
  <c r="K1548" i="23"/>
  <c r="J1548" i="23"/>
  <c r="I1548" i="23"/>
  <c r="H1548" i="23"/>
  <c r="M1547" i="23"/>
  <c r="N1547" i="23" s="1"/>
  <c r="M1546" i="23"/>
  <c r="N1546" i="23" s="1"/>
  <c r="M1545" i="23"/>
  <c r="N1545" i="23" s="1"/>
  <c r="M1544" i="23"/>
  <c r="N1544" i="23" s="1"/>
  <c r="M1543" i="23"/>
  <c r="N1543" i="23" s="1"/>
  <c r="M1542" i="23"/>
  <c r="N1542" i="23" s="1"/>
  <c r="R1541" i="23"/>
  <c r="Q1541" i="23"/>
  <c r="P1541" i="23"/>
  <c r="O1541" i="23"/>
  <c r="L1541" i="23"/>
  <c r="K1541" i="23"/>
  <c r="J1541" i="23"/>
  <c r="I1541" i="23"/>
  <c r="H1541" i="23"/>
  <c r="M1540" i="23"/>
  <c r="N1540" i="23" s="1"/>
  <c r="M1539" i="23"/>
  <c r="R1538" i="23"/>
  <c r="Q1538" i="23"/>
  <c r="Q1537" i="23" s="1"/>
  <c r="P1538" i="23"/>
  <c r="O1538" i="23"/>
  <c r="L1538" i="23"/>
  <c r="K1538" i="23"/>
  <c r="K1537" i="23" s="1"/>
  <c r="J1538" i="23"/>
  <c r="I1538" i="23"/>
  <c r="H1538" i="23"/>
  <c r="M1535" i="23"/>
  <c r="N1535" i="23" s="1"/>
  <c r="N1534" i="23" s="1"/>
  <c r="N1533" i="23" s="1"/>
  <c r="N1532" i="23" s="1"/>
  <c r="R1534" i="23"/>
  <c r="R1533" i="23" s="1"/>
  <c r="R1532" i="23" s="1"/>
  <c r="Q1534" i="23"/>
  <c r="Q1533" i="23" s="1"/>
  <c r="Q1532" i="23" s="1"/>
  <c r="P1534" i="23"/>
  <c r="P1533" i="23" s="1"/>
  <c r="P1532" i="23" s="1"/>
  <c r="O1534" i="23"/>
  <c r="O1533" i="23" s="1"/>
  <c r="O1532" i="23" s="1"/>
  <c r="L1534" i="23"/>
  <c r="K1534" i="23"/>
  <c r="K1533" i="23" s="1"/>
  <c r="K1532" i="23" s="1"/>
  <c r="J1534" i="23"/>
  <c r="J1533" i="23" s="1"/>
  <c r="J1532" i="23" s="1"/>
  <c r="I1534" i="23"/>
  <c r="I1533" i="23" s="1"/>
  <c r="I1532" i="23" s="1"/>
  <c r="H1534" i="23"/>
  <c r="H1533" i="23" s="1"/>
  <c r="H1532" i="23" s="1"/>
  <c r="L1533" i="23"/>
  <c r="L1532" i="23" s="1"/>
  <c r="M1530" i="23"/>
  <c r="N1530" i="23" s="1"/>
  <c r="M1529" i="23"/>
  <c r="M1528" i="23"/>
  <c r="M1527" i="23"/>
  <c r="M1526" i="23"/>
  <c r="M1525" i="23"/>
  <c r="R1524" i="23"/>
  <c r="R1523" i="23" s="1"/>
  <c r="Q1524" i="23"/>
  <c r="P1524" i="23"/>
  <c r="P1523" i="23" s="1"/>
  <c r="O1524" i="23"/>
  <c r="N1524" i="23"/>
  <c r="N1523" i="23" s="1"/>
  <c r="L1524" i="23"/>
  <c r="L1523" i="23" s="1"/>
  <c r="K1524" i="23"/>
  <c r="K1523" i="23" s="1"/>
  <c r="J1524" i="23"/>
  <c r="J1523" i="23" s="1"/>
  <c r="I1524" i="23"/>
  <c r="I1523" i="23" s="1"/>
  <c r="H1524" i="23"/>
  <c r="H1523" i="23" s="1"/>
  <c r="Q1523" i="23"/>
  <c r="O1523" i="23"/>
  <c r="M1522" i="23"/>
  <c r="N1522" i="23" s="1"/>
  <c r="M1521" i="23"/>
  <c r="N1521" i="23" s="1"/>
  <c r="M1520" i="23"/>
  <c r="N1520" i="23" s="1"/>
  <c r="M1519" i="23"/>
  <c r="N1519" i="23" s="1"/>
  <c r="M1518" i="23"/>
  <c r="N1518" i="23" s="1"/>
  <c r="M1517" i="23"/>
  <c r="N1517" i="23" s="1"/>
  <c r="M1516" i="23"/>
  <c r="N1516" i="23" s="1"/>
  <c r="R1515" i="23"/>
  <c r="Q1515" i="23"/>
  <c r="P1515" i="23"/>
  <c r="O1515" i="23"/>
  <c r="L1515" i="23"/>
  <c r="K1515" i="23"/>
  <c r="J1515" i="23"/>
  <c r="I1515" i="23"/>
  <c r="H1515" i="23"/>
  <c r="M1514" i="23"/>
  <c r="N1514" i="23" s="1"/>
  <c r="M1513" i="23"/>
  <c r="N1513" i="23" s="1"/>
  <c r="M1512" i="23"/>
  <c r="N1512" i="23" s="1"/>
  <c r="M1511" i="23"/>
  <c r="N1511" i="23" s="1"/>
  <c r="M1510" i="23"/>
  <c r="N1510" i="23" s="1"/>
  <c r="M1509" i="23"/>
  <c r="N1509" i="23" s="1"/>
  <c r="M1508" i="23"/>
  <c r="N1508" i="23" s="1"/>
  <c r="M1507" i="23"/>
  <c r="R1506" i="23"/>
  <c r="R1505" i="23" s="1"/>
  <c r="Q1506" i="23"/>
  <c r="Q1505" i="23" s="1"/>
  <c r="P1506" i="23"/>
  <c r="P1505" i="23" s="1"/>
  <c r="O1506" i="23"/>
  <c r="L1506" i="23"/>
  <c r="L1505" i="23" s="1"/>
  <c r="K1506" i="23"/>
  <c r="K1505" i="23" s="1"/>
  <c r="J1506" i="23"/>
  <c r="J1505" i="23" s="1"/>
  <c r="I1506" i="23"/>
  <c r="I1505" i="23" s="1"/>
  <c r="H1506" i="23"/>
  <c r="H1505" i="23" s="1"/>
  <c r="O1505" i="23"/>
  <c r="M1501" i="23"/>
  <c r="R1500" i="23"/>
  <c r="R1499" i="23" s="1"/>
  <c r="R1498" i="23" s="1"/>
  <c r="Q1500" i="23"/>
  <c r="Q1499" i="23" s="1"/>
  <c r="Q1498" i="23" s="1"/>
  <c r="P1500" i="23"/>
  <c r="P1499" i="23" s="1"/>
  <c r="P1498" i="23" s="1"/>
  <c r="O1500" i="23"/>
  <c r="L1500" i="23"/>
  <c r="L1499" i="23" s="1"/>
  <c r="L1498" i="23" s="1"/>
  <c r="K1500" i="23"/>
  <c r="K1499" i="23" s="1"/>
  <c r="K1498" i="23" s="1"/>
  <c r="J1500" i="23"/>
  <c r="J1499" i="23" s="1"/>
  <c r="J1498" i="23" s="1"/>
  <c r="I1500" i="23"/>
  <c r="I1499" i="23" s="1"/>
  <c r="I1498" i="23" s="1"/>
  <c r="H1500" i="23"/>
  <c r="H1499" i="23" s="1"/>
  <c r="H1498" i="23" s="1"/>
  <c r="O1499" i="23"/>
  <c r="O1498" i="23" s="1"/>
  <c r="M1497" i="23"/>
  <c r="M1496" i="23"/>
  <c r="N1496" i="23" s="1"/>
  <c r="R1495" i="23"/>
  <c r="R1494" i="23" s="1"/>
  <c r="R1493" i="23" s="1"/>
  <c r="Q1495" i="23"/>
  <c r="Q1494" i="23" s="1"/>
  <c r="Q1493" i="23" s="1"/>
  <c r="P1495" i="23"/>
  <c r="P1494" i="23" s="1"/>
  <c r="P1493" i="23" s="1"/>
  <c r="O1495" i="23"/>
  <c r="O1494" i="23" s="1"/>
  <c r="O1493" i="23" s="1"/>
  <c r="L1495" i="23"/>
  <c r="L1494" i="23" s="1"/>
  <c r="L1493" i="23" s="1"/>
  <c r="K1495" i="23"/>
  <c r="K1494" i="23" s="1"/>
  <c r="K1493" i="23" s="1"/>
  <c r="J1495" i="23"/>
  <c r="J1494" i="23" s="1"/>
  <c r="J1493" i="23" s="1"/>
  <c r="I1495" i="23"/>
  <c r="I1494" i="23" s="1"/>
  <c r="I1493" i="23" s="1"/>
  <c r="H1495" i="23"/>
  <c r="H1494" i="23" s="1"/>
  <c r="H1493" i="23" s="1"/>
  <c r="M1492" i="23"/>
  <c r="R1491" i="23"/>
  <c r="Q1491" i="23"/>
  <c r="P1491" i="23"/>
  <c r="O1491" i="23"/>
  <c r="L1491" i="23"/>
  <c r="K1491" i="23"/>
  <c r="K1487" i="23" s="1"/>
  <c r="K1486" i="23" s="1"/>
  <c r="J1491" i="23"/>
  <c r="I1491" i="23"/>
  <c r="H1491" i="23"/>
  <c r="M1490" i="23"/>
  <c r="H1490" i="23"/>
  <c r="M1489" i="23"/>
  <c r="N1489" i="23" s="1"/>
  <c r="R1488" i="23"/>
  <c r="Q1488" i="23"/>
  <c r="P1488" i="23"/>
  <c r="P1487" i="23" s="1"/>
  <c r="P1486" i="23" s="1"/>
  <c r="O1488" i="23"/>
  <c r="L1488" i="23"/>
  <c r="K1488" i="23"/>
  <c r="J1488" i="23"/>
  <c r="I1488" i="23"/>
  <c r="H1488" i="23"/>
  <c r="H1487" i="23" s="1"/>
  <c r="H1486" i="23" s="1"/>
  <c r="M1485" i="23"/>
  <c r="N1485" i="23" s="1"/>
  <c r="N1484" i="23" s="1"/>
  <c r="N1483" i="23" s="1"/>
  <c r="N1482" i="23" s="1"/>
  <c r="R1484" i="23"/>
  <c r="R1483" i="23" s="1"/>
  <c r="R1482" i="23" s="1"/>
  <c r="Q1484" i="23"/>
  <c r="Q1483" i="23" s="1"/>
  <c r="Q1482" i="23" s="1"/>
  <c r="P1484" i="23"/>
  <c r="P1483" i="23" s="1"/>
  <c r="P1482" i="23" s="1"/>
  <c r="O1484" i="23"/>
  <c r="O1483" i="23" s="1"/>
  <c r="O1482" i="23" s="1"/>
  <c r="L1484" i="23"/>
  <c r="L1483" i="23" s="1"/>
  <c r="L1482" i="23" s="1"/>
  <c r="K1484" i="23"/>
  <c r="K1483" i="23" s="1"/>
  <c r="K1482" i="23" s="1"/>
  <c r="J1484" i="23"/>
  <c r="J1483" i="23" s="1"/>
  <c r="J1482" i="23" s="1"/>
  <c r="I1484" i="23"/>
  <c r="I1483" i="23" s="1"/>
  <c r="I1482" i="23" s="1"/>
  <c r="H1484" i="23"/>
  <c r="H1483" i="23" s="1"/>
  <c r="H1482" i="23" s="1"/>
  <c r="M1479" i="23"/>
  <c r="N1479" i="23" s="1"/>
  <c r="N1478" i="23" s="1"/>
  <c r="N1477" i="23" s="1"/>
  <c r="N1476" i="23" s="1"/>
  <c r="R1478" i="23"/>
  <c r="R1477" i="23" s="1"/>
  <c r="R1476" i="23" s="1"/>
  <c r="Q1478" i="23"/>
  <c r="Q1477" i="23" s="1"/>
  <c r="Q1476" i="23" s="1"/>
  <c r="P1478" i="23"/>
  <c r="P1477" i="23" s="1"/>
  <c r="P1476" i="23" s="1"/>
  <c r="O1478" i="23"/>
  <c r="O1477" i="23" s="1"/>
  <c r="O1476" i="23" s="1"/>
  <c r="M1478" i="23"/>
  <c r="M1477" i="23" s="1"/>
  <c r="M1476" i="23" s="1"/>
  <c r="L1478" i="23"/>
  <c r="L1477" i="23" s="1"/>
  <c r="L1476" i="23" s="1"/>
  <c r="K1478" i="23"/>
  <c r="K1477" i="23" s="1"/>
  <c r="K1476" i="23" s="1"/>
  <c r="J1478" i="23"/>
  <c r="J1477" i="23" s="1"/>
  <c r="J1476" i="23" s="1"/>
  <c r="I1478" i="23"/>
  <c r="I1477" i="23" s="1"/>
  <c r="I1476" i="23" s="1"/>
  <c r="H1478" i="23"/>
  <c r="H1477" i="23" s="1"/>
  <c r="H1476" i="23" s="1"/>
  <c r="M1475" i="23"/>
  <c r="M1474" i="23"/>
  <c r="N1474" i="23" s="1"/>
  <c r="R1473" i="23"/>
  <c r="R1472" i="23" s="1"/>
  <c r="R1471" i="23" s="1"/>
  <c r="Q1473" i="23"/>
  <c r="Q1472" i="23" s="1"/>
  <c r="Q1471" i="23" s="1"/>
  <c r="P1473" i="23"/>
  <c r="P1472" i="23" s="1"/>
  <c r="P1471" i="23" s="1"/>
  <c r="O1473" i="23"/>
  <c r="O1472" i="23" s="1"/>
  <c r="O1471" i="23" s="1"/>
  <c r="O1470" i="23" s="1"/>
  <c r="O1469" i="23" s="1"/>
  <c r="L1473" i="23"/>
  <c r="L1472" i="23" s="1"/>
  <c r="L1471" i="23" s="1"/>
  <c r="K1473" i="23"/>
  <c r="K1472" i="23" s="1"/>
  <c r="K1471" i="23" s="1"/>
  <c r="J1473" i="23"/>
  <c r="J1472" i="23" s="1"/>
  <c r="J1471" i="23" s="1"/>
  <c r="J1470" i="23" s="1"/>
  <c r="J1469" i="23" s="1"/>
  <c r="I1473" i="23"/>
  <c r="I1472" i="23" s="1"/>
  <c r="I1471" i="23" s="1"/>
  <c r="H1473" i="23"/>
  <c r="H1472" i="23" s="1"/>
  <c r="H1471" i="23" s="1"/>
  <c r="M1468" i="23"/>
  <c r="N1468" i="23" s="1"/>
  <c r="N1467" i="23" s="1"/>
  <c r="N1466" i="23" s="1"/>
  <c r="N1465" i="23" s="1"/>
  <c r="R1467" i="23"/>
  <c r="Q1467" i="23"/>
  <c r="Q1466" i="23" s="1"/>
  <c r="Q1465" i="23" s="1"/>
  <c r="P1467" i="23"/>
  <c r="O1467" i="23"/>
  <c r="O1466" i="23" s="1"/>
  <c r="O1465" i="23" s="1"/>
  <c r="L1467" i="23"/>
  <c r="L1466" i="23" s="1"/>
  <c r="L1465" i="23" s="1"/>
  <c r="K1467" i="23"/>
  <c r="K1466" i="23" s="1"/>
  <c r="K1465" i="23" s="1"/>
  <c r="J1467" i="23"/>
  <c r="J1466" i="23" s="1"/>
  <c r="J1465" i="23" s="1"/>
  <c r="I1467" i="23"/>
  <c r="I1466" i="23" s="1"/>
  <c r="I1465" i="23" s="1"/>
  <c r="H1467" i="23"/>
  <c r="H1466" i="23" s="1"/>
  <c r="H1465" i="23" s="1"/>
  <c r="R1466" i="23"/>
  <c r="P1466" i="23"/>
  <c r="P1465" i="23" s="1"/>
  <c r="R1465" i="23"/>
  <c r="M1464" i="23"/>
  <c r="R1463" i="23"/>
  <c r="Q1463" i="23"/>
  <c r="P1463" i="23"/>
  <c r="O1463" i="23"/>
  <c r="L1463" i="23"/>
  <c r="L1460" i="23" s="1"/>
  <c r="K1463" i="23"/>
  <c r="J1463" i="23"/>
  <c r="I1463" i="23"/>
  <c r="H1463" i="23"/>
  <c r="M1462" i="23"/>
  <c r="N1462" i="23" s="1"/>
  <c r="N1461" i="23" s="1"/>
  <c r="R1461" i="23"/>
  <c r="Q1461" i="23"/>
  <c r="Q1460" i="23" s="1"/>
  <c r="Q1459" i="23" s="1"/>
  <c r="P1461" i="23"/>
  <c r="P1460" i="23" s="1"/>
  <c r="P1459" i="23" s="1"/>
  <c r="P1458" i="23" s="1"/>
  <c r="P1457" i="23" s="1"/>
  <c r="O1461" i="23"/>
  <c r="L1461" i="23"/>
  <c r="K1461" i="23"/>
  <c r="J1461" i="23"/>
  <c r="J1460" i="23" s="1"/>
  <c r="J1459" i="23" s="1"/>
  <c r="I1461" i="23"/>
  <c r="H1461" i="23"/>
  <c r="K1460" i="23"/>
  <c r="K1459" i="23" s="1"/>
  <c r="K1458" i="23" s="1"/>
  <c r="K1457" i="23" s="1"/>
  <c r="L1459" i="23"/>
  <c r="L1458" i="23" s="1"/>
  <c r="L1457" i="23" s="1"/>
  <c r="M1456" i="23"/>
  <c r="N1456" i="23" s="1"/>
  <c r="N1455" i="23" s="1"/>
  <c r="N1454" i="23" s="1"/>
  <c r="N1453" i="23" s="1"/>
  <c r="N1452" i="23" s="1"/>
  <c r="N1451" i="23" s="1"/>
  <c r="R1455" i="23"/>
  <c r="Q1455" i="23"/>
  <c r="Q1454" i="23" s="1"/>
  <c r="Q1453" i="23" s="1"/>
  <c r="Q1452" i="23" s="1"/>
  <c r="Q1451" i="23" s="1"/>
  <c r="P1455" i="23"/>
  <c r="P1454" i="23" s="1"/>
  <c r="P1453" i="23" s="1"/>
  <c r="P1452" i="23" s="1"/>
  <c r="P1451" i="23" s="1"/>
  <c r="O1455" i="23"/>
  <c r="O1454" i="23" s="1"/>
  <c r="O1453" i="23" s="1"/>
  <c r="O1452" i="23" s="1"/>
  <c r="O1451" i="23" s="1"/>
  <c r="M1455" i="23"/>
  <c r="M1454" i="23" s="1"/>
  <c r="M1453" i="23" s="1"/>
  <c r="M1452" i="23" s="1"/>
  <c r="M1451" i="23" s="1"/>
  <c r="L1455" i="23"/>
  <c r="L1454" i="23" s="1"/>
  <c r="L1453" i="23" s="1"/>
  <c r="L1452" i="23" s="1"/>
  <c r="L1451" i="23" s="1"/>
  <c r="K1455" i="23"/>
  <c r="K1454" i="23" s="1"/>
  <c r="K1453" i="23" s="1"/>
  <c r="K1452" i="23" s="1"/>
  <c r="K1451" i="23" s="1"/>
  <c r="J1455" i="23"/>
  <c r="J1454" i="23" s="1"/>
  <c r="J1453" i="23" s="1"/>
  <c r="J1452" i="23" s="1"/>
  <c r="J1451" i="23" s="1"/>
  <c r="I1455" i="23"/>
  <c r="I1454" i="23" s="1"/>
  <c r="I1453" i="23" s="1"/>
  <c r="I1452" i="23" s="1"/>
  <c r="I1451" i="23" s="1"/>
  <c r="H1455" i="23"/>
  <c r="H1454" i="23" s="1"/>
  <c r="H1453" i="23" s="1"/>
  <c r="H1452" i="23" s="1"/>
  <c r="H1451" i="23" s="1"/>
  <c r="R1454" i="23"/>
  <c r="R1453" i="23" s="1"/>
  <c r="R1452" i="23" s="1"/>
  <c r="R1451" i="23" s="1"/>
  <c r="M1450" i="23"/>
  <c r="N1450" i="23" s="1"/>
  <c r="N1449" i="23" s="1"/>
  <c r="R1449" i="23"/>
  <c r="Q1449" i="23"/>
  <c r="P1449" i="23"/>
  <c r="O1449" i="23"/>
  <c r="L1449" i="23"/>
  <c r="K1449" i="23"/>
  <c r="J1449" i="23"/>
  <c r="I1449" i="23"/>
  <c r="H1449" i="23"/>
  <c r="M1448" i="23"/>
  <c r="N1448" i="23" s="1"/>
  <c r="N1447" i="23" s="1"/>
  <c r="R1447" i="23"/>
  <c r="Q1447" i="23"/>
  <c r="P1447" i="23"/>
  <c r="O1447" i="23"/>
  <c r="L1447" i="23"/>
  <c r="K1447" i="23"/>
  <c r="J1447" i="23"/>
  <c r="I1447" i="23"/>
  <c r="H1447" i="23"/>
  <c r="M1446" i="23"/>
  <c r="M1445" i="23" s="1"/>
  <c r="R1445" i="23"/>
  <c r="Q1445" i="23"/>
  <c r="P1445" i="23"/>
  <c r="O1445" i="23"/>
  <c r="L1445" i="23"/>
  <c r="K1445" i="23"/>
  <c r="J1445" i="23"/>
  <c r="I1445" i="23"/>
  <c r="I1444" i="23" s="1"/>
  <c r="I1443" i="23" s="1"/>
  <c r="H1445" i="23"/>
  <c r="M1442" i="23"/>
  <c r="N1442" i="23" s="1"/>
  <c r="N1441" i="23" s="1"/>
  <c r="N1440" i="23" s="1"/>
  <c r="N1439" i="23" s="1"/>
  <c r="R1441" i="23"/>
  <c r="R1440" i="23" s="1"/>
  <c r="R1439" i="23" s="1"/>
  <c r="Q1441" i="23"/>
  <c r="Q1440" i="23" s="1"/>
  <c r="Q1439" i="23" s="1"/>
  <c r="P1441" i="23"/>
  <c r="P1440" i="23" s="1"/>
  <c r="P1439" i="23" s="1"/>
  <c r="O1441" i="23"/>
  <c r="O1440" i="23" s="1"/>
  <c r="O1439" i="23" s="1"/>
  <c r="L1441" i="23"/>
  <c r="L1440" i="23" s="1"/>
  <c r="L1439" i="23" s="1"/>
  <c r="K1441" i="23"/>
  <c r="K1440" i="23" s="1"/>
  <c r="K1439" i="23" s="1"/>
  <c r="J1441" i="23"/>
  <c r="J1440" i="23" s="1"/>
  <c r="J1439" i="23" s="1"/>
  <c r="I1441" i="23"/>
  <c r="I1440" i="23" s="1"/>
  <c r="I1439" i="23" s="1"/>
  <c r="H1441" i="23"/>
  <c r="H1440" i="23"/>
  <c r="H1439" i="23" s="1"/>
  <c r="M1438" i="23"/>
  <c r="N1438" i="23" s="1"/>
  <c r="N1437" i="23" s="1"/>
  <c r="N1436" i="23" s="1"/>
  <c r="N1435" i="23" s="1"/>
  <c r="R1437" i="23"/>
  <c r="R1436" i="23" s="1"/>
  <c r="R1435" i="23" s="1"/>
  <c r="Q1437" i="23"/>
  <c r="Q1436" i="23" s="1"/>
  <c r="Q1435" i="23" s="1"/>
  <c r="P1437" i="23"/>
  <c r="P1436" i="23" s="1"/>
  <c r="P1435" i="23" s="1"/>
  <c r="O1437" i="23"/>
  <c r="O1436" i="23" s="1"/>
  <c r="O1435" i="23" s="1"/>
  <c r="M1437" i="23"/>
  <c r="M1436" i="23" s="1"/>
  <c r="M1435" i="23" s="1"/>
  <c r="L1437" i="23"/>
  <c r="L1436" i="23" s="1"/>
  <c r="L1435" i="23" s="1"/>
  <c r="K1437" i="23"/>
  <c r="K1436" i="23" s="1"/>
  <c r="K1435" i="23" s="1"/>
  <c r="J1437" i="23"/>
  <c r="J1436" i="23" s="1"/>
  <c r="J1435" i="23" s="1"/>
  <c r="I1437" i="23"/>
  <c r="I1436" i="23" s="1"/>
  <c r="I1435" i="23" s="1"/>
  <c r="H1437" i="23"/>
  <c r="H1436" i="23" s="1"/>
  <c r="H1435" i="23" s="1"/>
  <c r="M1434" i="23"/>
  <c r="N1434" i="23" s="1"/>
  <c r="N1433" i="23" s="1"/>
  <c r="N1432" i="23" s="1"/>
  <c r="N1431" i="23" s="1"/>
  <c r="R1433" i="23"/>
  <c r="Q1433" i="23"/>
  <c r="Q1432" i="23" s="1"/>
  <c r="Q1431" i="23" s="1"/>
  <c r="P1433" i="23"/>
  <c r="P1432" i="23" s="1"/>
  <c r="P1431" i="23" s="1"/>
  <c r="O1433" i="23"/>
  <c r="O1432" i="23" s="1"/>
  <c r="O1431" i="23" s="1"/>
  <c r="L1433" i="23"/>
  <c r="K1433" i="23"/>
  <c r="K1432" i="23" s="1"/>
  <c r="K1431" i="23" s="1"/>
  <c r="J1433" i="23"/>
  <c r="J1432" i="23" s="1"/>
  <c r="J1431" i="23" s="1"/>
  <c r="I1433" i="23"/>
  <c r="I1432" i="23" s="1"/>
  <c r="I1431" i="23" s="1"/>
  <c r="H1433" i="23"/>
  <c r="H1432" i="23" s="1"/>
  <c r="H1431" i="23" s="1"/>
  <c r="R1432" i="23"/>
  <c r="R1431" i="23" s="1"/>
  <c r="L1432" i="23"/>
  <c r="L1431" i="23" s="1"/>
  <c r="M1430" i="23"/>
  <c r="N1430" i="23" s="1"/>
  <c r="N1429" i="23" s="1"/>
  <c r="N1428" i="23" s="1"/>
  <c r="N1427" i="23" s="1"/>
  <c r="R1429" i="23"/>
  <c r="R1428" i="23" s="1"/>
  <c r="R1427" i="23" s="1"/>
  <c r="Q1429" i="23"/>
  <c r="Q1428" i="23" s="1"/>
  <c r="Q1427" i="23" s="1"/>
  <c r="P1429" i="23"/>
  <c r="P1428" i="23" s="1"/>
  <c r="P1427" i="23" s="1"/>
  <c r="O1429" i="23"/>
  <c r="O1428" i="23" s="1"/>
  <c r="O1427" i="23" s="1"/>
  <c r="L1429" i="23"/>
  <c r="L1428" i="23" s="1"/>
  <c r="L1427" i="23" s="1"/>
  <c r="K1429" i="23"/>
  <c r="K1428" i="23" s="1"/>
  <c r="K1427" i="23" s="1"/>
  <c r="J1429" i="23"/>
  <c r="I1429" i="23"/>
  <c r="I1428" i="23" s="1"/>
  <c r="I1427" i="23" s="1"/>
  <c r="H1429" i="23"/>
  <c r="H1428" i="23" s="1"/>
  <c r="H1427" i="23" s="1"/>
  <c r="J1428" i="23"/>
  <c r="J1427" i="23" s="1"/>
  <c r="M1426" i="23"/>
  <c r="N1426" i="23" s="1"/>
  <c r="N1425" i="23" s="1"/>
  <c r="N1424" i="23" s="1"/>
  <c r="N1423" i="23" s="1"/>
  <c r="R1425" i="23"/>
  <c r="R1424" i="23" s="1"/>
  <c r="R1423" i="23" s="1"/>
  <c r="Q1425" i="23"/>
  <c r="Q1424" i="23" s="1"/>
  <c r="Q1423" i="23" s="1"/>
  <c r="P1425" i="23"/>
  <c r="P1424" i="23" s="1"/>
  <c r="P1423" i="23" s="1"/>
  <c r="O1425" i="23"/>
  <c r="O1424" i="23" s="1"/>
  <c r="O1423" i="23" s="1"/>
  <c r="L1425" i="23"/>
  <c r="L1424" i="23" s="1"/>
  <c r="L1423" i="23" s="1"/>
  <c r="K1425" i="23"/>
  <c r="K1424" i="23" s="1"/>
  <c r="K1423" i="23" s="1"/>
  <c r="J1425" i="23"/>
  <c r="J1424" i="23" s="1"/>
  <c r="J1423" i="23" s="1"/>
  <c r="I1425" i="23"/>
  <c r="I1424" i="23" s="1"/>
  <c r="I1423" i="23" s="1"/>
  <c r="H1425" i="23"/>
  <c r="H1424" i="23" s="1"/>
  <c r="H1423" i="23" s="1"/>
  <c r="M1422" i="23"/>
  <c r="N1422" i="23" s="1"/>
  <c r="N1421" i="23" s="1"/>
  <c r="N1420" i="23" s="1"/>
  <c r="N1419" i="23" s="1"/>
  <c r="R1421" i="23"/>
  <c r="R1420" i="23" s="1"/>
  <c r="R1419" i="23" s="1"/>
  <c r="Q1421" i="23"/>
  <c r="Q1420" i="23" s="1"/>
  <c r="Q1419" i="23" s="1"/>
  <c r="P1421" i="23"/>
  <c r="P1420" i="23" s="1"/>
  <c r="P1419" i="23" s="1"/>
  <c r="O1421" i="23"/>
  <c r="O1420" i="23" s="1"/>
  <c r="O1419" i="23" s="1"/>
  <c r="L1421" i="23"/>
  <c r="L1420" i="23" s="1"/>
  <c r="L1419" i="23" s="1"/>
  <c r="K1421" i="23"/>
  <c r="K1420" i="23" s="1"/>
  <c r="K1419" i="23" s="1"/>
  <c r="J1421" i="23"/>
  <c r="J1420" i="23" s="1"/>
  <c r="J1419" i="23" s="1"/>
  <c r="I1421" i="23"/>
  <c r="I1420" i="23" s="1"/>
  <c r="I1419" i="23" s="1"/>
  <c r="H1421" i="23"/>
  <c r="H1420" i="23" s="1"/>
  <c r="H1419" i="23" s="1"/>
  <c r="M1418" i="23"/>
  <c r="R1417" i="23"/>
  <c r="R1416" i="23" s="1"/>
  <c r="R1415" i="23" s="1"/>
  <c r="Q1417" i="23"/>
  <c r="Q1416" i="23" s="1"/>
  <c r="Q1415" i="23" s="1"/>
  <c r="P1417" i="23"/>
  <c r="O1417" i="23"/>
  <c r="O1416" i="23" s="1"/>
  <c r="O1415" i="23" s="1"/>
  <c r="L1417" i="23"/>
  <c r="L1416" i="23" s="1"/>
  <c r="L1415" i="23" s="1"/>
  <c r="K1417" i="23"/>
  <c r="K1416" i="23" s="1"/>
  <c r="K1415" i="23" s="1"/>
  <c r="J1417" i="23"/>
  <c r="J1416" i="23" s="1"/>
  <c r="J1415" i="23" s="1"/>
  <c r="I1417" i="23"/>
  <c r="I1416" i="23" s="1"/>
  <c r="I1415" i="23" s="1"/>
  <c r="H1417" i="23"/>
  <c r="H1416" i="23" s="1"/>
  <c r="H1415" i="23" s="1"/>
  <c r="P1416" i="23"/>
  <c r="P1415" i="23" s="1"/>
  <c r="M1414" i="23"/>
  <c r="N1414" i="23" s="1"/>
  <c r="N1413" i="23" s="1"/>
  <c r="N1412" i="23" s="1"/>
  <c r="N1411" i="23" s="1"/>
  <c r="R1413" i="23"/>
  <c r="R1412" i="23" s="1"/>
  <c r="R1411" i="23" s="1"/>
  <c r="Q1413" i="23"/>
  <c r="P1413" i="23"/>
  <c r="P1412" i="23" s="1"/>
  <c r="P1411" i="23" s="1"/>
  <c r="O1413" i="23"/>
  <c r="O1412" i="23" s="1"/>
  <c r="M1413" i="23"/>
  <c r="M1412" i="23" s="1"/>
  <c r="M1411" i="23" s="1"/>
  <c r="L1413" i="23"/>
  <c r="L1412" i="23" s="1"/>
  <c r="L1411" i="23" s="1"/>
  <c r="K1413" i="23"/>
  <c r="J1413" i="23"/>
  <c r="I1413" i="23"/>
  <c r="I1412" i="23" s="1"/>
  <c r="I1411" i="23" s="1"/>
  <c r="H1413" i="23"/>
  <c r="H1412" i="23" s="1"/>
  <c r="H1411" i="23" s="1"/>
  <c r="Q1412" i="23"/>
  <c r="Q1411" i="23" s="1"/>
  <c r="K1412" i="23"/>
  <c r="K1411" i="23" s="1"/>
  <c r="J1412" i="23"/>
  <c r="J1411" i="23" s="1"/>
  <c r="O1411" i="23"/>
  <c r="M1410" i="23"/>
  <c r="R1409" i="23"/>
  <c r="R1408" i="23" s="1"/>
  <c r="R1407" i="23" s="1"/>
  <c r="Q1409" i="23"/>
  <c r="P1409" i="23"/>
  <c r="O1409" i="23"/>
  <c r="O1408" i="23" s="1"/>
  <c r="O1407" i="23" s="1"/>
  <c r="L1409" i="23"/>
  <c r="L1408" i="23" s="1"/>
  <c r="L1407" i="23" s="1"/>
  <c r="K1409" i="23"/>
  <c r="K1408" i="23" s="1"/>
  <c r="K1407" i="23" s="1"/>
  <c r="J1409" i="23"/>
  <c r="J1408" i="23" s="1"/>
  <c r="J1407" i="23" s="1"/>
  <c r="I1409" i="23"/>
  <c r="H1409" i="23"/>
  <c r="H1408" i="23" s="1"/>
  <c r="Q1408" i="23"/>
  <c r="Q1407" i="23" s="1"/>
  <c r="P1408" i="23"/>
  <c r="P1407" i="23" s="1"/>
  <c r="I1408" i="23"/>
  <c r="I1407" i="23" s="1"/>
  <c r="H1407" i="23"/>
  <c r="M1406" i="23"/>
  <c r="N1406" i="23" s="1"/>
  <c r="N1405" i="23" s="1"/>
  <c r="N1404" i="23" s="1"/>
  <c r="N1403" i="23" s="1"/>
  <c r="R1405" i="23"/>
  <c r="R1404" i="23" s="1"/>
  <c r="R1403" i="23" s="1"/>
  <c r="Q1405" i="23"/>
  <c r="Q1404" i="23" s="1"/>
  <c r="Q1403" i="23" s="1"/>
  <c r="P1405" i="23"/>
  <c r="P1404" i="23" s="1"/>
  <c r="O1405" i="23"/>
  <c r="O1404" i="23" s="1"/>
  <c r="O1403" i="23" s="1"/>
  <c r="L1405" i="23"/>
  <c r="L1404" i="23" s="1"/>
  <c r="L1403" i="23" s="1"/>
  <c r="K1405" i="23"/>
  <c r="K1404" i="23" s="1"/>
  <c r="K1403" i="23" s="1"/>
  <c r="J1405" i="23"/>
  <c r="J1404" i="23" s="1"/>
  <c r="J1403" i="23" s="1"/>
  <c r="I1405" i="23"/>
  <c r="I1404" i="23" s="1"/>
  <c r="I1403" i="23" s="1"/>
  <c r="H1405" i="23"/>
  <c r="H1404" i="23" s="1"/>
  <c r="H1403" i="23" s="1"/>
  <c r="P1403" i="23"/>
  <c r="M1402" i="23"/>
  <c r="N1402" i="23" s="1"/>
  <c r="N1401" i="23" s="1"/>
  <c r="N1400" i="23" s="1"/>
  <c r="N1399" i="23" s="1"/>
  <c r="R1401" i="23"/>
  <c r="Q1401" i="23"/>
  <c r="Q1400" i="23" s="1"/>
  <c r="Q1399" i="23" s="1"/>
  <c r="P1401" i="23"/>
  <c r="P1400" i="23" s="1"/>
  <c r="P1399" i="23" s="1"/>
  <c r="O1401" i="23"/>
  <c r="O1400" i="23" s="1"/>
  <c r="O1399" i="23" s="1"/>
  <c r="M1401" i="23"/>
  <c r="M1400" i="23" s="1"/>
  <c r="M1399" i="23" s="1"/>
  <c r="L1401" i="23"/>
  <c r="L1400" i="23" s="1"/>
  <c r="L1399" i="23" s="1"/>
  <c r="K1401" i="23"/>
  <c r="K1400" i="23" s="1"/>
  <c r="K1399" i="23" s="1"/>
  <c r="J1401" i="23"/>
  <c r="J1400" i="23" s="1"/>
  <c r="J1399" i="23" s="1"/>
  <c r="I1401" i="23"/>
  <c r="I1400" i="23" s="1"/>
  <c r="I1399" i="23" s="1"/>
  <c r="H1401" i="23"/>
  <c r="H1400" i="23" s="1"/>
  <c r="H1399" i="23" s="1"/>
  <c r="R1400" i="23"/>
  <c r="R1399" i="23" s="1"/>
  <c r="M1398" i="23"/>
  <c r="N1398" i="23" s="1"/>
  <c r="N1397" i="23" s="1"/>
  <c r="N1396" i="23" s="1"/>
  <c r="N1395" i="23" s="1"/>
  <c r="R1397" i="23"/>
  <c r="Q1397" i="23"/>
  <c r="Q1396" i="23" s="1"/>
  <c r="Q1395" i="23" s="1"/>
  <c r="P1397" i="23"/>
  <c r="P1396" i="23" s="1"/>
  <c r="P1395" i="23" s="1"/>
  <c r="O1397" i="23"/>
  <c r="O1396" i="23" s="1"/>
  <c r="O1395" i="23" s="1"/>
  <c r="M1397" i="23"/>
  <c r="M1396" i="23" s="1"/>
  <c r="M1395" i="23" s="1"/>
  <c r="L1397" i="23"/>
  <c r="L1396" i="23" s="1"/>
  <c r="L1395" i="23" s="1"/>
  <c r="K1397" i="23"/>
  <c r="K1396" i="23" s="1"/>
  <c r="K1395" i="23" s="1"/>
  <c r="J1397" i="23"/>
  <c r="J1396" i="23" s="1"/>
  <c r="J1395" i="23" s="1"/>
  <c r="I1397" i="23"/>
  <c r="H1397" i="23"/>
  <c r="H1396" i="23" s="1"/>
  <c r="H1395" i="23" s="1"/>
  <c r="R1396" i="23"/>
  <c r="R1395" i="23" s="1"/>
  <c r="I1396" i="23"/>
  <c r="I1395" i="23" s="1"/>
  <c r="M1394" i="23"/>
  <c r="R1393" i="23"/>
  <c r="R1392" i="23" s="1"/>
  <c r="R1391" i="23" s="1"/>
  <c r="Q1393" i="23"/>
  <c r="Q1392" i="23" s="1"/>
  <c r="Q1391" i="23" s="1"/>
  <c r="P1393" i="23"/>
  <c r="P1392" i="23" s="1"/>
  <c r="P1391" i="23" s="1"/>
  <c r="O1393" i="23"/>
  <c r="O1392" i="23" s="1"/>
  <c r="O1391" i="23" s="1"/>
  <c r="L1393" i="23"/>
  <c r="L1392" i="23" s="1"/>
  <c r="L1391" i="23" s="1"/>
  <c r="K1393" i="23"/>
  <c r="K1392" i="23" s="1"/>
  <c r="K1391" i="23" s="1"/>
  <c r="J1393" i="23"/>
  <c r="J1392" i="23" s="1"/>
  <c r="J1391" i="23" s="1"/>
  <c r="I1393" i="23"/>
  <c r="I1392" i="23" s="1"/>
  <c r="I1391" i="23" s="1"/>
  <c r="H1393" i="23"/>
  <c r="H1392" i="23" s="1"/>
  <c r="H1391" i="23" s="1"/>
  <c r="M1390" i="23"/>
  <c r="N1390" i="23" s="1"/>
  <c r="M1389" i="23"/>
  <c r="M1388" i="23"/>
  <c r="N1388" i="23" s="1"/>
  <c r="R1387" i="23"/>
  <c r="R1386" i="23" s="1"/>
  <c r="R1385" i="23" s="1"/>
  <c r="Q1387" i="23"/>
  <c r="Q1386" i="23" s="1"/>
  <c r="Q1385" i="23" s="1"/>
  <c r="P1387" i="23"/>
  <c r="O1387" i="23"/>
  <c r="O1386" i="23" s="1"/>
  <c r="O1385" i="23" s="1"/>
  <c r="L1387" i="23"/>
  <c r="L1386" i="23" s="1"/>
  <c r="L1385" i="23" s="1"/>
  <c r="K1387" i="23"/>
  <c r="K1386" i="23" s="1"/>
  <c r="K1385" i="23" s="1"/>
  <c r="J1387" i="23"/>
  <c r="J1386" i="23" s="1"/>
  <c r="J1385" i="23" s="1"/>
  <c r="I1387" i="23"/>
  <c r="H1387" i="23"/>
  <c r="H1386" i="23" s="1"/>
  <c r="H1385" i="23" s="1"/>
  <c r="P1386" i="23"/>
  <c r="P1385" i="23" s="1"/>
  <c r="I1386" i="23"/>
  <c r="I1385" i="23" s="1"/>
  <c r="M1384" i="23"/>
  <c r="N1384" i="23" s="1"/>
  <c r="N1383" i="23" s="1"/>
  <c r="N1382" i="23" s="1"/>
  <c r="N1381" i="23" s="1"/>
  <c r="R1383" i="23"/>
  <c r="R1382" i="23" s="1"/>
  <c r="R1381" i="23" s="1"/>
  <c r="Q1383" i="23"/>
  <c r="Q1382" i="23" s="1"/>
  <c r="Q1381" i="23" s="1"/>
  <c r="P1383" i="23"/>
  <c r="O1383" i="23"/>
  <c r="O1382" i="23" s="1"/>
  <c r="O1381" i="23" s="1"/>
  <c r="L1383" i="23"/>
  <c r="L1382" i="23" s="1"/>
  <c r="L1381" i="23" s="1"/>
  <c r="K1383" i="23"/>
  <c r="K1382" i="23" s="1"/>
  <c r="K1381" i="23" s="1"/>
  <c r="J1383" i="23"/>
  <c r="J1382" i="23" s="1"/>
  <c r="J1381" i="23" s="1"/>
  <c r="I1383" i="23"/>
  <c r="H1383" i="23"/>
  <c r="H1382" i="23" s="1"/>
  <c r="H1381" i="23" s="1"/>
  <c r="P1382" i="23"/>
  <c r="P1381" i="23" s="1"/>
  <c r="I1382" i="23"/>
  <c r="I1381" i="23" s="1"/>
  <c r="M1380" i="23"/>
  <c r="N1380" i="23" s="1"/>
  <c r="N1379" i="23" s="1"/>
  <c r="N1378" i="23" s="1"/>
  <c r="N1377" i="23" s="1"/>
  <c r="R1379" i="23"/>
  <c r="R1378" i="23" s="1"/>
  <c r="R1377" i="23" s="1"/>
  <c r="Q1379" i="23"/>
  <c r="Q1378" i="23" s="1"/>
  <c r="Q1377" i="23" s="1"/>
  <c r="P1379" i="23"/>
  <c r="P1378" i="23" s="1"/>
  <c r="P1377" i="23" s="1"/>
  <c r="O1379" i="23"/>
  <c r="O1378" i="23" s="1"/>
  <c r="O1377" i="23" s="1"/>
  <c r="L1379" i="23"/>
  <c r="L1378" i="23" s="1"/>
  <c r="L1377" i="23" s="1"/>
  <c r="K1379" i="23"/>
  <c r="K1378" i="23" s="1"/>
  <c r="J1379" i="23"/>
  <c r="J1378" i="23" s="1"/>
  <c r="J1377" i="23" s="1"/>
  <c r="I1379" i="23"/>
  <c r="I1378" i="23" s="1"/>
  <c r="I1377" i="23" s="1"/>
  <c r="H1379" i="23"/>
  <c r="H1378" i="23" s="1"/>
  <c r="H1377" i="23" s="1"/>
  <c r="K1377" i="23"/>
  <c r="M1376" i="23"/>
  <c r="N1376" i="23" s="1"/>
  <c r="N1375" i="23" s="1"/>
  <c r="N1374" i="23" s="1"/>
  <c r="N1373" i="23" s="1"/>
  <c r="R1375" i="23"/>
  <c r="R1374" i="23" s="1"/>
  <c r="R1373" i="23" s="1"/>
  <c r="Q1375" i="23"/>
  <c r="Q1374" i="23" s="1"/>
  <c r="Q1373" i="23" s="1"/>
  <c r="P1375" i="23"/>
  <c r="P1374" i="23" s="1"/>
  <c r="P1373" i="23" s="1"/>
  <c r="O1375" i="23"/>
  <c r="O1374" i="23" s="1"/>
  <c r="O1373" i="23" s="1"/>
  <c r="L1375" i="23"/>
  <c r="L1374" i="23" s="1"/>
  <c r="L1373" i="23" s="1"/>
  <c r="K1375" i="23"/>
  <c r="K1374" i="23" s="1"/>
  <c r="K1373" i="23" s="1"/>
  <c r="J1375" i="23"/>
  <c r="J1374" i="23" s="1"/>
  <c r="J1373" i="23" s="1"/>
  <c r="I1375" i="23"/>
  <c r="I1374" i="23" s="1"/>
  <c r="I1373" i="23" s="1"/>
  <c r="H1375" i="23"/>
  <c r="H1374" i="23" s="1"/>
  <c r="H1373" i="23" s="1"/>
  <c r="M1372" i="23"/>
  <c r="N1372" i="23" s="1"/>
  <c r="N1371" i="23" s="1"/>
  <c r="N1370" i="23" s="1"/>
  <c r="N1369" i="23" s="1"/>
  <c r="R1371" i="23"/>
  <c r="R1370" i="23" s="1"/>
  <c r="R1369" i="23" s="1"/>
  <c r="Q1371" i="23"/>
  <c r="Q1370" i="23" s="1"/>
  <c r="Q1369" i="23" s="1"/>
  <c r="P1371" i="23"/>
  <c r="P1370" i="23" s="1"/>
  <c r="P1369" i="23" s="1"/>
  <c r="O1371" i="23"/>
  <c r="O1370" i="23" s="1"/>
  <c r="O1369" i="23" s="1"/>
  <c r="L1371" i="23"/>
  <c r="L1370" i="23" s="1"/>
  <c r="L1369" i="23" s="1"/>
  <c r="K1371" i="23"/>
  <c r="K1370" i="23" s="1"/>
  <c r="K1369" i="23" s="1"/>
  <c r="J1371" i="23"/>
  <c r="J1370" i="23" s="1"/>
  <c r="J1369" i="23" s="1"/>
  <c r="I1371" i="23"/>
  <c r="I1370" i="23" s="1"/>
  <c r="I1369" i="23" s="1"/>
  <c r="H1371" i="23"/>
  <c r="H1370" i="23" s="1"/>
  <c r="H1369" i="23" s="1"/>
  <c r="M1368" i="23"/>
  <c r="R1367" i="23"/>
  <c r="R1366" i="23" s="1"/>
  <c r="R1365" i="23" s="1"/>
  <c r="Q1367" i="23"/>
  <c r="Q1366" i="23" s="1"/>
  <c r="Q1365" i="23" s="1"/>
  <c r="P1367" i="23"/>
  <c r="P1366" i="23" s="1"/>
  <c r="P1365" i="23" s="1"/>
  <c r="O1367" i="23"/>
  <c r="L1367" i="23"/>
  <c r="L1366" i="23" s="1"/>
  <c r="L1365" i="23" s="1"/>
  <c r="K1367" i="23"/>
  <c r="K1366" i="23" s="1"/>
  <c r="J1367" i="23"/>
  <c r="J1366" i="23" s="1"/>
  <c r="J1365" i="23" s="1"/>
  <c r="I1367" i="23"/>
  <c r="I1366" i="23" s="1"/>
  <c r="I1365" i="23" s="1"/>
  <c r="H1367" i="23"/>
  <c r="H1366" i="23" s="1"/>
  <c r="H1365" i="23" s="1"/>
  <c r="O1366" i="23"/>
  <c r="O1365" i="23" s="1"/>
  <c r="K1365" i="23"/>
  <c r="M1364" i="23"/>
  <c r="N1364" i="23" s="1"/>
  <c r="N1363" i="23" s="1"/>
  <c r="N1362" i="23" s="1"/>
  <c r="N1361" i="23" s="1"/>
  <c r="R1363" i="23"/>
  <c r="R1362" i="23" s="1"/>
  <c r="R1361" i="23" s="1"/>
  <c r="Q1363" i="23"/>
  <c r="Q1362" i="23" s="1"/>
  <c r="Q1361" i="23" s="1"/>
  <c r="P1363" i="23"/>
  <c r="P1362" i="23" s="1"/>
  <c r="P1361" i="23" s="1"/>
  <c r="O1363" i="23"/>
  <c r="O1362" i="23" s="1"/>
  <c r="O1361" i="23" s="1"/>
  <c r="L1363" i="23"/>
  <c r="L1362" i="23" s="1"/>
  <c r="L1361" i="23" s="1"/>
  <c r="K1363" i="23"/>
  <c r="J1363" i="23"/>
  <c r="J1362" i="23" s="1"/>
  <c r="J1361" i="23" s="1"/>
  <c r="I1363" i="23"/>
  <c r="I1362" i="23" s="1"/>
  <c r="I1361" i="23" s="1"/>
  <c r="H1363" i="23"/>
  <c r="K1362" i="23"/>
  <c r="K1361" i="23" s="1"/>
  <c r="H1362" i="23"/>
  <c r="H1361" i="23" s="1"/>
  <c r="M1360" i="23"/>
  <c r="N1360" i="23" s="1"/>
  <c r="N1359" i="23" s="1"/>
  <c r="N1358" i="23" s="1"/>
  <c r="N1357" i="23" s="1"/>
  <c r="R1359" i="23"/>
  <c r="Q1359" i="23"/>
  <c r="Q1358" i="23" s="1"/>
  <c r="Q1357" i="23" s="1"/>
  <c r="P1359" i="23"/>
  <c r="P1358" i="23" s="1"/>
  <c r="P1357" i="23" s="1"/>
  <c r="O1359" i="23"/>
  <c r="O1358" i="23" s="1"/>
  <c r="O1357" i="23" s="1"/>
  <c r="L1359" i="23"/>
  <c r="L1358" i="23" s="1"/>
  <c r="L1357" i="23" s="1"/>
  <c r="K1359" i="23"/>
  <c r="K1358" i="23" s="1"/>
  <c r="K1357" i="23" s="1"/>
  <c r="J1359" i="23"/>
  <c r="J1358" i="23" s="1"/>
  <c r="J1357" i="23" s="1"/>
  <c r="I1359" i="23"/>
  <c r="I1358" i="23" s="1"/>
  <c r="I1357" i="23" s="1"/>
  <c r="H1359" i="23"/>
  <c r="H1358" i="23" s="1"/>
  <c r="H1357" i="23" s="1"/>
  <c r="R1358" i="23"/>
  <c r="R1357" i="23" s="1"/>
  <c r="M1356" i="23"/>
  <c r="R1355" i="23"/>
  <c r="R1354" i="23" s="1"/>
  <c r="R1353" i="23" s="1"/>
  <c r="Q1355" i="23"/>
  <c r="Q1354" i="23" s="1"/>
  <c r="Q1353" i="23" s="1"/>
  <c r="P1355" i="23"/>
  <c r="P1354" i="23" s="1"/>
  <c r="P1353" i="23" s="1"/>
  <c r="O1355" i="23"/>
  <c r="O1354" i="23" s="1"/>
  <c r="O1353" i="23" s="1"/>
  <c r="L1355" i="23"/>
  <c r="L1354" i="23" s="1"/>
  <c r="L1353" i="23" s="1"/>
  <c r="K1355" i="23"/>
  <c r="K1354" i="23" s="1"/>
  <c r="K1353" i="23" s="1"/>
  <c r="J1355" i="23"/>
  <c r="J1354" i="23" s="1"/>
  <c r="J1353" i="23" s="1"/>
  <c r="I1355" i="23"/>
  <c r="I1354" i="23" s="1"/>
  <c r="I1353" i="23" s="1"/>
  <c r="H1355" i="23"/>
  <c r="H1354" i="23" s="1"/>
  <c r="H1353" i="23" s="1"/>
  <c r="M1352" i="23"/>
  <c r="R1351" i="23"/>
  <c r="R1350" i="23" s="1"/>
  <c r="Q1351" i="23"/>
  <c r="Q1350" i="23" s="1"/>
  <c r="Q1349" i="23" s="1"/>
  <c r="P1351" i="23"/>
  <c r="O1351" i="23"/>
  <c r="O1350" i="23" s="1"/>
  <c r="O1349" i="23" s="1"/>
  <c r="L1351" i="23"/>
  <c r="L1350" i="23" s="1"/>
  <c r="L1349" i="23" s="1"/>
  <c r="K1351" i="23"/>
  <c r="J1351" i="23"/>
  <c r="J1350" i="23" s="1"/>
  <c r="J1349" i="23" s="1"/>
  <c r="I1351" i="23"/>
  <c r="I1350" i="23" s="1"/>
  <c r="I1349" i="23" s="1"/>
  <c r="H1351" i="23"/>
  <c r="P1350" i="23"/>
  <c r="P1349" i="23" s="1"/>
  <c r="K1350" i="23"/>
  <c r="K1349" i="23" s="1"/>
  <c r="H1350" i="23"/>
  <c r="H1349" i="23" s="1"/>
  <c r="R1349" i="23"/>
  <c r="M1345" i="23"/>
  <c r="N1345" i="23" s="1"/>
  <c r="N1344" i="23" s="1"/>
  <c r="N1343" i="23" s="1"/>
  <c r="R1344" i="23"/>
  <c r="R1343" i="23" s="1"/>
  <c r="Q1344" i="23"/>
  <c r="P1344" i="23"/>
  <c r="P1343" i="23" s="1"/>
  <c r="O1344" i="23"/>
  <c r="M1344" i="23"/>
  <c r="M1343" i="23" s="1"/>
  <c r="L1344" i="23"/>
  <c r="L1343" i="23" s="1"/>
  <c r="K1344" i="23"/>
  <c r="K1343" i="23" s="1"/>
  <c r="J1344" i="23"/>
  <c r="I1344" i="23"/>
  <c r="I1343" i="23" s="1"/>
  <c r="H1344" i="23"/>
  <c r="H1343" i="23" s="1"/>
  <c r="Q1343" i="23"/>
  <c r="O1343" i="23"/>
  <c r="J1343" i="23"/>
  <c r="M1342" i="23"/>
  <c r="N1342" i="23" s="1"/>
  <c r="N1341" i="23" s="1"/>
  <c r="N1340" i="23" s="1"/>
  <c r="R1341" i="23"/>
  <c r="R1340" i="23" s="1"/>
  <c r="R1339" i="23" s="1"/>
  <c r="Q1341" i="23"/>
  <c r="Q1340" i="23" s="1"/>
  <c r="P1341" i="23"/>
  <c r="P1340" i="23" s="1"/>
  <c r="P1339" i="23" s="1"/>
  <c r="O1341" i="23"/>
  <c r="L1341" i="23"/>
  <c r="L1340" i="23" s="1"/>
  <c r="K1341" i="23"/>
  <c r="K1340" i="23" s="1"/>
  <c r="J1341" i="23"/>
  <c r="J1340" i="23" s="1"/>
  <c r="J1339" i="23" s="1"/>
  <c r="I1341" i="23"/>
  <c r="I1340" i="23" s="1"/>
  <c r="H1341" i="23"/>
  <c r="H1340" i="23" s="1"/>
  <c r="O1340" i="23"/>
  <c r="O1339" i="23" s="1"/>
  <c r="M1338" i="23"/>
  <c r="N1338" i="23" s="1"/>
  <c r="N1337" i="23" s="1"/>
  <c r="N1336" i="23" s="1"/>
  <c r="R1337" i="23"/>
  <c r="R1336" i="23" s="1"/>
  <c r="Q1337" i="23"/>
  <c r="Q1336" i="23" s="1"/>
  <c r="P1337" i="23"/>
  <c r="P1336" i="23" s="1"/>
  <c r="O1337" i="23"/>
  <c r="L1337" i="23"/>
  <c r="L1336" i="23" s="1"/>
  <c r="K1337" i="23"/>
  <c r="K1336" i="23" s="1"/>
  <c r="J1337" i="23"/>
  <c r="J1336" i="23" s="1"/>
  <c r="I1337" i="23"/>
  <c r="I1336" i="23" s="1"/>
  <c r="H1337" i="23"/>
  <c r="H1336" i="23" s="1"/>
  <c r="O1336" i="23"/>
  <c r="M1335" i="23"/>
  <c r="N1335" i="23" s="1"/>
  <c r="N1334" i="23"/>
  <c r="M1334" i="23"/>
  <c r="M1333" i="23"/>
  <c r="N1333" i="23" s="1"/>
  <c r="R1332" i="23"/>
  <c r="R1331" i="23" s="1"/>
  <c r="Q1332" i="23"/>
  <c r="Q1331" i="23" s="1"/>
  <c r="P1332" i="23"/>
  <c r="P1331" i="23" s="1"/>
  <c r="O1332" i="23"/>
  <c r="O1331" i="23" s="1"/>
  <c r="L1332" i="23"/>
  <c r="L1331" i="23" s="1"/>
  <c r="K1332" i="23"/>
  <c r="K1331" i="23" s="1"/>
  <c r="J1332" i="23"/>
  <c r="J1331" i="23" s="1"/>
  <c r="I1332" i="23"/>
  <c r="I1331" i="23" s="1"/>
  <c r="H1332" i="23"/>
  <c r="H1331" i="23" s="1"/>
  <c r="M1330" i="23"/>
  <c r="N1330" i="23" s="1"/>
  <c r="M1329" i="23"/>
  <c r="N1329" i="23" s="1"/>
  <c r="R1328" i="23"/>
  <c r="R1327" i="23" s="1"/>
  <c r="R1326" i="23" s="1"/>
  <c r="Q1328" i="23"/>
  <c r="Q1327" i="23" s="1"/>
  <c r="Q1326" i="23" s="1"/>
  <c r="P1328" i="23"/>
  <c r="P1327" i="23" s="1"/>
  <c r="P1326" i="23" s="1"/>
  <c r="O1328" i="23"/>
  <c r="M1328" i="23"/>
  <c r="M1327" i="23" s="1"/>
  <c r="M1326" i="23" s="1"/>
  <c r="L1328" i="23"/>
  <c r="L1327" i="23" s="1"/>
  <c r="L1326" i="23" s="1"/>
  <c r="K1328" i="23"/>
  <c r="K1327" i="23" s="1"/>
  <c r="K1326" i="23" s="1"/>
  <c r="J1328" i="23"/>
  <c r="J1327" i="23" s="1"/>
  <c r="J1326" i="23" s="1"/>
  <c r="I1328" i="23"/>
  <c r="I1327" i="23" s="1"/>
  <c r="I1326" i="23" s="1"/>
  <c r="H1328" i="23"/>
  <c r="H1327" i="23" s="1"/>
  <c r="H1326" i="23" s="1"/>
  <c r="O1327" i="23"/>
  <c r="O1326" i="23" s="1"/>
  <c r="M1325" i="23"/>
  <c r="R1324" i="23"/>
  <c r="R1323" i="23" s="1"/>
  <c r="Q1324" i="23"/>
  <c r="Q1323" i="23" s="1"/>
  <c r="P1324" i="23"/>
  <c r="P1323" i="23" s="1"/>
  <c r="O1324" i="23"/>
  <c r="L1324" i="23"/>
  <c r="L1323" i="23" s="1"/>
  <c r="K1324" i="23"/>
  <c r="K1323" i="23" s="1"/>
  <c r="J1324" i="23"/>
  <c r="J1323" i="23" s="1"/>
  <c r="I1324" i="23"/>
  <c r="I1323" i="23" s="1"/>
  <c r="H1324" i="23"/>
  <c r="H1323" i="23" s="1"/>
  <c r="H1322" i="23" s="1"/>
  <c r="O1323" i="23"/>
  <c r="M1321" i="23"/>
  <c r="N1321" i="23" s="1"/>
  <c r="M1320" i="23"/>
  <c r="N1320" i="23" s="1"/>
  <c r="M1319" i="23"/>
  <c r="N1319" i="23" s="1"/>
  <c r="M1318" i="23"/>
  <c r="N1318" i="23" s="1"/>
  <c r="M1317" i="23"/>
  <c r="N1317" i="23" s="1"/>
  <c r="M1316" i="23"/>
  <c r="N1316" i="23" s="1"/>
  <c r="R1315" i="23"/>
  <c r="Q1315" i="23"/>
  <c r="P1315" i="23"/>
  <c r="O1315" i="23"/>
  <c r="L1315" i="23"/>
  <c r="K1315" i="23"/>
  <c r="J1315" i="23"/>
  <c r="I1315" i="23"/>
  <c r="H1315" i="23"/>
  <c r="M1314" i="23"/>
  <c r="N1314" i="23" s="1"/>
  <c r="M1313" i="23"/>
  <c r="N1313" i="23" s="1"/>
  <c r="L1312" i="23"/>
  <c r="M1312" i="23" s="1"/>
  <c r="N1312" i="23" s="1"/>
  <c r="M1311" i="23"/>
  <c r="N1311" i="23" s="1"/>
  <c r="L1310" i="23"/>
  <c r="M1310" i="23" s="1"/>
  <c r="M1309" i="23"/>
  <c r="N1309" i="23" s="1"/>
  <c r="R1308" i="23"/>
  <c r="Q1308" i="23"/>
  <c r="P1308" i="23"/>
  <c r="O1308" i="23"/>
  <c r="K1308" i="23"/>
  <c r="K1297" i="23" s="1"/>
  <c r="J1308" i="23"/>
  <c r="I1308" i="23"/>
  <c r="H1308" i="23"/>
  <c r="M1307" i="23"/>
  <c r="N1307" i="23" s="1"/>
  <c r="M1306" i="23"/>
  <c r="M1305" i="23"/>
  <c r="N1305" i="23" s="1"/>
  <c r="R1304" i="23"/>
  <c r="Q1304" i="23"/>
  <c r="P1304" i="23"/>
  <c r="O1304" i="23"/>
  <c r="L1304" i="23"/>
  <c r="K1304" i="23"/>
  <c r="J1304" i="23"/>
  <c r="I1304" i="23"/>
  <c r="H1304" i="23"/>
  <c r="M1303" i="23"/>
  <c r="N1303" i="23" s="1"/>
  <c r="M1302" i="23"/>
  <c r="N1302" i="23" s="1"/>
  <c r="M1301" i="23"/>
  <c r="M1300" i="23"/>
  <c r="N1300" i="23" s="1"/>
  <c r="M1299" i="23"/>
  <c r="N1299" i="23" s="1"/>
  <c r="R1298" i="23"/>
  <c r="Q1298" i="23"/>
  <c r="Q1297" i="23" s="1"/>
  <c r="P1298" i="23"/>
  <c r="O1298" i="23"/>
  <c r="L1298" i="23"/>
  <c r="K1298" i="23"/>
  <c r="J1298" i="23"/>
  <c r="I1298" i="23"/>
  <c r="H1298" i="23"/>
  <c r="M1296" i="23"/>
  <c r="R1295" i="23"/>
  <c r="Q1295" i="23"/>
  <c r="P1295" i="23"/>
  <c r="O1295" i="23"/>
  <c r="L1295" i="23"/>
  <c r="K1295" i="23"/>
  <c r="J1295" i="23"/>
  <c r="I1295" i="23"/>
  <c r="H1295" i="23"/>
  <c r="M1294" i="23"/>
  <c r="N1294" i="23" s="1"/>
  <c r="M1293" i="23"/>
  <c r="N1293" i="23" s="1"/>
  <c r="M1292" i="23"/>
  <c r="N1292" i="23" s="1"/>
  <c r="M1291" i="23"/>
  <c r="N1291" i="23" s="1"/>
  <c r="M1290" i="23"/>
  <c r="N1290" i="23" s="1"/>
  <c r="M1289" i="23"/>
  <c r="N1289" i="23" s="1"/>
  <c r="R1288" i="23"/>
  <c r="Q1288" i="23"/>
  <c r="P1288" i="23"/>
  <c r="O1288" i="23"/>
  <c r="L1288" i="23"/>
  <c r="K1288" i="23"/>
  <c r="J1288" i="23"/>
  <c r="I1288" i="23"/>
  <c r="H1288" i="23"/>
  <c r="M1287" i="23"/>
  <c r="N1287" i="23" s="1"/>
  <c r="M1286" i="23"/>
  <c r="R1285" i="23"/>
  <c r="Q1285" i="23"/>
  <c r="P1285" i="23"/>
  <c r="O1285" i="23"/>
  <c r="L1285" i="23"/>
  <c r="K1285" i="23"/>
  <c r="J1285" i="23"/>
  <c r="I1285" i="23"/>
  <c r="H1285" i="23"/>
  <c r="P1284" i="23"/>
  <c r="M1282" i="23"/>
  <c r="N1282" i="23" s="1"/>
  <c r="N1281" i="23" s="1"/>
  <c r="N1280" i="23" s="1"/>
  <c r="N1279" i="23" s="1"/>
  <c r="R1281" i="23"/>
  <c r="Q1281" i="23"/>
  <c r="Q1280" i="23" s="1"/>
  <c r="Q1279" i="23" s="1"/>
  <c r="P1281" i="23"/>
  <c r="P1280" i="23" s="1"/>
  <c r="P1279" i="23" s="1"/>
  <c r="O1281" i="23"/>
  <c r="O1280" i="23" s="1"/>
  <c r="O1279" i="23" s="1"/>
  <c r="L1281" i="23"/>
  <c r="L1280" i="23" s="1"/>
  <c r="L1279" i="23" s="1"/>
  <c r="K1281" i="23"/>
  <c r="K1280" i="23" s="1"/>
  <c r="K1279" i="23" s="1"/>
  <c r="J1281" i="23"/>
  <c r="J1280" i="23" s="1"/>
  <c r="J1279" i="23" s="1"/>
  <c r="I1281" i="23"/>
  <c r="I1280" i="23" s="1"/>
  <c r="I1279" i="23" s="1"/>
  <c r="H1281" i="23"/>
  <c r="R1280" i="23"/>
  <c r="R1279" i="23" s="1"/>
  <c r="H1280" i="23"/>
  <c r="H1279" i="23" s="1"/>
  <c r="M1277" i="23"/>
  <c r="N1277" i="23" s="1"/>
  <c r="M1276" i="23"/>
  <c r="M1275" i="23"/>
  <c r="M1274" i="23"/>
  <c r="M1273" i="23"/>
  <c r="M1272" i="23"/>
  <c r="R1271" i="23"/>
  <c r="Q1271" i="23"/>
  <c r="Q1270" i="23" s="1"/>
  <c r="P1271" i="23"/>
  <c r="P1270" i="23" s="1"/>
  <c r="O1271" i="23"/>
  <c r="O1270" i="23" s="1"/>
  <c r="N1271" i="23"/>
  <c r="N1270" i="23" s="1"/>
  <c r="L1271" i="23"/>
  <c r="K1271" i="23"/>
  <c r="K1270" i="23" s="1"/>
  <c r="J1271" i="23"/>
  <c r="J1270" i="23" s="1"/>
  <c r="I1271" i="23"/>
  <c r="I1270" i="23" s="1"/>
  <c r="H1271" i="23"/>
  <c r="H1270" i="23" s="1"/>
  <c r="R1270" i="23"/>
  <c r="L1270" i="23"/>
  <c r="M1269" i="23"/>
  <c r="N1269" i="23" s="1"/>
  <c r="M1268" i="23"/>
  <c r="N1268" i="23" s="1"/>
  <c r="M1267" i="23"/>
  <c r="N1267" i="23" s="1"/>
  <c r="M1266" i="23"/>
  <c r="N1266" i="23" s="1"/>
  <c r="M1265" i="23"/>
  <c r="N1265" i="23" s="1"/>
  <c r="M1264" i="23"/>
  <c r="M1263" i="23"/>
  <c r="N1263" i="23" s="1"/>
  <c r="R1262" i="23"/>
  <c r="Q1262" i="23"/>
  <c r="P1262" i="23"/>
  <c r="O1262" i="23"/>
  <c r="L1262" i="23"/>
  <c r="K1262" i="23"/>
  <c r="J1262" i="23"/>
  <c r="I1262" i="23"/>
  <c r="H1262" i="23"/>
  <c r="M1261" i="23"/>
  <c r="N1261" i="23" s="1"/>
  <c r="M1260" i="23"/>
  <c r="N1260" i="23" s="1"/>
  <c r="M1259" i="23"/>
  <c r="N1259" i="23" s="1"/>
  <c r="M1258" i="23"/>
  <c r="N1258" i="23" s="1"/>
  <c r="M1257" i="23"/>
  <c r="N1257" i="23" s="1"/>
  <c r="M1256" i="23"/>
  <c r="N1256" i="23" s="1"/>
  <c r="M1255" i="23"/>
  <c r="N1255" i="23" s="1"/>
  <c r="M1254" i="23"/>
  <c r="N1254" i="23" s="1"/>
  <c r="R1253" i="23"/>
  <c r="R1252" i="23" s="1"/>
  <c r="Q1253" i="23"/>
  <c r="Q1252" i="23" s="1"/>
  <c r="P1253" i="23"/>
  <c r="P1252" i="23" s="1"/>
  <c r="P1251" i="23" s="1"/>
  <c r="P1250" i="23" s="1"/>
  <c r="O1253" i="23"/>
  <c r="O1252" i="23" s="1"/>
  <c r="L1253" i="23"/>
  <c r="K1253" i="23"/>
  <c r="K1252" i="23" s="1"/>
  <c r="J1253" i="23"/>
  <c r="J1252" i="23" s="1"/>
  <c r="I1253" i="23"/>
  <c r="H1253" i="23"/>
  <c r="H1252" i="23" s="1"/>
  <c r="H1251" i="23" s="1"/>
  <c r="H1250" i="23" s="1"/>
  <c r="L1252" i="23"/>
  <c r="I1252" i="23"/>
  <c r="M1248" i="23"/>
  <c r="N1248" i="23" s="1"/>
  <c r="N1247" i="23" s="1"/>
  <c r="N1246" i="23" s="1"/>
  <c r="N1245" i="23" s="1"/>
  <c r="R1247" i="23"/>
  <c r="Q1247" i="23"/>
  <c r="Q1246" i="23" s="1"/>
  <c r="Q1245" i="23" s="1"/>
  <c r="P1247" i="23"/>
  <c r="P1246" i="23" s="1"/>
  <c r="P1245" i="23" s="1"/>
  <c r="O1247" i="23"/>
  <c r="O1246" i="23" s="1"/>
  <c r="O1245" i="23" s="1"/>
  <c r="L1247" i="23"/>
  <c r="L1246" i="23" s="1"/>
  <c r="L1245" i="23" s="1"/>
  <c r="K1247" i="23"/>
  <c r="J1247" i="23"/>
  <c r="J1246" i="23" s="1"/>
  <c r="J1245" i="23" s="1"/>
  <c r="I1247" i="23"/>
  <c r="H1247" i="23"/>
  <c r="H1246" i="23" s="1"/>
  <c r="H1245" i="23" s="1"/>
  <c r="R1246" i="23"/>
  <c r="R1245" i="23" s="1"/>
  <c r="K1246" i="23"/>
  <c r="K1245" i="23" s="1"/>
  <c r="I1246" i="23"/>
  <c r="I1245" i="23" s="1"/>
  <c r="M1244" i="23"/>
  <c r="M1243" i="23"/>
  <c r="N1243" i="23" s="1"/>
  <c r="R1242" i="23"/>
  <c r="R1241" i="23" s="1"/>
  <c r="R1240" i="23" s="1"/>
  <c r="Q1242" i="23"/>
  <c r="Q1241" i="23" s="1"/>
  <c r="Q1240" i="23" s="1"/>
  <c r="P1242" i="23"/>
  <c r="O1242" i="23"/>
  <c r="O1241" i="23" s="1"/>
  <c r="O1240" i="23" s="1"/>
  <c r="L1242" i="23"/>
  <c r="L1241" i="23" s="1"/>
  <c r="L1240" i="23" s="1"/>
  <c r="K1242" i="23"/>
  <c r="K1241" i="23" s="1"/>
  <c r="K1240" i="23" s="1"/>
  <c r="J1242" i="23"/>
  <c r="J1241" i="23" s="1"/>
  <c r="J1240" i="23" s="1"/>
  <c r="I1242" i="23"/>
  <c r="I1241" i="23" s="1"/>
  <c r="I1240" i="23" s="1"/>
  <c r="H1242" i="23"/>
  <c r="H1241" i="23" s="1"/>
  <c r="H1240" i="23" s="1"/>
  <c r="P1241" i="23"/>
  <c r="P1240" i="23" s="1"/>
  <c r="M1239" i="23"/>
  <c r="N1239" i="23" s="1"/>
  <c r="N1238" i="23" s="1"/>
  <c r="R1238" i="23"/>
  <c r="Q1238" i="23"/>
  <c r="P1238" i="23"/>
  <c r="O1238" i="23"/>
  <c r="L1238" i="23"/>
  <c r="K1238" i="23"/>
  <c r="J1238" i="23"/>
  <c r="I1238" i="23"/>
  <c r="H1238" i="23"/>
  <c r="M1237" i="23"/>
  <c r="M1235" i="23" s="1"/>
  <c r="H1237" i="23"/>
  <c r="H1235" i="23" s="1"/>
  <c r="H1234" i="23" s="1"/>
  <c r="H1233" i="23" s="1"/>
  <c r="N1236" i="23"/>
  <c r="M1236" i="23"/>
  <c r="R1235" i="23"/>
  <c r="R1234" i="23" s="1"/>
  <c r="R1233" i="23" s="1"/>
  <c r="Q1235" i="23"/>
  <c r="P1235" i="23"/>
  <c r="O1235" i="23"/>
  <c r="L1235" i="23"/>
  <c r="L1234" i="23" s="1"/>
  <c r="L1233" i="23" s="1"/>
  <c r="K1235" i="23"/>
  <c r="J1235" i="23"/>
  <c r="I1235" i="23"/>
  <c r="K1234" i="23"/>
  <c r="K1233" i="23" s="1"/>
  <c r="M1232" i="23"/>
  <c r="R1231" i="23"/>
  <c r="R1230" i="23" s="1"/>
  <c r="R1229" i="23" s="1"/>
  <c r="Q1231" i="23"/>
  <c r="Q1230" i="23" s="1"/>
  <c r="Q1229" i="23" s="1"/>
  <c r="P1231" i="23"/>
  <c r="O1231" i="23"/>
  <c r="O1230" i="23" s="1"/>
  <c r="O1229" i="23" s="1"/>
  <c r="L1231" i="23"/>
  <c r="L1230" i="23" s="1"/>
  <c r="L1229" i="23" s="1"/>
  <c r="K1231" i="23"/>
  <c r="K1230" i="23" s="1"/>
  <c r="K1229" i="23" s="1"/>
  <c r="J1231" i="23"/>
  <c r="J1230" i="23" s="1"/>
  <c r="J1229" i="23" s="1"/>
  <c r="I1231" i="23"/>
  <c r="I1230" i="23" s="1"/>
  <c r="I1229" i="23" s="1"/>
  <c r="H1231" i="23"/>
  <c r="H1230" i="23" s="1"/>
  <c r="H1229" i="23" s="1"/>
  <c r="P1230" i="23"/>
  <c r="P1229" i="23" s="1"/>
  <c r="M1226" i="23"/>
  <c r="N1226" i="23" s="1"/>
  <c r="N1225" i="23" s="1"/>
  <c r="N1224" i="23" s="1"/>
  <c r="N1223" i="23" s="1"/>
  <c r="R1225" i="23"/>
  <c r="R1224" i="23" s="1"/>
  <c r="R1223" i="23" s="1"/>
  <c r="Q1225" i="23"/>
  <c r="Q1224" i="23" s="1"/>
  <c r="Q1223" i="23" s="1"/>
  <c r="P1225" i="23"/>
  <c r="P1224" i="23" s="1"/>
  <c r="P1223" i="23" s="1"/>
  <c r="O1225" i="23"/>
  <c r="O1224" i="23" s="1"/>
  <c r="O1223" i="23" s="1"/>
  <c r="L1225" i="23"/>
  <c r="K1225" i="23"/>
  <c r="K1224" i="23" s="1"/>
  <c r="K1223" i="23" s="1"/>
  <c r="J1225" i="23"/>
  <c r="J1224" i="23" s="1"/>
  <c r="J1223" i="23" s="1"/>
  <c r="I1225" i="23"/>
  <c r="I1224" i="23" s="1"/>
  <c r="I1223" i="23" s="1"/>
  <c r="H1225" i="23"/>
  <c r="H1224" i="23" s="1"/>
  <c r="H1223" i="23" s="1"/>
  <c r="L1224" i="23"/>
  <c r="L1223" i="23" s="1"/>
  <c r="M1222" i="23"/>
  <c r="N1221" i="23"/>
  <c r="M1221" i="23"/>
  <c r="R1220" i="23"/>
  <c r="R1219" i="23" s="1"/>
  <c r="R1218" i="23" s="1"/>
  <c r="Q1220" i="23"/>
  <c r="Q1219" i="23" s="1"/>
  <c r="Q1218" i="23" s="1"/>
  <c r="P1220" i="23"/>
  <c r="P1219" i="23" s="1"/>
  <c r="P1218" i="23" s="1"/>
  <c r="O1220" i="23"/>
  <c r="O1219" i="23" s="1"/>
  <c r="O1218" i="23" s="1"/>
  <c r="L1220" i="23"/>
  <c r="L1219" i="23" s="1"/>
  <c r="L1218" i="23" s="1"/>
  <c r="K1220" i="23"/>
  <c r="K1219" i="23" s="1"/>
  <c r="K1218" i="23" s="1"/>
  <c r="J1220" i="23"/>
  <c r="J1219" i="23" s="1"/>
  <c r="J1218" i="23" s="1"/>
  <c r="I1220" i="23"/>
  <c r="I1219" i="23" s="1"/>
  <c r="I1218" i="23" s="1"/>
  <c r="I1217" i="23" s="1"/>
  <c r="I1216" i="23" s="1"/>
  <c r="H1220" i="23"/>
  <c r="H1219" i="23" s="1"/>
  <c r="H1218" i="23" s="1"/>
  <c r="H1217" i="23" s="1"/>
  <c r="H1216" i="23" s="1"/>
  <c r="M1215" i="23"/>
  <c r="N1215" i="23" s="1"/>
  <c r="N1214" i="23" s="1"/>
  <c r="N1213" i="23" s="1"/>
  <c r="N1212" i="23" s="1"/>
  <c r="R1214" i="23"/>
  <c r="Q1214" i="23"/>
  <c r="Q1213" i="23" s="1"/>
  <c r="Q1212" i="23" s="1"/>
  <c r="P1214" i="23"/>
  <c r="P1213" i="23" s="1"/>
  <c r="P1212" i="23" s="1"/>
  <c r="O1214" i="23"/>
  <c r="O1213" i="23" s="1"/>
  <c r="O1212" i="23" s="1"/>
  <c r="L1214" i="23"/>
  <c r="L1213" i="23" s="1"/>
  <c r="L1212" i="23" s="1"/>
  <c r="K1214" i="23"/>
  <c r="J1214" i="23"/>
  <c r="J1213" i="23" s="1"/>
  <c r="J1212" i="23" s="1"/>
  <c r="I1214" i="23"/>
  <c r="I1213" i="23" s="1"/>
  <c r="I1212" i="23" s="1"/>
  <c r="H1214" i="23"/>
  <c r="H1213" i="23" s="1"/>
  <c r="H1212" i="23" s="1"/>
  <c r="R1213" i="23"/>
  <c r="R1212" i="23" s="1"/>
  <c r="K1213" i="23"/>
  <c r="K1212" i="23" s="1"/>
  <c r="M1211" i="23"/>
  <c r="N1211" i="23" s="1"/>
  <c r="N1210" i="23" s="1"/>
  <c r="R1210" i="23"/>
  <c r="Q1210" i="23"/>
  <c r="P1210" i="23"/>
  <c r="O1210" i="23"/>
  <c r="L1210" i="23"/>
  <c r="K1210" i="23"/>
  <c r="J1210" i="23"/>
  <c r="I1210" i="23"/>
  <c r="H1210" i="23"/>
  <c r="M1209" i="23"/>
  <c r="R1208" i="23"/>
  <c r="Q1208" i="23"/>
  <c r="P1208" i="23"/>
  <c r="P1207" i="23" s="1"/>
  <c r="P1206" i="23" s="1"/>
  <c r="O1208" i="23"/>
  <c r="L1208" i="23"/>
  <c r="K1208" i="23"/>
  <c r="J1208" i="23"/>
  <c r="I1208" i="23"/>
  <c r="I1207" i="23" s="1"/>
  <c r="I1206" i="23" s="1"/>
  <c r="H1208" i="23"/>
  <c r="J1207" i="23"/>
  <c r="J1206" i="23" s="1"/>
  <c r="M1203" i="23"/>
  <c r="N1203" i="23" s="1"/>
  <c r="N1202" i="23" s="1"/>
  <c r="N1201" i="23" s="1"/>
  <c r="N1200" i="23" s="1"/>
  <c r="N1199" i="23" s="1"/>
  <c r="N1198" i="23" s="1"/>
  <c r="R1202" i="23"/>
  <c r="R1201" i="23" s="1"/>
  <c r="R1200" i="23" s="1"/>
  <c r="R1199" i="23" s="1"/>
  <c r="R1198" i="23" s="1"/>
  <c r="Q1202" i="23"/>
  <c r="Q1201" i="23" s="1"/>
  <c r="Q1200" i="23" s="1"/>
  <c r="Q1199" i="23" s="1"/>
  <c r="Q1198" i="23" s="1"/>
  <c r="P1202" i="23"/>
  <c r="P1201" i="23" s="1"/>
  <c r="P1200" i="23" s="1"/>
  <c r="P1199" i="23" s="1"/>
  <c r="P1198" i="23" s="1"/>
  <c r="O1202" i="23"/>
  <c r="O1201" i="23" s="1"/>
  <c r="O1200" i="23" s="1"/>
  <c r="O1199" i="23" s="1"/>
  <c r="O1198" i="23" s="1"/>
  <c r="L1202" i="23"/>
  <c r="L1201" i="23" s="1"/>
  <c r="L1200" i="23" s="1"/>
  <c r="L1199" i="23" s="1"/>
  <c r="L1198" i="23" s="1"/>
  <c r="K1202" i="23"/>
  <c r="K1201" i="23" s="1"/>
  <c r="K1200" i="23" s="1"/>
  <c r="K1199" i="23" s="1"/>
  <c r="K1198" i="23" s="1"/>
  <c r="J1202" i="23"/>
  <c r="J1201" i="23" s="1"/>
  <c r="J1200" i="23" s="1"/>
  <c r="J1199" i="23" s="1"/>
  <c r="J1198" i="23" s="1"/>
  <c r="I1202" i="23"/>
  <c r="I1201" i="23" s="1"/>
  <c r="I1200" i="23" s="1"/>
  <c r="I1199" i="23" s="1"/>
  <c r="I1198" i="23" s="1"/>
  <c r="H1202" i="23"/>
  <c r="H1201" i="23" s="1"/>
  <c r="H1200" i="23" s="1"/>
  <c r="H1199" i="23" s="1"/>
  <c r="H1198" i="23" s="1"/>
  <c r="M1197" i="23"/>
  <c r="R1196" i="23"/>
  <c r="Q1196" i="23"/>
  <c r="P1196" i="23"/>
  <c r="O1196" i="23"/>
  <c r="L1196" i="23"/>
  <c r="K1196" i="23"/>
  <c r="J1196" i="23"/>
  <c r="I1196" i="23"/>
  <c r="H1196" i="23"/>
  <c r="M1195" i="23"/>
  <c r="N1195" i="23" s="1"/>
  <c r="N1194" i="23" s="1"/>
  <c r="R1194" i="23"/>
  <c r="Q1194" i="23"/>
  <c r="P1194" i="23"/>
  <c r="O1194" i="23"/>
  <c r="L1194" i="23"/>
  <c r="K1194" i="23"/>
  <c r="J1194" i="23"/>
  <c r="I1194" i="23"/>
  <c r="H1194" i="23"/>
  <c r="M1193" i="23"/>
  <c r="R1192" i="23"/>
  <c r="Q1192" i="23"/>
  <c r="P1192" i="23"/>
  <c r="P1191" i="23" s="1"/>
  <c r="P1190" i="23" s="1"/>
  <c r="O1192" i="23"/>
  <c r="O1191" i="23" s="1"/>
  <c r="O1190" i="23" s="1"/>
  <c r="L1192" i="23"/>
  <c r="K1192" i="23"/>
  <c r="J1192" i="23"/>
  <c r="I1192" i="23"/>
  <c r="H1192" i="23"/>
  <c r="H1191" i="23" s="1"/>
  <c r="H1190" i="23" s="1"/>
  <c r="M1189" i="23"/>
  <c r="N1189" i="23" s="1"/>
  <c r="N1188" i="23" s="1"/>
  <c r="N1187" i="23" s="1"/>
  <c r="N1186" i="23" s="1"/>
  <c r="R1188" i="23"/>
  <c r="R1187" i="23" s="1"/>
  <c r="R1186" i="23" s="1"/>
  <c r="Q1188" i="23"/>
  <c r="Q1187" i="23" s="1"/>
  <c r="Q1186" i="23" s="1"/>
  <c r="P1188" i="23"/>
  <c r="P1187" i="23" s="1"/>
  <c r="P1186" i="23" s="1"/>
  <c r="O1188" i="23"/>
  <c r="O1187" i="23" s="1"/>
  <c r="O1186" i="23" s="1"/>
  <c r="L1188" i="23"/>
  <c r="L1187" i="23" s="1"/>
  <c r="L1186" i="23" s="1"/>
  <c r="K1188" i="23"/>
  <c r="K1187" i="23" s="1"/>
  <c r="K1186" i="23" s="1"/>
  <c r="J1188" i="23"/>
  <c r="J1187" i="23" s="1"/>
  <c r="J1186" i="23" s="1"/>
  <c r="I1188" i="23"/>
  <c r="I1187" i="23" s="1"/>
  <c r="I1186" i="23" s="1"/>
  <c r="H1188" i="23"/>
  <c r="H1187" i="23" s="1"/>
  <c r="H1186" i="23" s="1"/>
  <c r="M1185" i="23"/>
  <c r="N1185" i="23" s="1"/>
  <c r="N1184" i="23" s="1"/>
  <c r="N1183" i="23" s="1"/>
  <c r="N1182" i="23" s="1"/>
  <c r="R1184" i="23"/>
  <c r="R1183" i="23" s="1"/>
  <c r="R1182" i="23" s="1"/>
  <c r="Q1184" i="23"/>
  <c r="Q1183" i="23" s="1"/>
  <c r="Q1182" i="23" s="1"/>
  <c r="P1184" i="23"/>
  <c r="O1184" i="23"/>
  <c r="O1183" i="23" s="1"/>
  <c r="O1182" i="23" s="1"/>
  <c r="L1184" i="23"/>
  <c r="L1183" i="23" s="1"/>
  <c r="L1182" i="23" s="1"/>
  <c r="K1184" i="23"/>
  <c r="K1183" i="23" s="1"/>
  <c r="K1182" i="23" s="1"/>
  <c r="J1184" i="23"/>
  <c r="J1183" i="23" s="1"/>
  <c r="J1182" i="23" s="1"/>
  <c r="I1184" i="23"/>
  <c r="I1183" i="23" s="1"/>
  <c r="I1182" i="23" s="1"/>
  <c r="H1184" i="23"/>
  <c r="H1183" i="23" s="1"/>
  <c r="H1182" i="23" s="1"/>
  <c r="P1183" i="23"/>
  <c r="P1182" i="23" s="1"/>
  <c r="M1181" i="23"/>
  <c r="R1180" i="23"/>
  <c r="R1179" i="23" s="1"/>
  <c r="R1178" i="23" s="1"/>
  <c r="Q1180" i="23"/>
  <c r="Q1179" i="23" s="1"/>
  <c r="Q1178" i="23" s="1"/>
  <c r="P1180" i="23"/>
  <c r="P1179" i="23" s="1"/>
  <c r="P1178" i="23" s="1"/>
  <c r="O1180" i="23"/>
  <c r="O1179" i="23" s="1"/>
  <c r="O1178" i="23" s="1"/>
  <c r="L1180" i="23"/>
  <c r="L1179" i="23" s="1"/>
  <c r="L1178" i="23" s="1"/>
  <c r="K1180" i="23"/>
  <c r="K1179" i="23" s="1"/>
  <c r="K1178" i="23" s="1"/>
  <c r="J1180" i="23"/>
  <c r="J1179" i="23" s="1"/>
  <c r="J1178" i="23" s="1"/>
  <c r="I1180" i="23"/>
  <c r="I1179" i="23" s="1"/>
  <c r="I1178" i="23" s="1"/>
  <c r="H1180" i="23"/>
  <c r="H1179" i="23" s="1"/>
  <c r="H1178" i="23" s="1"/>
  <c r="M1177" i="23"/>
  <c r="R1176" i="23"/>
  <c r="R1175" i="23" s="1"/>
  <c r="R1174" i="23" s="1"/>
  <c r="Q1176" i="23"/>
  <c r="Q1175" i="23" s="1"/>
  <c r="Q1174" i="23" s="1"/>
  <c r="P1176" i="23"/>
  <c r="P1175" i="23" s="1"/>
  <c r="P1174" i="23" s="1"/>
  <c r="O1176" i="23"/>
  <c r="O1175" i="23" s="1"/>
  <c r="L1176" i="23"/>
  <c r="L1175" i="23" s="1"/>
  <c r="L1174" i="23" s="1"/>
  <c r="K1176" i="23"/>
  <c r="K1175" i="23" s="1"/>
  <c r="K1174" i="23" s="1"/>
  <c r="J1176" i="23"/>
  <c r="J1175" i="23" s="1"/>
  <c r="J1174" i="23" s="1"/>
  <c r="I1176" i="23"/>
  <c r="I1175" i="23" s="1"/>
  <c r="I1174" i="23" s="1"/>
  <c r="H1176" i="23"/>
  <c r="H1175" i="23" s="1"/>
  <c r="H1174" i="23" s="1"/>
  <c r="O1174" i="23"/>
  <c r="M1173" i="23"/>
  <c r="N1173" i="23" s="1"/>
  <c r="N1172" i="23" s="1"/>
  <c r="N1171" i="23" s="1"/>
  <c r="N1170" i="23" s="1"/>
  <c r="R1172" i="23"/>
  <c r="Q1172" i="23"/>
  <c r="Q1171" i="23" s="1"/>
  <c r="Q1170" i="23" s="1"/>
  <c r="P1172" i="23"/>
  <c r="P1171" i="23" s="1"/>
  <c r="P1170" i="23" s="1"/>
  <c r="O1172" i="23"/>
  <c r="O1171" i="23" s="1"/>
  <c r="O1170" i="23" s="1"/>
  <c r="L1172" i="23"/>
  <c r="K1172" i="23"/>
  <c r="K1171" i="23" s="1"/>
  <c r="K1170" i="23" s="1"/>
  <c r="J1172" i="23"/>
  <c r="I1172" i="23"/>
  <c r="I1171" i="23" s="1"/>
  <c r="I1170" i="23" s="1"/>
  <c r="H1172" i="23"/>
  <c r="H1171" i="23" s="1"/>
  <c r="H1170" i="23" s="1"/>
  <c r="R1171" i="23"/>
  <c r="L1171" i="23"/>
  <c r="L1170" i="23" s="1"/>
  <c r="J1171" i="23"/>
  <c r="J1170" i="23" s="1"/>
  <c r="R1170" i="23"/>
  <c r="M1169" i="23"/>
  <c r="N1169" i="23" s="1"/>
  <c r="N1168" i="23" s="1"/>
  <c r="N1167" i="23" s="1"/>
  <c r="N1166" i="23" s="1"/>
  <c r="R1168" i="23"/>
  <c r="R1167" i="23" s="1"/>
  <c r="R1166" i="23" s="1"/>
  <c r="Q1168" i="23"/>
  <c r="Q1167" i="23" s="1"/>
  <c r="Q1166" i="23" s="1"/>
  <c r="P1168" i="23"/>
  <c r="P1167" i="23" s="1"/>
  <c r="P1166" i="23" s="1"/>
  <c r="O1168" i="23"/>
  <c r="O1167" i="23" s="1"/>
  <c r="O1166" i="23" s="1"/>
  <c r="L1168" i="23"/>
  <c r="L1167" i="23" s="1"/>
  <c r="L1166" i="23" s="1"/>
  <c r="K1168" i="23"/>
  <c r="J1168" i="23"/>
  <c r="J1167" i="23" s="1"/>
  <c r="J1166" i="23" s="1"/>
  <c r="I1168" i="23"/>
  <c r="I1167" i="23" s="1"/>
  <c r="I1166" i="23" s="1"/>
  <c r="H1168" i="23"/>
  <c r="H1167" i="23" s="1"/>
  <c r="H1166" i="23" s="1"/>
  <c r="K1167" i="23"/>
  <c r="K1166" i="23" s="1"/>
  <c r="M1165" i="23"/>
  <c r="N1165" i="23" s="1"/>
  <c r="N1164" i="23" s="1"/>
  <c r="N1163" i="23" s="1"/>
  <c r="N1162" i="23" s="1"/>
  <c r="R1164" i="23"/>
  <c r="R1163" i="23" s="1"/>
  <c r="R1162" i="23" s="1"/>
  <c r="Q1164" i="23"/>
  <c r="Q1163" i="23" s="1"/>
  <c r="Q1162" i="23" s="1"/>
  <c r="P1164" i="23"/>
  <c r="P1163" i="23" s="1"/>
  <c r="O1164" i="23"/>
  <c r="O1163" i="23" s="1"/>
  <c r="O1162" i="23" s="1"/>
  <c r="M1164" i="23"/>
  <c r="M1163" i="23" s="1"/>
  <c r="M1162" i="23" s="1"/>
  <c r="L1164" i="23"/>
  <c r="L1163" i="23" s="1"/>
  <c r="K1164" i="23"/>
  <c r="K1163" i="23" s="1"/>
  <c r="K1162" i="23" s="1"/>
  <c r="J1164" i="23"/>
  <c r="J1163" i="23" s="1"/>
  <c r="J1162" i="23" s="1"/>
  <c r="I1164" i="23"/>
  <c r="I1163" i="23" s="1"/>
  <c r="I1162" i="23" s="1"/>
  <c r="H1164" i="23"/>
  <c r="H1163" i="23"/>
  <c r="H1162" i="23" s="1"/>
  <c r="P1162" i="23"/>
  <c r="L1162" i="23"/>
  <c r="M1161" i="23"/>
  <c r="N1161" i="23" s="1"/>
  <c r="N1160" i="23" s="1"/>
  <c r="N1159" i="23" s="1"/>
  <c r="N1158" i="23" s="1"/>
  <c r="R1160" i="23"/>
  <c r="R1159" i="23" s="1"/>
  <c r="R1158" i="23" s="1"/>
  <c r="Q1160" i="23"/>
  <c r="Q1159" i="23" s="1"/>
  <c r="Q1158" i="23" s="1"/>
  <c r="P1160" i="23"/>
  <c r="P1159" i="23" s="1"/>
  <c r="P1158" i="23" s="1"/>
  <c r="O1160" i="23"/>
  <c r="O1159" i="23" s="1"/>
  <c r="O1158" i="23" s="1"/>
  <c r="L1160" i="23"/>
  <c r="L1159" i="23" s="1"/>
  <c r="L1158" i="23" s="1"/>
  <c r="K1160" i="23"/>
  <c r="K1159" i="23" s="1"/>
  <c r="K1158" i="23" s="1"/>
  <c r="J1160" i="23"/>
  <c r="J1159" i="23" s="1"/>
  <c r="J1158" i="23" s="1"/>
  <c r="I1160" i="23"/>
  <c r="H1160" i="23"/>
  <c r="H1159" i="23" s="1"/>
  <c r="H1158" i="23" s="1"/>
  <c r="I1159" i="23"/>
  <c r="I1158" i="23" s="1"/>
  <c r="M1157" i="23"/>
  <c r="R1156" i="23"/>
  <c r="R1155" i="23" s="1"/>
  <c r="R1154" i="23" s="1"/>
  <c r="Q1156" i="23"/>
  <c r="Q1155" i="23" s="1"/>
  <c r="Q1154" i="23" s="1"/>
  <c r="P1156" i="23"/>
  <c r="P1155" i="23" s="1"/>
  <c r="P1154" i="23" s="1"/>
  <c r="O1156" i="23"/>
  <c r="O1155" i="23" s="1"/>
  <c r="O1154" i="23" s="1"/>
  <c r="L1156" i="23"/>
  <c r="L1155" i="23" s="1"/>
  <c r="L1154" i="23" s="1"/>
  <c r="K1156" i="23"/>
  <c r="K1155" i="23" s="1"/>
  <c r="K1154" i="23" s="1"/>
  <c r="J1156" i="23"/>
  <c r="J1155" i="23" s="1"/>
  <c r="J1154" i="23" s="1"/>
  <c r="I1156" i="23"/>
  <c r="I1155" i="23" s="1"/>
  <c r="I1154" i="23" s="1"/>
  <c r="H1156" i="23"/>
  <c r="H1155" i="23" s="1"/>
  <c r="H1154" i="23" s="1"/>
  <c r="M1153" i="23"/>
  <c r="N1153" i="23" s="1"/>
  <c r="N1152" i="23" s="1"/>
  <c r="N1151" i="23" s="1"/>
  <c r="N1150" i="23" s="1"/>
  <c r="R1152" i="23"/>
  <c r="R1151" i="23" s="1"/>
  <c r="R1150" i="23" s="1"/>
  <c r="Q1152" i="23"/>
  <c r="Q1151" i="23" s="1"/>
  <c r="Q1150" i="23" s="1"/>
  <c r="P1152" i="23"/>
  <c r="P1151" i="23" s="1"/>
  <c r="P1150" i="23" s="1"/>
  <c r="O1152" i="23"/>
  <c r="O1151" i="23" s="1"/>
  <c r="O1150" i="23" s="1"/>
  <c r="M1152" i="23"/>
  <c r="M1151" i="23" s="1"/>
  <c r="M1150" i="23" s="1"/>
  <c r="L1152" i="23"/>
  <c r="L1151" i="23" s="1"/>
  <c r="L1150" i="23" s="1"/>
  <c r="K1152" i="23"/>
  <c r="K1151" i="23" s="1"/>
  <c r="K1150" i="23" s="1"/>
  <c r="J1152" i="23"/>
  <c r="I1152" i="23"/>
  <c r="I1151" i="23" s="1"/>
  <c r="I1150" i="23" s="1"/>
  <c r="H1152" i="23"/>
  <c r="H1151" i="23" s="1"/>
  <c r="H1150" i="23" s="1"/>
  <c r="J1151" i="23"/>
  <c r="J1150" i="23" s="1"/>
  <c r="M1149" i="23"/>
  <c r="M1148" i="23" s="1"/>
  <c r="M1147" i="23" s="1"/>
  <c r="M1146" i="23" s="1"/>
  <c r="R1148" i="23"/>
  <c r="R1147" i="23" s="1"/>
  <c r="R1146" i="23" s="1"/>
  <c r="Q1148" i="23"/>
  <c r="Q1147" i="23" s="1"/>
  <c r="Q1146" i="23" s="1"/>
  <c r="P1148" i="23"/>
  <c r="P1147" i="23" s="1"/>
  <c r="P1146" i="23" s="1"/>
  <c r="O1148" i="23"/>
  <c r="O1147" i="23" s="1"/>
  <c r="O1146" i="23" s="1"/>
  <c r="L1148" i="23"/>
  <c r="L1147" i="23" s="1"/>
  <c r="L1146" i="23" s="1"/>
  <c r="K1148" i="23"/>
  <c r="K1147" i="23" s="1"/>
  <c r="K1146" i="23" s="1"/>
  <c r="J1148" i="23"/>
  <c r="J1147" i="23" s="1"/>
  <c r="J1146" i="23" s="1"/>
  <c r="I1148" i="23"/>
  <c r="I1147" i="23" s="1"/>
  <c r="H1148" i="23"/>
  <c r="H1147" i="23" s="1"/>
  <c r="H1146" i="23" s="1"/>
  <c r="I1146" i="23"/>
  <c r="M1145" i="23"/>
  <c r="R1144" i="23"/>
  <c r="R1143" i="23" s="1"/>
  <c r="R1142" i="23" s="1"/>
  <c r="Q1144" i="23"/>
  <c r="Q1143" i="23" s="1"/>
  <c r="Q1142" i="23" s="1"/>
  <c r="P1144" i="23"/>
  <c r="P1143" i="23" s="1"/>
  <c r="P1142" i="23" s="1"/>
  <c r="O1144" i="23"/>
  <c r="O1143" i="23" s="1"/>
  <c r="O1142" i="23" s="1"/>
  <c r="L1144" i="23"/>
  <c r="L1143" i="23" s="1"/>
  <c r="L1142" i="23" s="1"/>
  <c r="K1144" i="23"/>
  <c r="J1144" i="23"/>
  <c r="J1143" i="23" s="1"/>
  <c r="J1142" i="23" s="1"/>
  <c r="I1144" i="23"/>
  <c r="I1143" i="23" s="1"/>
  <c r="I1142" i="23" s="1"/>
  <c r="H1144" i="23"/>
  <c r="H1143" i="23" s="1"/>
  <c r="H1142" i="23" s="1"/>
  <c r="K1143" i="23"/>
  <c r="K1142" i="23" s="1"/>
  <c r="M1141" i="23"/>
  <c r="N1141" i="23" s="1"/>
  <c r="N1140" i="23" s="1"/>
  <c r="N1139" i="23" s="1"/>
  <c r="N1138" i="23" s="1"/>
  <c r="R1140" i="23"/>
  <c r="Q1140" i="23"/>
  <c r="Q1139" i="23" s="1"/>
  <c r="Q1138" i="23" s="1"/>
  <c r="P1140" i="23"/>
  <c r="O1140" i="23"/>
  <c r="O1139" i="23" s="1"/>
  <c r="O1138" i="23" s="1"/>
  <c r="L1140" i="23"/>
  <c r="L1139" i="23" s="1"/>
  <c r="L1138" i="23" s="1"/>
  <c r="K1140" i="23"/>
  <c r="K1139" i="23" s="1"/>
  <c r="K1138" i="23" s="1"/>
  <c r="J1140" i="23"/>
  <c r="J1139" i="23" s="1"/>
  <c r="J1138" i="23" s="1"/>
  <c r="I1140" i="23"/>
  <c r="I1139" i="23" s="1"/>
  <c r="I1138" i="23" s="1"/>
  <c r="H1140" i="23"/>
  <c r="H1139" i="23" s="1"/>
  <c r="H1138" i="23" s="1"/>
  <c r="R1139" i="23"/>
  <c r="R1138" i="23" s="1"/>
  <c r="P1139" i="23"/>
  <c r="P1138" i="23" s="1"/>
  <c r="M1137" i="23"/>
  <c r="N1137" i="23" s="1"/>
  <c r="M1136" i="23"/>
  <c r="N1136" i="23" s="1"/>
  <c r="M1135" i="23"/>
  <c r="N1135" i="23" s="1"/>
  <c r="R1134" i="23"/>
  <c r="R1133" i="23" s="1"/>
  <c r="R1132" i="23" s="1"/>
  <c r="Q1134" i="23"/>
  <c r="Q1133" i="23" s="1"/>
  <c r="Q1132" i="23" s="1"/>
  <c r="P1134" i="23"/>
  <c r="P1133" i="23" s="1"/>
  <c r="P1132" i="23" s="1"/>
  <c r="O1134" i="23"/>
  <c r="O1133" i="23" s="1"/>
  <c r="O1132" i="23" s="1"/>
  <c r="L1134" i="23"/>
  <c r="L1133" i="23" s="1"/>
  <c r="L1132" i="23" s="1"/>
  <c r="K1134" i="23"/>
  <c r="K1133" i="23" s="1"/>
  <c r="K1132" i="23" s="1"/>
  <c r="J1134" i="23"/>
  <c r="J1133" i="23" s="1"/>
  <c r="J1132" i="23" s="1"/>
  <c r="I1134" i="23"/>
  <c r="I1133" i="23" s="1"/>
  <c r="I1132" i="23" s="1"/>
  <c r="H1134" i="23"/>
  <c r="H1133" i="23" s="1"/>
  <c r="H1132" i="23" s="1"/>
  <c r="M1131" i="23"/>
  <c r="R1130" i="23"/>
  <c r="R1129" i="23" s="1"/>
  <c r="R1128" i="23" s="1"/>
  <c r="Q1130" i="23"/>
  <c r="Q1129" i="23" s="1"/>
  <c r="Q1128" i="23" s="1"/>
  <c r="P1130" i="23"/>
  <c r="P1129" i="23" s="1"/>
  <c r="P1128" i="23" s="1"/>
  <c r="O1130" i="23"/>
  <c r="O1129" i="23" s="1"/>
  <c r="O1128" i="23" s="1"/>
  <c r="L1130" i="23"/>
  <c r="L1129" i="23" s="1"/>
  <c r="L1128" i="23" s="1"/>
  <c r="K1130" i="23"/>
  <c r="K1129" i="23" s="1"/>
  <c r="K1128" i="23" s="1"/>
  <c r="J1130" i="23"/>
  <c r="J1129" i="23" s="1"/>
  <c r="J1128" i="23" s="1"/>
  <c r="I1130" i="23"/>
  <c r="I1129" i="23" s="1"/>
  <c r="I1128" i="23" s="1"/>
  <c r="H1130" i="23"/>
  <c r="H1129" i="23" s="1"/>
  <c r="H1128" i="23" s="1"/>
  <c r="M1127" i="23"/>
  <c r="N1127" i="23" s="1"/>
  <c r="N1126" i="23" s="1"/>
  <c r="N1125" i="23" s="1"/>
  <c r="N1124" i="23" s="1"/>
  <c r="R1126" i="23"/>
  <c r="R1125" i="23" s="1"/>
  <c r="R1124" i="23" s="1"/>
  <c r="Q1126" i="23"/>
  <c r="Q1125" i="23" s="1"/>
  <c r="Q1124" i="23" s="1"/>
  <c r="P1126" i="23"/>
  <c r="P1125" i="23" s="1"/>
  <c r="P1124" i="23" s="1"/>
  <c r="O1126" i="23"/>
  <c r="O1125" i="23" s="1"/>
  <c r="O1124" i="23" s="1"/>
  <c r="L1126" i="23"/>
  <c r="L1125" i="23" s="1"/>
  <c r="L1124" i="23" s="1"/>
  <c r="K1126" i="23"/>
  <c r="K1125" i="23" s="1"/>
  <c r="K1124" i="23" s="1"/>
  <c r="J1126" i="23"/>
  <c r="J1125" i="23" s="1"/>
  <c r="J1124" i="23" s="1"/>
  <c r="I1126" i="23"/>
  <c r="I1125" i="23" s="1"/>
  <c r="I1124" i="23" s="1"/>
  <c r="H1126" i="23"/>
  <c r="H1125" i="23" s="1"/>
  <c r="H1124" i="23" s="1"/>
  <c r="M1123" i="23"/>
  <c r="N1123" i="23" s="1"/>
  <c r="N1122" i="23" s="1"/>
  <c r="N1121" i="23" s="1"/>
  <c r="N1120" i="23" s="1"/>
  <c r="R1122" i="23"/>
  <c r="R1121" i="23" s="1"/>
  <c r="R1120" i="23" s="1"/>
  <c r="Q1122" i="23"/>
  <c r="Q1121" i="23" s="1"/>
  <c r="Q1120" i="23" s="1"/>
  <c r="P1122" i="23"/>
  <c r="P1121" i="23" s="1"/>
  <c r="P1120" i="23" s="1"/>
  <c r="O1122" i="23"/>
  <c r="O1121" i="23" s="1"/>
  <c r="O1120" i="23" s="1"/>
  <c r="L1122" i="23"/>
  <c r="L1121" i="23" s="1"/>
  <c r="L1120" i="23" s="1"/>
  <c r="K1122" i="23"/>
  <c r="K1121" i="23" s="1"/>
  <c r="K1120" i="23" s="1"/>
  <c r="J1122" i="23"/>
  <c r="J1121" i="23" s="1"/>
  <c r="J1120" i="23" s="1"/>
  <c r="I1122" i="23"/>
  <c r="I1121" i="23" s="1"/>
  <c r="I1120" i="23" s="1"/>
  <c r="H1122" i="23"/>
  <c r="H1121" i="23" s="1"/>
  <c r="H1120" i="23" s="1"/>
  <c r="M1119" i="23"/>
  <c r="N1119" i="23" s="1"/>
  <c r="N1118" i="23" s="1"/>
  <c r="N1117" i="23" s="1"/>
  <c r="N1116" i="23" s="1"/>
  <c r="R1118" i="23"/>
  <c r="R1117" i="23" s="1"/>
  <c r="R1116" i="23" s="1"/>
  <c r="Q1118" i="23"/>
  <c r="Q1117" i="23" s="1"/>
  <c r="Q1116" i="23" s="1"/>
  <c r="P1118" i="23"/>
  <c r="P1117" i="23" s="1"/>
  <c r="P1116" i="23" s="1"/>
  <c r="O1118" i="23"/>
  <c r="O1117" i="23" s="1"/>
  <c r="O1116" i="23" s="1"/>
  <c r="L1118" i="23"/>
  <c r="L1117" i="23" s="1"/>
  <c r="L1116" i="23" s="1"/>
  <c r="K1118" i="23"/>
  <c r="K1117" i="23" s="1"/>
  <c r="K1116" i="23" s="1"/>
  <c r="J1118" i="23"/>
  <c r="J1117" i="23" s="1"/>
  <c r="J1116" i="23" s="1"/>
  <c r="I1118" i="23"/>
  <c r="I1117" i="23" s="1"/>
  <c r="I1116" i="23" s="1"/>
  <c r="H1118" i="23"/>
  <c r="H1117" i="23" s="1"/>
  <c r="H1116" i="23" s="1"/>
  <c r="M1115" i="23"/>
  <c r="N1115" i="23" s="1"/>
  <c r="N1114" i="23" s="1"/>
  <c r="N1113" i="23" s="1"/>
  <c r="N1112" i="23" s="1"/>
  <c r="R1114" i="23"/>
  <c r="R1113" i="23" s="1"/>
  <c r="R1112" i="23" s="1"/>
  <c r="Q1114" i="23"/>
  <c r="Q1113" i="23" s="1"/>
  <c r="Q1112" i="23" s="1"/>
  <c r="P1114" i="23"/>
  <c r="P1113" i="23" s="1"/>
  <c r="P1112" i="23" s="1"/>
  <c r="O1114" i="23"/>
  <c r="O1113" i="23" s="1"/>
  <c r="O1112" i="23" s="1"/>
  <c r="L1114" i="23"/>
  <c r="L1113" i="23" s="1"/>
  <c r="L1112" i="23" s="1"/>
  <c r="K1114" i="23"/>
  <c r="K1113" i="23" s="1"/>
  <c r="K1112" i="23" s="1"/>
  <c r="J1114" i="23"/>
  <c r="J1113" i="23" s="1"/>
  <c r="J1112" i="23" s="1"/>
  <c r="I1114" i="23"/>
  <c r="I1113" i="23" s="1"/>
  <c r="I1112" i="23" s="1"/>
  <c r="H1114" i="23"/>
  <c r="H1113" i="23" s="1"/>
  <c r="H1112" i="23" s="1"/>
  <c r="M1111" i="23"/>
  <c r="R1110" i="23"/>
  <c r="R1109" i="23" s="1"/>
  <c r="R1108" i="23" s="1"/>
  <c r="Q1110" i="23"/>
  <c r="Q1109" i="23" s="1"/>
  <c r="Q1108" i="23" s="1"/>
  <c r="P1110" i="23"/>
  <c r="P1109" i="23" s="1"/>
  <c r="P1108" i="23" s="1"/>
  <c r="O1110" i="23"/>
  <c r="O1109" i="23" s="1"/>
  <c r="O1108" i="23" s="1"/>
  <c r="L1110" i="23"/>
  <c r="L1109" i="23" s="1"/>
  <c r="L1108" i="23" s="1"/>
  <c r="K1110" i="23"/>
  <c r="K1109" i="23" s="1"/>
  <c r="K1108" i="23" s="1"/>
  <c r="J1110" i="23"/>
  <c r="J1109" i="23" s="1"/>
  <c r="J1108" i="23" s="1"/>
  <c r="I1110" i="23"/>
  <c r="I1109" i="23" s="1"/>
  <c r="I1108" i="23" s="1"/>
  <c r="H1110" i="23"/>
  <c r="H1109" i="23" s="1"/>
  <c r="H1108" i="23" s="1"/>
  <c r="M1107" i="23"/>
  <c r="N1107" i="23" s="1"/>
  <c r="N1106" i="23" s="1"/>
  <c r="N1105" i="23" s="1"/>
  <c r="N1104" i="23" s="1"/>
  <c r="R1106" i="23"/>
  <c r="R1105" i="23" s="1"/>
  <c r="R1104" i="23" s="1"/>
  <c r="Q1106" i="23"/>
  <c r="Q1105" i="23" s="1"/>
  <c r="Q1104" i="23" s="1"/>
  <c r="P1106" i="23"/>
  <c r="P1105" i="23" s="1"/>
  <c r="P1104" i="23" s="1"/>
  <c r="O1106" i="23"/>
  <c r="O1105" i="23" s="1"/>
  <c r="O1104" i="23" s="1"/>
  <c r="M1106" i="23"/>
  <c r="M1105" i="23" s="1"/>
  <c r="M1104" i="23" s="1"/>
  <c r="L1106" i="23"/>
  <c r="K1106" i="23"/>
  <c r="K1105" i="23" s="1"/>
  <c r="K1104" i="23" s="1"/>
  <c r="J1106" i="23"/>
  <c r="J1105" i="23" s="1"/>
  <c r="J1104" i="23" s="1"/>
  <c r="I1106" i="23"/>
  <c r="I1105" i="23" s="1"/>
  <c r="I1104" i="23" s="1"/>
  <c r="H1106" i="23"/>
  <c r="H1105" i="23" s="1"/>
  <c r="H1104" i="23" s="1"/>
  <c r="L1105" i="23"/>
  <c r="L1104" i="23" s="1"/>
  <c r="M1103" i="23"/>
  <c r="M1102" i="23" s="1"/>
  <c r="M1101" i="23" s="1"/>
  <c r="M1100" i="23" s="1"/>
  <c r="R1102" i="23"/>
  <c r="R1101" i="23" s="1"/>
  <c r="R1100" i="23" s="1"/>
  <c r="Q1102" i="23"/>
  <c r="Q1101" i="23" s="1"/>
  <c r="Q1100" i="23" s="1"/>
  <c r="P1102" i="23"/>
  <c r="P1101" i="23" s="1"/>
  <c r="P1100" i="23" s="1"/>
  <c r="O1102" i="23"/>
  <c r="O1101" i="23" s="1"/>
  <c r="O1100" i="23" s="1"/>
  <c r="L1102" i="23"/>
  <c r="L1101" i="23" s="1"/>
  <c r="L1100" i="23" s="1"/>
  <c r="K1102" i="23"/>
  <c r="K1101" i="23" s="1"/>
  <c r="K1100" i="23" s="1"/>
  <c r="J1102" i="23"/>
  <c r="J1101" i="23" s="1"/>
  <c r="J1100" i="23" s="1"/>
  <c r="I1102" i="23"/>
  <c r="I1101" i="23" s="1"/>
  <c r="I1100" i="23" s="1"/>
  <c r="H1102" i="23"/>
  <c r="H1101" i="23" s="1"/>
  <c r="H1100" i="23" s="1"/>
  <c r="M1099" i="23"/>
  <c r="N1099" i="23" s="1"/>
  <c r="N1098" i="23" s="1"/>
  <c r="N1097" i="23" s="1"/>
  <c r="N1096" i="23" s="1"/>
  <c r="R1098" i="23"/>
  <c r="Q1098" i="23"/>
  <c r="Q1097" i="23" s="1"/>
  <c r="Q1096" i="23" s="1"/>
  <c r="P1098" i="23"/>
  <c r="O1098" i="23"/>
  <c r="O1097" i="23" s="1"/>
  <c r="O1096" i="23" s="1"/>
  <c r="L1098" i="23"/>
  <c r="L1097" i="23" s="1"/>
  <c r="L1096" i="23" s="1"/>
  <c r="K1098" i="23"/>
  <c r="K1097" i="23" s="1"/>
  <c r="K1096" i="23" s="1"/>
  <c r="J1098" i="23"/>
  <c r="I1098" i="23"/>
  <c r="I1097" i="23" s="1"/>
  <c r="I1096" i="23" s="1"/>
  <c r="H1098" i="23"/>
  <c r="H1097" i="23" s="1"/>
  <c r="H1096" i="23" s="1"/>
  <c r="R1097" i="23"/>
  <c r="R1096" i="23" s="1"/>
  <c r="P1097" i="23"/>
  <c r="P1096" i="23" s="1"/>
  <c r="J1097" i="23"/>
  <c r="J1096" i="23" s="1"/>
  <c r="M1092" i="23"/>
  <c r="M1091" i="23" s="1"/>
  <c r="M1090" i="23" s="1"/>
  <c r="R1091" i="23"/>
  <c r="R1090" i="23" s="1"/>
  <c r="Q1091" i="23"/>
  <c r="Q1090" i="23" s="1"/>
  <c r="P1091" i="23"/>
  <c r="P1090" i="23" s="1"/>
  <c r="O1091" i="23"/>
  <c r="O1090" i="23" s="1"/>
  <c r="L1091" i="23"/>
  <c r="L1090" i="23" s="1"/>
  <c r="K1091" i="23"/>
  <c r="K1090" i="23" s="1"/>
  <c r="J1091" i="23"/>
  <c r="J1090" i="23" s="1"/>
  <c r="I1091" i="23"/>
  <c r="I1090" i="23" s="1"/>
  <c r="H1091" i="23"/>
  <c r="H1090" i="23" s="1"/>
  <c r="M1089" i="23"/>
  <c r="N1089" i="23" s="1"/>
  <c r="N1088" i="23" s="1"/>
  <c r="N1087" i="23" s="1"/>
  <c r="R1088" i="23"/>
  <c r="R1087" i="23" s="1"/>
  <c r="Q1088" i="23"/>
  <c r="Q1087" i="23" s="1"/>
  <c r="P1088" i="23"/>
  <c r="P1087" i="23" s="1"/>
  <c r="L1088" i="23"/>
  <c r="L1087" i="23" s="1"/>
  <c r="K1088" i="23"/>
  <c r="K1087" i="23" s="1"/>
  <c r="K1086" i="23" s="1"/>
  <c r="J1088" i="23"/>
  <c r="J1087" i="23" s="1"/>
  <c r="I1088" i="23"/>
  <c r="I1087" i="23" s="1"/>
  <c r="H1088" i="23"/>
  <c r="H1087" i="23" s="1"/>
  <c r="M1085" i="23"/>
  <c r="N1085" i="23" s="1"/>
  <c r="N1084" i="23" s="1"/>
  <c r="N1083" i="23" s="1"/>
  <c r="R1084" i="23"/>
  <c r="Q1084" i="23"/>
  <c r="Q1083" i="23" s="1"/>
  <c r="P1084" i="23"/>
  <c r="P1083" i="23" s="1"/>
  <c r="O1084" i="23"/>
  <c r="O1083" i="23" s="1"/>
  <c r="L1084" i="23"/>
  <c r="L1083" i="23" s="1"/>
  <c r="K1084" i="23"/>
  <c r="K1083" i="23" s="1"/>
  <c r="J1084" i="23"/>
  <c r="I1084" i="23"/>
  <c r="I1083" i="23" s="1"/>
  <c r="H1084" i="23"/>
  <c r="H1083" i="23" s="1"/>
  <c r="R1083" i="23"/>
  <c r="J1083" i="23"/>
  <c r="M1082" i="23"/>
  <c r="N1082" i="23" s="1"/>
  <c r="M1081" i="23"/>
  <c r="N1081" i="23" s="1"/>
  <c r="M1080" i="23"/>
  <c r="N1080" i="23" s="1"/>
  <c r="R1079" i="23"/>
  <c r="Q1079" i="23"/>
  <c r="Q1078" i="23" s="1"/>
  <c r="P1079" i="23"/>
  <c r="P1078" i="23" s="1"/>
  <c r="O1079" i="23"/>
  <c r="O1078" i="23" s="1"/>
  <c r="L1079" i="23"/>
  <c r="K1079" i="23"/>
  <c r="K1078" i="23" s="1"/>
  <c r="J1079" i="23"/>
  <c r="J1078" i="23" s="1"/>
  <c r="I1079" i="23"/>
  <c r="I1078" i="23" s="1"/>
  <c r="H1079" i="23"/>
  <c r="H1078" i="23" s="1"/>
  <c r="R1078" i="23"/>
  <c r="L1078" i="23"/>
  <c r="M1077" i="23"/>
  <c r="M1076" i="23"/>
  <c r="N1076" i="23" s="1"/>
  <c r="R1075" i="23"/>
  <c r="R1074" i="23" s="1"/>
  <c r="Q1075" i="23"/>
  <c r="Q1074" i="23" s="1"/>
  <c r="Q1073" i="23" s="1"/>
  <c r="P1075" i="23"/>
  <c r="P1074" i="23" s="1"/>
  <c r="P1073" i="23" s="1"/>
  <c r="O1075" i="23"/>
  <c r="O1074" i="23" s="1"/>
  <c r="O1073" i="23" s="1"/>
  <c r="L1075" i="23"/>
  <c r="L1074" i="23" s="1"/>
  <c r="L1073" i="23" s="1"/>
  <c r="K1075" i="23"/>
  <c r="K1074" i="23" s="1"/>
  <c r="K1073" i="23" s="1"/>
  <c r="J1075" i="23"/>
  <c r="J1074" i="23" s="1"/>
  <c r="J1073" i="23" s="1"/>
  <c r="I1075" i="23"/>
  <c r="I1074" i="23" s="1"/>
  <c r="I1073" i="23" s="1"/>
  <c r="H1075" i="23"/>
  <c r="H1074" i="23" s="1"/>
  <c r="H1073" i="23" s="1"/>
  <c r="R1073" i="23"/>
  <c r="M1072" i="23"/>
  <c r="R1071" i="23"/>
  <c r="Q1071" i="23"/>
  <c r="Q1070" i="23" s="1"/>
  <c r="P1071" i="23"/>
  <c r="P1070" i="23" s="1"/>
  <c r="O1071" i="23"/>
  <c r="O1070" i="23" s="1"/>
  <c r="L1071" i="23"/>
  <c r="L1070" i="23" s="1"/>
  <c r="K1071" i="23"/>
  <c r="J1071" i="23"/>
  <c r="J1070" i="23" s="1"/>
  <c r="I1071" i="23"/>
  <c r="I1070" i="23" s="1"/>
  <c r="H1071" i="23"/>
  <c r="H1070" i="23" s="1"/>
  <c r="R1070" i="23"/>
  <c r="K1070" i="23"/>
  <c r="M1068" i="23"/>
  <c r="N1068" i="23" s="1"/>
  <c r="M1067" i="23"/>
  <c r="N1067" i="23" s="1"/>
  <c r="M1066" i="23"/>
  <c r="N1066" i="23" s="1"/>
  <c r="M1065" i="23"/>
  <c r="N1065" i="23" s="1"/>
  <c r="M1064" i="23"/>
  <c r="N1064" i="23" s="1"/>
  <c r="M1063" i="23"/>
  <c r="N1063" i="23" s="1"/>
  <c r="R1062" i="23"/>
  <c r="Q1062" i="23"/>
  <c r="P1062" i="23"/>
  <c r="O1062" i="23"/>
  <c r="L1062" i="23"/>
  <c r="K1062" i="23"/>
  <c r="J1062" i="23"/>
  <c r="I1062" i="23"/>
  <c r="H1062" i="23"/>
  <c r="M1061" i="23"/>
  <c r="N1061" i="23" s="1"/>
  <c r="M1060" i="23"/>
  <c r="N1060" i="23" s="1"/>
  <c r="M1059" i="23"/>
  <c r="N1059" i="23" s="1"/>
  <c r="M1058" i="23"/>
  <c r="N1058" i="23" s="1"/>
  <c r="L1057" i="23"/>
  <c r="M1057" i="23" s="1"/>
  <c r="N1057" i="23" s="1"/>
  <c r="M1056" i="23"/>
  <c r="N1056" i="23" s="1"/>
  <c r="R1055" i="23"/>
  <c r="Q1055" i="23"/>
  <c r="P1055" i="23"/>
  <c r="O1055" i="23"/>
  <c r="K1055" i="23"/>
  <c r="J1055" i="23"/>
  <c r="I1055" i="23"/>
  <c r="H1055" i="23"/>
  <c r="M1054" i="23"/>
  <c r="N1054" i="23" s="1"/>
  <c r="M1053" i="23"/>
  <c r="M1052" i="23"/>
  <c r="N1052" i="23" s="1"/>
  <c r="R1051" i="23"/>
  <c r="Q1051" i="23"/>
  <c r="P1051" i="23"/>
  <c r="O1051" i="23"/>
  <c r="L1051" i="23"/>
  <c r="K1051" i="23"/>
  <c r="J1051" i="23"/>
  <c r="I1051" i="23"/>
  <c r="H1051" i="23"/>
  <c r="M1050" i="23"/>
  <c r="N1050" i="23" s="1"/>
  <c r="M1049" i="23"/>
  <c r="M1048" i="23"/>
  <c r="N1048" i="23" s="1"/>
  <c r="M1047" i="23"/>
  <c r="N1047" i="23" s="1"/>
  <c r="M1046" i="23"/>
  <c r="N1046" i="23" s="1"/>
  <c r="R1045" i="23"/>
  <c r="Q1045" i="23"/>
  <c r="P1045" i="23"/>
  <c r="O1045" i="23"/>
  <c r="L1045" i="23"/>
  <c r="K1045" i="23"/>
  <c r="J1045" i="23"/>
  <c r="I1045" i="23"/>
  <c r="H1045" i="23"/>
  <c r="M1043" i="23"/>
  <c r="N1043" i="23" s="1"/>
  <c r="N1042" i="23" s="1"/>
  <c r="R1042" i="23"/>
  <c r="Q1042" i="23"/>
  <c r="P1042" i="23"/>
  <c r="O1042" i="23"/>
  <c r="L1042" i="23"/>
  <c r="K1042" i="23"/>
  <c r="J1042" i="23"/>
  <c r="I1042" i="23"/>
  <c r="H1042" i="23"/>
  <c r="M1041" i="23"/>
  <c r="N1041" i="23" s="1"/>
  <c r="M1040" i="23"/>
  <c r="N1040" i="23" s="1"/>
  <c r="M1039" i="23"/>
  <c r="M1038" i="23"/>
  <c r="N1038" i="23" s="1"/>
  <c r="M1037" i="23"/>
  <c r="N1037" i="23" s="1"/>
  <c r="M1036" i="23"/>
  <c r="N1036" i="23" s="1"/>
  <c r="R1035" i="23"/>
  <c r="Q1035" i="23"/>
  <c r="P1035" i="23"/>
  <c r="O1035" i="23"/>
  <c r="L1035" i="23"/>
  <c r="K1035" i="23"/>
  <c r="J1035" i="23"/>
  <c r="I1035" i="23"/>
  <c r="H1035" i="23"/>
  <c r="M1034" i="23"/>
  <c r="M1033" i="23"/>
  <c r="N1033" i="23" s="1"/>
  <c r="R1032" i="23"/>
  <c r="Q1032" i="23"/>
  <c r="P1032" i="23"/>
  <c r="O1032" i="23"/>
  <c r="L1032" i="23"/>
  <c r="K1032" i="23"/>
  <c r="J1032" i="23"/>
  <c r="I1032" i="23"/>
  <c r="H1032" i="23"/>
  <c r="H1031" i="23"/>
  <c r="M1029" i="23"/>
  <c r="N1029" i="23" s="1"/>
  <c r="N1028" i="23" s="1"/>
  <c r="N1027" i="23" s="1"/>
  <c r="N1026" i="23" s="1"/>
  <c r="R1028" i="23"/>
  <c r="R1027" i="23" s="1"/>
  <c r="R1026" i="23" s="1"/>
  <c r="Q1028" i="23"/>
  <c r="Q1027" i="23" s="1"/>
  <c r="Q1026" i="23" s="1"/>
  <c r="P1028" i="23"/>
  <c r="P1027" i="23" s="1"/>
  <c r="P1026" i="23" s="1"/>
  <c r="O1028" i="23"/>
  <c r="L1028" i="23"/>
  <c r="L1027" i="23" s="1"/>
  <c r="L1026" i="23" s="1"/>
  <c r="K1028" i="23"/>
  <c r="K1027" i="23" s="1"/>
  <c r="K1026" i="23" s="1"/>
  <c r="J1028" i="23"/>
  <c r="J1027" i="23" s="1"/>
  <c r="J1026" i="23" s="1"/>
  <c r="I1028" i="23"/>
  <c r="I1027" i="23" s="1"/>
  <c r="I1026" i="23" s="1"/>
  <c r="H1028" i="23"/>
  <c r="H1027" i="23" s="1"/>
  <c r="H1026" i="23" s="1"/>
  <c r="O1027" i="23"/>
  <c r="O1026" i="23" s="1"/>
  <c r="M1024" i="23"/>
  <c r="N1024" i="23" s="1"/>
  <c r="M1023" i="23"/>
  <c r="N1023" i="23" s="1"/>
  <c r="M1022" i="23"/>
  <c r="N1022" i="23" s="1"/>
  <c r="N1021" i="23"/>
  <c r="M1021" i="23"/>
  <c r="M1020" i="23"/>
  <c r="M1019" i="23"/>
  <c r="N1019" i="23" s="1"/>
  <c r="R1018" i="23"/>
  <c r="R1017" i="23" s="1"/>
  <c r="Q1018" i="23"/>
  <c r="Q1017" i="23" s="1"/>
  <c r="P1018" i="23"/>
  <c r="P1017" i="23" s="1"/>
  <c r="O1018" i="23"/>
  <c r="L1018" i="23"/>
  <c r="L1017" i="23" s="1"/>
  <c r="K1018" i="23"/>
  <c r="K1017" i="23" s="1"/>
  <c r="J1018" i="23"/>
  <c r="J1017" i="23" s="1"/>
  <c r="I1018" i="23"/>
  <c r="I1017" i="23" s="1"/>
  <c r="H1018" i="23"/>
  <c r="H1017" i="23" s="1"/>
  <c r="O1017" i="23"/>
  <c r="M1016" i="23"/>
  <c r="N1016" i="23" s="1"/>
  <c r="M1015" i="23"/>
  <c r="N1015" i="23" s="1"/>
  <c r="M1014" i="23"/>
  <c r="N1014" i="23" s="1"/>
  <c r="M1013" i="23"/>
  <c r="N1013" i="23" s="1"/>
  <c r="M1012" i="23"/>
  <c r="N1012" i="23" s="1"/>
  <c r="M1011" i="23"/>
  <c r="N1011" i="23" s="1"/>
  <c r="M1010" i="23"/>
  <c r="N1010" i="23" s="1"/>
  <c r="R1009" i="23"/>
  <c r="Q1009" i="23"/>
  <c r="P1009" i="23"/>
  <c r="O1009" i="23"/>
  <c r="L1009" i="23"/>
  <c r="K1009" i="23"/>
  <c r="J1009" i="23"/>
  <c r="I1009" i="23"/>
  <c r="H1009" i="23"/>
  <c r="M1008" i="23"/>
  <c r="N1008" i="23" s="1"/>
  <c r="M1007" i="23"/>
  <c r="N1007" i="23" s="1"/>
  <c r="M1006" i="23"/>
  <c r="N1006" i="23" s="1"/>
  <c r="M1005" i="23"/>
  <c r="N1005" i="23" s="1"/>
  <c r="M1004" i="23"/>
  <c r="N1004" i="23" s="1"/>
  <c r="M1003" i="23"/>
  <c r="N1003" i="23" s="1"/>
  <c r="M1002" i="23"/>
  <c r="N1002" i="23" s="1"/>
  <c r="M1001" i="23"/>
  <c r="N1001" i="23" s="1"/>
  <c r="R1000" i="23"/>
  <c r="R999" i="23" s="1"/>
  <c r="Q1000" i="23"/>
  <c r="P1000" i="23"/>
  <c r="P999" i="23" s="1"/>
  <c r="O1000" i="23"/>
  <c r="O999" i="23" s="1"/>
  <c r="L1000" i="23"/>
  <c r="L999" i="23" s="1"/>
  <c r="L998" i="23" s="1"/>
  <c r="L997" i="23" s="1"/>
  <c r="K1000" i="23"/>
  <c r="K999" i="23" s="1"/>
  <c r="J1000" i="23"/>
  <c r="J999" i="23" s="1"/>
  <c r="I1000" i="23"/>
  <c r="I999" i="23" s="1"/>
  <c r="H1000" i="23"/>
  <c r="H999" i="23" s="1"/>
  <c r="Q999" i="23"/>
  <c r="M995" i="23"/>
  <c r="N995" i="23" s="1"/>
  <c r="N994" i="23" s="1"/>
  <c r="N993" i="23" s="1"/>
  <c r="N992" i="23" s="1"/>
  <c r="R994" i="23"/>
  <c r="R993" i="23" s="1"/>
  <c r="R992" i="23" s="1"/>
  <c r="Q994" i="23"/>
  <c r="Q993" i="23" s="1"/>
  <c r="Q992" i="23" s="1"/>
  <c r="P994" i="23"/>
  <c r="P993" i="23" s="1"/>
  <c r="P992" i="23" s="1"/>
  <c r="O994" i="23"/>
  <c r="O993" i="23" s="1"/>
  <c r="O992" i="23" s="1"/>
  <c r="L994" i="23"/>
  <c r="L993" i="23" s="1"/>
  <c r="L992" i="23" s="1"/>
  <c r="K994" i="23"/>
  <c r="K993" i="23" s="1"/>
  <c r="K992" i="23" s="1"/>
  <c r="J994" i="23"/>
  <c r="J993" i="23" s="1"/>
  <c r="J992" i="23" s="1"/>
  <c r="I994" i="23"/>
  <c r="I993" i="23" s="1"/>
  <c r="I992" i="23" s="1"/>
  <c r="H994" i="23"/>
  <c r="H993" i="23" s="1"/>
  <c r="H992" i="23" s="1"/>
  <c r="M991" i="23"/>
  <c r="N991" i="23" s="1"/>
  <c r="M990" i="23"/>
  <c r="N990" i="23" s="1"/>
  <c r="R989" i="23"/>
  <c r="Q989" i="23"/>
  <c r="P989" i="23"/>
  <c r="P988" i="23" s="1"/>
  <c r="P987" i="23" s="1"/>
  <c r="O989" i="23"/>
  <c r="O988" i="23" s="1"/>
  <c r="O987" i="23" s="1"/>
  <c r="L989" i="23"/>
  <c r="L988" i="23" s="1"/>
  <c r="L987" i="23" s="1"/>
  <c r="K989" i="23"/>
  <c r="K988" i="23" s="1"/>
  <c r="K987" i="23" s="1"/>
  <c r="J989" i="23"/>
  <c r="J988" i="23" s="1"/>
  <c r="J987" i="23" s="1"/>
  <c r="I989" i="23"/>
  <c r="I988" i="23" s="1"/>
  <c r="I987" i="23" s="1"/>
  <c r="H989" i="23"/>
  <c r="H988" i="23" s="1"/>
  <c r="H987" i="23" s="1"/>
  <c r="R988" i="23"/>
  <c r="R987" i="23" s="1"/>
  <c r="Q988" i="23"/>
  <c r="Q987" i="23" s="1"/>
  <c r="M986" i="23"/>
  <c r="N986" i="23" s="1"/>
  <c r="N985" i="23" s="1"/>
  <c r="R985" i="23"/>
  <c r="Q985" i="23"/>
  <c r="P985" i="23"/>
  <c r="O985" i="23"/>
  <c r="L985" i="23"/>
  <c r="K985" i="23"/>
  <c r="J985" i="23"/>
  <c r="I985" i="23"/>
  <c r="H985" i="23"/>
  <c r="M984" i="23"/>
  <c r="M982" i="23" s="1"/>
  <c r="H984" i="23"/>
  <c r="H982" i="23" s="1"/>
  <c r="H981" i="23" s="1"/>
  <c r="H980" i="23" s="1"/>
  <c r="M983" i="23"/>
  <c r="N983" i="23" s="1"/>
  <c r="R982" i="23"/>
  <c r="Q982" i="23"/>
  <c r="P982" i="23"/>
  <c r="O982" i="23"/>
  <c r="L982" i="23"/>
  <c r="L981" i="23" s="1"/>
  <c r="L980" i="23" s="1"/>
  <c r="K982" i="23"/>
  <c r="J982" i="23"/>
  <c r="I982" i="23"/>
  <c r="M979" i="23"/>
  <c r="N979" i="23" s="1"/>
  <c r="N978" i="23" s="1"/>
  <c r="N977" i="23" s="1"/>
  <c r="N976" i="23" s="1"/>
  <c r="R978" i="23"/>
  <c r="R977" i="23" s="1"/>
  <c r="R976" i="23" s="1"/>
  <c r="Q978" i="23"/>
  <c r="Q977" i="23" s="1"/>
  <c r="Q976" i="23" s="1"/>
  <c r="P978" i="23"/>
  <c r="P977" i="23" s="1"/>
  <c r="P976" i="23" s="1"/>
  <c r="O978" i="23"/>
  <c r="O977" i="23" s="1"/>
  <c r="O976" i="23" s="1"/>
  <c r="L978" i="23"/>
  <c r="L977" i="23" s="1"/>
  <c r="L976" i="23" s="1"/>
  <c r="K978" i="23"/>
  <c r="K977" i="23" s="1"/>
  <c r="K976" i="23" s="1"/>
  <c r="J978" i="23"/>
  <c r="J977" i="23" s="1"/>
  <c r="J976" i="23" s="1"/>
  <c r="I978" i="23"/>
  <c r="I977" i="23" s="1"/>
  <c r="I976" i="23" s="1"/>
  <c r="H978" i="23"/>
  <c r="H977" i="23" s="1"/>
  <c r="H976" i="23" s="1"/>
  <c r="M973" i="23"/>
  <c r="R972" i="23"/>
  <c r="R971" i="23" s="1"/>
  <c r="R970" i="23" s="1"/>
  <c r="Q972" i="23"/>
  <c r="Q971" i="23" s="1"/>
  <c r="Q970" i="23" s="1"/>
  <c r="P972" i="23"/>
  <c r="P971" i="23" s="1"/>
  <c r="P970" i="23" s="1"/>
  <c r="O972" i="23"/>
  <c r="O971" i="23" s="1"/>
  <c r="O970" i="23" s="1"/>
  <c r="L972" i="23"/>
  <c r="L971" i="23" s="1"/>
  <c r="L970" i="23" s="1"/>
  <c r="K972" i="23"/>
  <c r="K971" i="23" s="1"/>
  <c r="K970" i="23" s="1"/>
  <c r="J972" i="23"/>
  <c r="I972" i="23"/>
  <c r="I971" i="23" s="1"/>
  <c r="I970" i="23" s="1"/>
  <c r="H972" i="23"/>
  <c r="H971" i="23" s="1"/>
  <c r="H970" i="23" s="1"/>
  <c r="J971" i="23"/>
  <c r="J970" i="23" s="1"/>
  <c r="M969" i="23"/>
  <c r="N969" i="23" s="1"/>
  <c r="M968" i="23"/>
  <c r="R967" i="23"/>
  <c r="R966" i="23" s="1"/>
  <c r="R965" i="23" s="1"/>
  <c r="Q967" i="23"/>
  <c r="Q966" i="23" s="1"/>
  <c r="Q965" i="23" s="1"/>
  <c r="P967" i="23"/>
  <c r="P966" i="23" s="1"/>
  <c r="P965" i="23" s="1"/>
  <c r="O967" i="23"/>
  <c r="O966" i="23" s="1"/>
  <c r="O965" i="23" s="1"/>
  <c r="L967" i="23"/>
  <c r="L966" i="23" s="1"/>
  <c r="L965" i="23" s="1"/>
  <c r="K967" i="23"/>
  <c r="K966" i="23" s="1"/>
  <c r="K965" i="23" s="1"/>
  <c r="K964" i="23" s="1"/>
  <c r="K963" i="23" s="1"/>
  <c r="J967" i="23"/>
  <c r="J966" i="23" s="1"/>
  <c r="J965" i="23" s="1"/>
  <c r="I967" i="23"/>
  <c r="I966" i="23" s="1"/>
  <c r="I965" i="23" s="1"/>
  <c r="H967" i="23"/>
  <c r="H966" i="23" s="1"/>
  <c r="H965" i="23" s="1"/>
  <c r="M962" i="23"/>
  <c r="R961" i="23"/>
  <c r="R960" i="23" s="1"/>
  <c r="R959" i="23" s="1"/>
  <c r="Q961" i="23"/>
  <c r="Q960" i="23" s="1"/>
  <c r="Q959" i="23" s="1"/>
  <c r="P961" i="23"/>
  <c r="P960" i="23" s="1"/>
  <c r="P959" i="23" s="1"/>
  <c r="O961" i="23"/>
  <c r="O960" i="23" s="1"/>
  <c r="O959" i="23" s="1"/>
  <c r="L961" i="23"/>
  <c r="L960" i="23" s="1"/>
  <c r="L959" i="23" s="1"/>
  <c r="K961" i="23"/>
  <c r="K960" i="23" s="1"/>
  <c r="K959" i="23" s="1"/>
  <c r="J961" i="23"/>
  <c r="J960" i="23" s="1"/>
  <c r="J959" i="23" s="1"/>
  <c r="I961" i="23"/>
  <c r="I960" i="23" s="1"/>
  <c r="I959" i="23" s="1"/>
  <c r="H961" i="23"/>
  <c r="H960" i="23" s="1"/>
  <c r="H959" i="23" s="1"/>
  <c r="M958" i="23"/>
  <c r="N958" i="23" s="1"/>
  <c r="N957" i="23" s="1"/>
  <c r="R957" i="23"/>
  <c r="Q957" i="23"/>
  <c r="P957" i="23"/>
  <c r="O957" i="23"/>
  <c r="L957" i="23"/>
  <c r="K957" i="23"/>
  <c r="J957" i="23"/>
  <c r="I957" i="23"/>
  <c r="H957" i="23"/>
  <c r="M956" i="23"/>
  <c r="N956" i="23" s="1"/>
  <c r="N955" i="23" s="1"/>
  <c r="N954" i="23" s="1"/>
  <c r="N953" i="23" s="1"/>
  <c r="R955" i="23"/>
  <c r="Q955" i="23"/>
  <c r="P955" i="23"/>
  <c r="P954" i="23" s="1"/>
  <c r="P953" i="23" s="1"/>
  <c r="P952" i="23" s="1"/>
  <c r="P951" i="23" s="1"/>
  <c r="O955" i="23"/>
  <c r="O954" i="23" s="1"/>
  <c r="O953" i="23" s="1"/>
  <c r="O952" i="23" s="1"/>
  <c r="O951" i="23" s="1"/>
  <c r="L955" i="23"/>
  <c r="K955" i="23"/>
  <c r="J955" i="23"/>
  <c r="I955" i="23"/>
  <c r="I954" i="23" s="1"/>
  <c r="I953" i="23" s="1"/>
  <c r="I952" i="23" s="1"/>
  <c r="I951" i="23" s="1"/>
  <c r="H955" i="23"/>
  <c r="H954" i="23" s="1"/>
  <c r="H953" i="23" s="1"/>
  <c r="H952" i="23" s="1"/>
  <c r="H951" i="23" s="1"/>
  <c r="M950" i="23"/>
  <c r="R949" i="23"/>
  <c r="R948" i="23" s="1"/>
  <c r="R947" i="23" s="1"/>
  <c r="R946" i="23" s="1"/>
  <c r="R945" i="23" s="1"/>
  <c r="Q949" i="23"/>
  <c r="Q948" i="23" s="1"/>
  <c r="Q947" i="23" s="1"/>
  <c r="Q946" i="23" s="1"/>
  <c r="Q945" i="23" s="1"/>
  <c r="P949" i="23"/>
  <c r="P948" i="23" s="1"/>
  <c r="P947" i="23" s="1"/>
  <c r="P946" i="23" s="1"/>
  <c r="P945" i="23" s="1"/>
  <c r="O949" i="23"/>
  <c r="O948" i="23" s="1"/>
  <c r="O947" i="23" s="1"/>
  <c r="O946" i="23" s="1"/>
  <c r="O945" i="23" s="1"/>
  <c r="L949" i="23"/>
  <c r="L948" i="23" s="1"/>
  <c r="L947" i="23" s="1"/>
  <c r="L946" i="23" s="1"/>
  <c r="L945" i="23" s="1"/>
  <c r="K949" i="23"/>
  <c r="K948" i="23" s="1"/>
  <c r="K947" i="23" s="1"/>
  <c r="K946" i="23" s="1"/>
  <c r="K945" i="23" s="1"/>
  <c r="J949" i="23"/>
  <c r="J948" i="23" s="1"/>
  <c r="J947" i="23" s="1"/>
  <c r="J946" i="23" s="1"/>
  <c r="J945" i="23" s="1"/>
  <c r="I949" i="23"/>
  <c r="I948" i="23" s="1"/>
  <c r="I947" i="23" s="1"/>
  <c r="I946" i="23" s="1"/>
  <c r="I945" i="23" s="1"/>
  <c r="H949" i="23"/>
  <c r="H948" i="23" s="1"/>
  <c r="H947" i="23" s="1"/>
  <c r="H946" i="23" s="1"/>
  <c r="H945" i="23" s="1"/>
  <c r="M944" i="23"/>
  <c r="R943" i="23"/>
  <c r="Q943" i="23"/>
  <c r="P943" i="23"/>
  <c r="O943" i="23"/>
  <c r="L943" i="23"/>
  <c r="K943" i="23"/>
  <c r="J943" i="23"/>
  <c r="I943" i="23"/>
  <c r="H943" i="23"/>
  <c r="M942" i="23"/>
  <c r="M941" i="23" s="1"/>
  <c r="R941" i="23"/>
  <c r="Q941" i="23"/>
  <c r="Q938" i="23" s="1"/>
  <c r="P941" i="23"/>
  <c r="O941" i="23"/>
  <c r="L941" i="23"/>
  <c r="K941" i="23"/>
  <c r="J941" i="23"/>
  <c r="I941" i="23"/>
  <c r="H941" i="23"/>
  <c r="M940" i="23"/>
  <c r="N940" i="23" s="1"/>
  <c r="N939" i="23" s="1"/>
  <c r="R939" i="23"/>
  <c r="Q939" i="23"/>
  <c r="P939" i="23"/>
  <c r="P938" i="23" s="1"/>
  <c r="P937" i="23" s="1"/>
  <c r="O939" i="23"/>
  <c r="L939" i="23"/>
  <c r="L938" i="23" s="1"/>
  <c r="L937" i="23" s="1"/>
  <c r="K939" i="23"/>
  <c r="J939" i="23"/>
  <c r="I939" i="23"/>
  <c r="H939" i="23"/>
  <c r="M936" i="23"/>
  <c r="N936" i="23" s="1"/>
  <c r="N935" i="23" s="1"/>
  <c r="N934" i="23" s="1"/>
  <c r="N933" i="23" s="1"/>
  <c r="R935" i="23"/>
  <c r="R934" i="23" s="1"/>
  <c r="R933" i="23" s="1"/>
  <c r="Q935" i="23"/>
  <c r="Q934" i="23" s="1"/>
  <c r="Q933" i="23" s="1"/>
  <c r="P935" i="23"/>
  <c r="P934" i="23" s="1"/>
  <c r="P933" i="23" s="1"/>
  <c r="O935" i="23"/>
  <c r="O934" i="23" s="1"/>
  <c r="O933" i="23" s="1"/>
  <c r="M935" i="23"/>
  <c r="M934" i="23" s="1"/>
  <c r="M933" i="23" s="1"/>
  <c r="L935" i="23"/>
  <c r="L934" i="23" s="1"/>
  <c r="L933" i="23" s="1"/>
  <c r="K935" i="23"/>
  <c r="K934" i="23" s="1"/>
  <c r="K933" i="23" s="1"/>
  <c r="J935" i="23"/>
  <c r="J934" i="23" s="1"/>
  <c r="J933" i="23" s="1"/>
  <c r="I935" i="23"/>
  <c r="I934" i="23" s="1"/>
  <c r="I933" i="23" s="1"/>
  <c r="H935" i="23"/>
  <c r="H934" i="23" s="1"/>
  <c r="H933" i="23" s="1"/>
  <c r="M932" i="23"/>
  <c r="N932" i="23" s="1"/>
  <c r="N931" i="23" s="1"/>
  <c r="N930" i="23" s="1"/>
  <c r="N929" i="23" s="1"/>
  <c r="R931" i="23"/>
  <c r="R930" i="23" s="1"/>
  <c r="R929" i="23" s="1"/>
  <c r="Q931" i="23"/>
  <c r="Q930" i="23" s="1"/>
  <c r="Q929" i="23" s="1"/>
  <c r="P931" i="23"/>
  <c r="O931" i="23"/>
  <c r="O930" i="23" s="1"/>
  <c r="O929" i="23" s="1"/>
  <c r="L931" i="23"/>
  <c r="L930" i="23" s="1"/>
  <c r="L929" i="23" s="1"/>
  <c r="K931" i="23"/>
  <c r="K930" i="23" s="1"/>
  <c r="K929" i="23" s="1"/>
  <c r="J931" i="23"/>
  <c r="J930" i="23" s="1"/>
  <c r="J929" i="23" s="1"/>
  <c r="I931" i="23"/>
  <c r="I930" i="23" s="1"/>
  <c r="I929" i="23" s="1"/>
  <c r="H931" i="23"/>
  <c r="H930" i="23" s="1"/>
  <c r="H929" i="23" s="1"/>
  <c r="P930" i="23"/>
  <c r="P929" i="23" s="1"/>
  <c r="M928" i="23"/>
  <c r="N928" i="23" s="1"/>
  <c r="N927" i="23" s="1"/>
  <c r="N926" i="23" s="1"/>
  <c r="N925" i="23" s="1"/>
  <c r="R927" i="23"/>
  <c r="R926" i="23" s="1"/>
  <c r="R925" i="23" s="1"/>
  <c r="Q927" i="23"/>
  <c r="Q926" i="23" s="1"/>
  <c r="Q925" i="23" s="1"/>
  <c r="P927" i="23"/>
  <c r="P926" i="23" s="1"/>
  <c r="P925" i="23" s="1"/>
  <c r="O927" i="23"/>
  <c r="L927" i="23"/>
  <c r="L926" i="23" s="1"/>
  <c r="L925" i="23" s="1"/>
  <c r="K927" i="23"/>
  <c r="K926" i="23" s="1"/>
  <c r="K925" i="23" s="1"/>
  <c r="J927" i="23"/>
  <c r="J926" i="23" s="1"/>
  <c r="J925" i="23" s="1"/>
  <c r="I927" i="23"/>
  <c r="I926" i="23" s="1"/>
  <c r="I925" i="23" s="1"/>
  <c r="H927" i="23"/>
  <c r="H926" i="23" s="1"/>
  <c r="H925" i="23" s="1"/>
  <c r="O926" i="23"/>
  <c r="O925" i="23" s="1"/>
  <c r="M924" i="23"/>
  <c r="R923" i="23"/>
  <c r="R922" i="23" s="1"/>
  <c r="R921" i="23" s="1"/>
  <c r="Q923" i="23"/>
  <c r="P923" i="23"/>
  <c r="P922" i="23" s="1"/>
  <c r="P921" i="23" s="1"/>
  <c r="O923" i="23"/>
  <c r="O922" i="23" s="1"/>
  <c r="O921" i="23" s="1"/>
  <c r="L923" i="23"/>
  <c r="L922" i="23" s="1"/>
  <c r="L921" i="23" s="1"/>
  <c r="K923" i="23"/>
  <c r="K922" i="23" s="1"/>
  <c r="K921" i="23" s="1"/>
  <c r="J923" i="23"/>
  <c r="J922" i="23" s="1"/>
  <c r="J921" i="23" s="1"/>
  <c r="I923" i="23"/>
  <c r="I922" i="23" s="1"/>
  <c r="I921" i="23" s="1"/>
  <c r="H923" i="23"/>
  <c r="H922" i="23" s="1"/>
  <c r="H921" i="23" s="1"/>
  <c r="Q922" i="23"/>
  <c r="Q921" i="23" s="1"/>
  <c r="M920" i="23"/>
  <c r="N920" i="23" s="1"/>
  <c r="N919" i="23" s="1"/>
  <c r="N918" i="23" s="1"/>
  <c r="N917" i="23" s="1"/>
  <c r="R919" i="23"/>
  <c r="R918" i="23" s="1"/>
  <c r="R917" i="23" s="1"/>
  <c r="Q919" i="23"/>
  <c r="Q918" i="23" s="1"/>
  <c r="Q917" i="23" s="1"/>
  <c r="P919" i="23"/>
  <c r="P918" i="23" s="1"/>
  <c r="P917" i="23" s="1"/>
  <c r="O919" i="23"/>
  <c r="O918" i="23" s="1"/>
  <c r="O917" i="23" s="1"/>
  <c r="L919" i="23"/>
  <c r="L918" i="23" s="1"/>
  <c r="L917" i="23" s="1"/>
  <c r="K919" i="23"/>
  <c r="K918" i="23" s="1"/>
  <c r="K917" i="23" s="1"/>
  <c r="J919" i="23"/>
  <c r="J918" i="23" s="1"/>
  <c r="J917" i="23" s="1"/>
  <c r="I919" i="23"/>
  <c r="I918" i="23" s="1"/>
  <c r="I917" i="23" s="1"/>
  <c r="H919" i="23"/>
  <c r="H918" i="23" s="1"/>
  <c r="H917" i="23" s="1"/>
  <c r="M916" i="23"/>
  <c r="N916" i="23" s="1"/>
  <c r="N915" i="23" s="1"/>
  <c r="N914" i="23" s="1"/>
  <c r="N913" i="23" s="1"/>
  <c r="R915" i="23"/>
  <c r="R914" i="23" s="1"/>
  <c r="R913" i="23" s="1"/>
  <c r="Q915" i="23"/>
  <c r="Q914" i="23" s="1"/>
  <c r="Q913" i="23" s="1"/>
  <c r="P915" i="23"/>
  <c r="P914" i="23" s="1"/>
  <c r="P913" i="23" s="1"/>
  <c r="O915" i="23"/>
  <c r="O914" i="23" s="1"/>
  <c r="O913" i="23" s="1"/>
  <c r="L915" i="23"/>
  <c r="L914" i="23" s="1"/>
  <c r="L913" i="23" s="1"/>
  <c r="K915" i="23"/>
  <c r="K914" i="23" s="1"/>
  <c r="K913" i="23" s="1"/>
  <c r="J915" i="23"/>
  <c r="J914" i="23" s="1"/>
  <c r="J913" i="23" s="1"/>
  <c r="I915" i="23"/>
  <c r="H915" i="23"/>
  <c r="H914" i="23" s="1"/>
  <c r="H913" i="23" s="1"/>
  <c r="I914" i="23"/>
  <c r="I913" i="23" s="1"/>
  <c r="M912" i="23"/>
  <c r="N912" i="23" s="1"/>
  <c r="N911" i="23" s="1"/>
  <c r="N910" i="23" s="1"/>
  <c r="N909" i="23" s="1"/>
  <c r="R911" i="23"/>
  <c r="R910" i="23" s="1"/>
  <c r="R909" i="23" s="1"/>
  <c r="Q911" i="23"/>
  <c r="Q910" i="23" s="1"/>
  <c r="Q909" i="23" s="1"/>
  <c r="P911" i="23"/>
  <c r="P910" i="23" s="1"/>
  <c r="P909" i="23" s="1"/>
  <c r="O911" i="23"/>
  <c r="O910" i="23" s="1"/>
  <c r="O909" i="23" s="1"/>
  <c r="L911" i="23"/>
  <c r="L910" i="23" s="1"/>
  <c r="L909" i="23" s="1"/>
  <c r="K911" i="23"/>
  <c r="J911" i="23"/>
  <c r="J910" i="23" s="1"/>
  <c r="J909" i="23" s="1"/>
  <c r="I911" i="23"/>
  <c r="H911" i="23"/>
  <c r="H910" i="23" s="1"/>
  <c r="H909" i="23" s="1"/>
  <c r="K910" i="23"/>
  <c r="K909" i="23" s="1"/>
  <c r="I910" i="23"/>
  <c r="I909" i="23" s="1"/>
  <c r="M908" i="23"/>
  <c r="N908" i="23" s="1"/>
  <c r="N907" i="23" s="1"/>
  <c r="N906" i="23" s="1"/>
  <c r="N905" i="23" s="1"/>
  <c r="R907" i="23"/>
  <c r="R906" i="23" s="1"/>
  <c r="R905" i="23" s="1"/>
  <c r="Q907" i="23"/>
  <c r="Q906" i="23" s="1"/>
  <c r="Q905" i="23" s="1"/>
  <c r="P907" i="23"/>
  <c r="P906" i="23" s="1"/>
  <c r="P905" i="23" s="1"/>
  <c r="O907" i="23"/>
  <c r="O906" i="23" s="1"/>
  <c r="O905" i="23" s="1"/>
  <c r="L907" i="23"/>
  <c r="L906" i="23" s="1"/>
  <c r="L905" i="23" s="1"/>
  <c r="K907" i="23"/>
  <c r="K906" i="23" s="1"/>
  <c r="K905" i="23" s="1"/>
  <c r="J907" i="23"/>
  <c r="J906" i="23" s="1"/>
  <c r="J905" i="23" s="1"/>
  <c r="I907" i="23"/>
  <c r="I906" i="23" s="1"/>
  <c r="I905" i="23" s="1"/>
  <c r="H907" i="23"/>
  <c r="H906" i="23" s="1"/>
  <c r="H905" i="23" s="1"/>
  <c r="M904" i="23"/>
  <c r="N904" i="23" s="1"/>
  <c r="N903" i="23" s="1"/>
  <c r="N902" i="23" s="1"/>
  <c r="N901" i="23" s="1"/>
  <c r="R903" i="23"/>
  <c r="R902" i="23" s="1"/>
  <c r="R901" i="23" s="1"/>
  <c r="Q903" i="23"/>
  <c r="Q902" i="23" s="1"/>
  <c r="Q901" i="23" s="1"/>
  <c r="P903" i="23"/>
  <c r="P902" i="23" s="1"/>
  <c r="P901" i="23" s="1"/>
  <c r="O903" i="23"/>
  <c r="O902" i="23" s="1"/>
  <c r="O901" i="23" s="1"/>
  <c r="M903" i="23"/>
  <c r="M902" i="23" s="1"/>
  <c r="M901" i="23" s="1"/>
  <c r="L903" i="23"/>
  <c r="L902" i="23" s="1"/>
  <c r="L901" i="23" s="1"/>
  <c r="K903" i="23"/>
  <c r="K902" i="23" s="1"/>
  <c r="K901" i="23" s="1"/>
  <c r="J903" i="23"/>
  <c r="J902" i="23" s="1"/>
  <c r="J901" i="23" s="1"/>
  <c r="I903" i="23"/>
  <c r="I902" i="23" s="1"/>
  <c r="I901" i="23" s="1"/>
  <c r="H903" i="23"/>
  <c r="H902" i="23" s="1"/>
  <c r="H901" i="23" s="1"/>
  <c r="M900" i="23"/>
  <c r="N900" i="23" s="1"/>
  <c r="N899" i="23" s="1"/>
  <c r="N898" i="23" s="1"/>
  <c r="N897" i="23" s="1"/>
  <c r="R899" i="23"/>
  <c r="R898" i="23" s="1"/>
  <c r="R897" i="23" s="1"/>
  <c r="Q899" i="23"/>
  <c r="Q898" i="23" s="1"/>
  <c r="Q897" i="23" s="1"/>
  <c r="P899" i="23"/>
  <c r="P898" i="23" s="1"/>
  <c r="P897" i="23" s="1"/>
  <c r="O899" i="23"/>
  <c r="O898" i="23" s="1"/>
  <c r="O897" i="23" s="1"/>
  <c r="L899" i="23"/>
  <c r="L898" i="23" s="1"/>
  <c r="L897" i="23" s="1"/>
  <c r="K899" i="23"/>
  <c r="K898" i="23" s="1"/>
  <c r="K897" i="23" s="1"/>
  <c r="J899" i="23"/>
  <c r="I899" i="23"/>
  <c r="I898" i="23" s="1"/>
  <c r="I897" i="23" s="1"/>
  <c r="H899" i="23"/>
  <c r="J898" i="23"/>
  <c r="J897" i="23" s="1"/>
  <c r="H898" i="23"/>
  <c r="H897" i="23" s="1"/>
  <c r="M896" i="23"/>
  <c r="N896" i="23" s="1"/>
  <c r="N895" i="23" s="1"/>
  <c r="N894" i="23" s="1"/>
  <c r="N893" i="23" s="1"/>
  <c r="R895" i="23"/>
  <c r="R894" i="23" s="1"/>
  <c r="R893" i="23" s="1"/>
  <c r="Q895" i="23"/>
  <c r="Q894" i="23" s="1"/>
  <c r="Q893" i="23" s="1"/>
  <c r="P895" i="23"/>
  <c r="P894" i="23" s="1"/>
  <c r="P893" i="23" s="1"/>
  <c r="O895" i="23"/>
  <c r="O894" i="23" s="1"/>
  <c r="O893" i="23" s="1"/>
  <c r="L895" i="23"/>
  <c r="L894" i="23" s="1"/>
  <c r="L893" i="23" s="1"/>
  <c r="K895" i="23"/>
  <c r="K894" i="23" s="1"/>
  <c r="K893" i="23" s="1"/>
  <c r="J895" i="23"/>
  <c r="J894" i="23" s="1"/>
  <c r="J893" i="23" s="1"/>
  <c r="I895" i="23"/>
  <c r="H895" i="23"/>
  <c r="H894" i="23" s="1"/>
  <c r="H893" i="23" s="1"/>
  <c r="I894" i="23"/>
  <c r="I893" i="23" s="1"/>
  <c r="M892" i="23"/>
  <c r="N892" i="23" s="1"/>
  <c r="N891" i="23" s="1"/>
  <c r="N890" i="23" s="1"/>
  <c r="N889" i="23" s="1"/>
  <c r="R891" i="23"/>
  <c r="R890" i="23" s="1"/>
  <c r="R889" i="23" s="1"/>
  <c r="Q891" i="23"/>
  <c r="Q890" i="23" s="1"/>
  <c r="Q889" i="23" s="1"/>
  <c r="P891" i="23"/>
  <c r="P890" i="23" s="1"/>
  <c r="P889" i="23" s="1"/>
  <c r="O891" i="23"/>
  <c r="O890" i="23" s="1"/>
  <c r="O889" i="23" s="1"/>
  <c r="L891" i="23"/>
  <c r="L890" i="23" s="1"/>
  <c r="L889" i="23" s="1"/>
  <c r="K891" i="23"/>
  <c r="K890" i="23" s="1"/>
  <c r="K889" i="23" s="1"/>
  <c r="J891" i="23"/>
  <c r="J890" i="23" s="1"/>
  <c r="J889" i="23" s="1"/>
  <c r="I891" i="23"/>
  <c r="I890" i="23" s="1"/>
  <c r="I889" i="23" s="1"/>
  <c r="H891" i="23"/>
  <c r="H890" i="23" s="1"/>
  <c r="H889" i="23" s="1"/>
  <c r="M888" i="23"/>
  <c r="N888" i="23" s="1"/>
  <c r="N887" i="23" s="1"/>
  <c r="N886" i="23" s="1"/>
  <c r="N885" i="23" s="1"/>
  <c r="R887" i="23"/>
  <c r="R886" i="23" s="1"/>
  <c r="R885" i="23" s="1"/>
  <c r="Q887" i="23"/>
  <c r="Q886" i="23" s="1"/>
  <c r="Q885" i="23" s="1"/>
  <c r="P887" i="23"/>
  <c r="P886" i="23" s="1"/>
  <c r="P885" i="23" s="1"/>
  <c r="O887" i="23"/>
  <c r="O886" i="23" s="1"/>
  <c r="O885" i="23" s="1"/>
  <c r="L887" i="23"/>
  <c r="L886" i="23" s="1"/>
  <c r="L885" i="23" s="1"/>
  <c r="K887" i="23"/>
  <c r="K886" i="23" s="1"/>
  <c r="K885" i="23" s="1"/>
  <c r="J887" i="23"/>
  <c r="J886" i="23" s="1"/>
  <c r="J885" i="23" s="1"/>
  <c r="I887" i="23"/>
  <c r="I886" i="23" s="1"/>
  <c r="I885" i="23" s="1"/>
  <c r="H887" i="23"/>
  <c r="H886" i="23" s="1"/>
  <c r="H885" i="23" s="1"/>
  <c r="M884" i="23"/>
  <c r="N884" i="23" s="1"/>
  <c r="M883" i="23"/>
  <c r="N883" i="23" s="1"/>
  <c r="M882" i="23"/>
  <c r="R881" i="23"/>
  <c r="R880" i="23" s="1"/>
  <c r="R879" i="23" s="1"/>
  <c r="Q881" i="23"/>
  <c r="Q880" i="23" s="1"/>
  <c r="Q879" i="23" s="1"/>
  <c r="P881" i="23"/>
  <c r="P880" i="23" s="1"/>
  <c r="P879" i="23" s="1"/>
  <c r="O881" i="23"/>
  <c r="O880" i="23" s="1"/>
  <c r="O879" i="23" s="1"/>
  <c r="L881" i="23"/>
  <c r="L880" i="23" s="1"/>
  <c r="L879" i="23" s="1"/>
  <c r="K881" i="23"/>
  <c r="K880" i="23" s="1"/>
  <c r="K879" i="23" s="1"/>
  <c r="J881" i="23"/>
  <c r="J880" i="23" s="1"/>
  <c r="J879" i="23" s="1"/>
  <c r="I881" i="23"/>
  <c r="I880" i="23" s="1"/>
  <c r="I879" i="23" s="1"/>
  <c r="H881" i="23"/>
  <c r="H880" i="23" s="1"/>
  <c r="H879" i="23" s="1"/>
  <c r="M878" i="23"/>
  <c r="N878" i="23" s="1"/>
  <c r="N877" i="23" s="1"/>
  <c r="N876" i="23" s="1"/>
  <c r="N875" i="23" s="1"/>
  <c r="R877" i="23"/>
  <c r="R876" i="23" s="1"/>
  <c r="R875" i="23" s="1"/>
  <c r="Q877" i="23"/>
  <c r="Q876" i="23" s="1"/>
  <c r="Q875" i="23" s="1"/>
  <c r="P877" i="23"/>
  <c r="P876" i="23" s="1"/>
  <c r="P875" i="23" s="1"/>
  <c r="O877" i="23"/>
  <c r="O876" i="23" s="1"/>
  <c r="O875" i="23" s="1"/>
  <c r="M877" i="23"/>
  <c r="M876" i="23" s="1"/>
  <c r="M875" i="23" s="1"/>
  <c r="L877" i="23"/>
  <c r="L876" i="23" s="1"/>
  <c r="L875" i="23" s="1"/>
  <c r="K877" i="23"/>
  <c r="K876" i="23" s="1"/>
  <c r="K875" i="23" s="1"/>
  <c r="J877" i="23"/>
  <c r="J876" i="23" s="1"/>
  <c r="J875" i="23" s="1"/>
  <c r="I877" i="23"/>
  <c r="I876" i="23" s="1"/>
  <c r="I875" i="23" s="1"/>
  <c r="H877" i="23"/>
  <c r="H876" i="23" s="1"/>
  <c r="H875" i="23" s="1"/>
  <c r="M874" i="23"/>
  <c r="N874" i="23" s="1"/>
  <c r="N873" i="23" s="1"/>
  <c r="N872" i="23" s="1"/>
  <c r="N871" i="23" s="1"/>
  <c r="R873" i="23"/>
  <c r="R872" i="23" s="1"/>
  <c r="R871" i="23" s="1"/>
  <c r="Q873" i="23"/>
  <c r="Q872" i="23" s="1"/>
  <c r="Q871" i="23" s="1"/>
  <c r="P873" i="23"/>
  <c r="P872" i="23" s="1"/>
  <c r="P871" i="23" s="1"/>
  <c r="O873" i="23"/>
  <c r="O872" i="23" s="1"/>
  <c r="O871" i="23" s="1"/>
  <c r="M873" i="23"/>
  <c r="M872" i="23" s="1"/>
  <c r="M871" i="23" s="1"/>
  <c r="L873" i="23"/>
  <c r="L872" i="23" s="1"/>
  <c r="L871" i="23" s="1"/>
  <c r="K873" i="23"/>
  <c r="K872" i="23" s="1"/>
  <c r="K871" i="23" s="1"/>
  <c r="J873" i="23"/>
  <c r="J872" i="23" s="1"/>
  <c r="J871" i="23" s="1"/>
  <c r="I873" i="23"/>
  <c r="I872" i="23" s="1"/>
  <c r="I871" i="23" s="1"/>
  <c r="H873" i="23"/>
  <c r="H872" i="23" s="1"/>
  <c r="H871" i="23" s="1"/>
  <c r="M870" i="23"/>
  <c r="N870" i="23" s="1"/>
  <c r="N869" i="23" s="1"/>
  <c r="N868" i="23" s="1"/>
  <c r="N867" i="23" s="1"/>
  <c r="R869" i="23"/>
  <c r="R868" i="23" s="1"/>
  <c r="R867" i="23" s="1"/>
  <c r="Q869" i="23"/>
  <c r="Q868" i="23" s="1"/>
  <c r="Q867" i="23" s="1"/>
  <c r="P869" i="23"/>
  <c r="P868" i="23" s="1"/>
  <c r="P867" i="23" s="1"/>
  <c r="O869" i="23"/>
  <c r="O868" i="23" s="1"/>
  <c r="O867" i="23" s="1"/>
  <c r="L869" i="23"/>
  <c r="L868" i="23" s="1"/>
  <c r="L867" i="23" s="1"/>
  <c r="K869" i="23"/>
  <c r="K868" i="23" s="1"/>
  <c r="K867" i="23" s="1"/>
  <c r="J869" i="23"/>
  <c r="J868" i="23" s="1"/>
  <c r="J867" i="23" s="1"/>
  <c r="I869" i="23"/>
  <c r="I868" i="23" s="1"/>
  <c r="I867" i="23" s="1"/>
  <c r="H869" i="23"/>
  <c r="H868" i="23" s="1"/>
  <c r="H867" i="23" s="1"/>
  <c r="M866" i="23"/>
  <c r="N866" i="23" s="1"/>
  <c r="N865" i="23" s="1"/>
  <c r="N864" i="23" s="1"/>
  <c r="N863" i="23" s="1"/>
  <c r="R865" i="23"/>
  <c r="R864" i="23" s="1"/>
  <c r="R863" i="23" s="1"/>
  <c r="Q865" i="23"/>
  <c r="Q864" i="23" s="1"/>
  <c r="Q863" i="23" s="1"/>
  <c r="P865" i="23"/>
  <c r="P864" i="23" s="1"/>
  <c r="P863" i="23" s="1"/>
  <c r="O865" i="23"/>
  <c r="O864" i="23" s="1"/>
  <c r="O863" i="23" s="1"/>
  <c r="L865" i="23"/>
  <c r="L864" i="23" s="1"/>
  <c r="L863" i="23" s="1"/>
  <c r="K865" i="23"/>
  <c r="K864" i="23" s="1"/>
  <c r="K863" i="23" s="1"/>
  <c r="J865" i="23"/>
  <c r="J864" i="23" s="1"/>
  <c r="J863" i="23" s="1"/>
  <c r="I865" i="23"/>
  <c r="I864" i="23" s="1"/>
  <c r="I863" i="23" s="1"/>
  <c r="H865" i="23"/>
  <c r="H864" i="23" s="1"/>
  <c r="H863" i="23" s="1"/>
  <c r="M862" i="23"/>
  <c r="N862" i="23" s="1"/>
  <c r="N861" i="23" s="1"/>
  <c r="N860" i="23" s="1"/>
  <c r="N859" i="23" s="1"/>
  <c r="R861" i="23"/>
  <c r="R860" i="23" s="1"/>
  <c r="R859" i="23" s="1"/>
  <c r="Q861" i="23"/>
  <c r="Q860" i="23" s="1"/>
  <c r="Q859" i="23" s="1"/>
  <c r="P861" i="23"/>
  <c r="P860" i="23" s="1"/>
  <c r="P859" i="23" s="1"/>
  <c r="O861" i="23"/>
  <c r="O860" i="23" s="1"/>
  <c r="O859" i="23" s="1"/>
  <c r="L861" i="23"/>
  <c r="L860" i="23" s="1"/>
  <c r="L859" i="23" s="1"/>
  <c r="K861" i="23"/>
  <c r="K860" i="23" s="1"/>
  <c r="K859" i="23" s="1"/>
  <c r="J861" i="23"/>
  <c r="J860" i="23" s="1"/>
  <c r="J859" i="23" s="1"/>
  <c r="I861" i="23"/>
  <c r="I860" i="23" s="1"/>
  <c r="I859" i="23" s="1"/>
  <c r="H861" i="23"/>
  <c r="H860" i="23" s="1"/>
  <c r="H859" i="23" s="1"/>
  <c r="M858" i="23"/>
  <c r="N858" i="23" s="1"/>
  <c r="N857" i="23" s="1"/>
  <c r="N856" i="23" s="1"/>
  <c r="R857" i="23"/>
  <c r="R856" i="23" s="1"/>
  <c r="R855" i="23" s="1"/>
  <c r="Q857" i="23"/>
  <c r="Q856" i="23" s="1"/>
  <c r="Q855" i="23" s="1"/>
  <c r="P857" i="23"/>
  <c r="P856" i="23" s="1"/>
  <c r="P855" i="23" s="1"/>
  <c r="O857" i="23"/>
  <c r="O856" i="23" s="1"/>
  <c r="O855" i="23" s="1"/>
  <c r="L857" i="23"/>
  <c r="L856" i="23" s="1"/>
  <c r="L855" i="23" s="1"/>
  <c r="K857" i="23"/>
  <c r="K856" i="23" s="1"/>
  <c r="K855" i="23" s="1"/>
  <c r="J857" i="23"/>
  <c r="J856" i="23" s="1"/>
  <c r="J855" i="23" s="1"/>
  <c r="I857" i="23"/>
  <c r="I856" i="23" s="1"/>
  <c r="I855" i="23" s="1"/>
  <c r="H857" i="23"/>
  <c r="H856" i="23" s="1"/>
  <c r="H855" i="23" s="1"/>
  <c r="N855" i="23"/>
  <c r="M854" i="23"/>
  <c r="N854" i="23" s="1"/>
  <c r="N853" i="23" s="1"/>
  <c r="N852" i="23" s="1"/>
  <c r="N851" i="23" s="1"/>
  <c r="R853" i="23"/>
  <c r="R852" i="23" s="1"/>
  <c r="R851" i="23" s="1"/>
  <c r="Q853" i="23"/>
  <c r="Q852" i="23" s="1"/>
  <c r="Q851" i="23" s="1"/>
  <c r="P853" i="23"/>
  <c r="P852" i="23" s="1"/>
  <c r="P851" i="23" s="1"/>
  <c r="O853" i="23"/>
  <c r="O852" i="23" s="1"/>
  <c r="O851" i="23" s="1"/>
  <c r="L853" i="23"/>
  <c r="L852" i="23" s="1"/>
  <c r="L851" i="23" s="1"/>
  <c r="K853" i="23"/>
  <c r="K852" i="23" s="1"/>
  <c r="K851" i="23" s="1"/>
  <c r="J853" i="23"/>
  <c r="J852" i="23" s="1"/>
  <c r="J851" i="23" s="1"/>
  <c r="I853" i="23"/>
  <c r="I852" i="23" s="1"/>
  <c r="I851" i="23" s="1"/>
  <c r="H853" i="23"/>
  <c r="H852" i="23" s="1"/>
  <c r="H851" i="23" s="1"/>
  <c r="M850" i="23"/>
  <c r="N850" i="23" s="1"/>
  <c r="N849" i="23" s="1"/>
  <c r="N848" i="23" s="1"/>
  <c r="N847" i="23" s="1"/>
  <c r="R849" i="23"/>
  <c r="R848" i="23" s="1"/>
  <c r="R847" i="23" s="1"/>
  <c r="Q849" i="23"/>
  <c r="Q848" i="23" s="1"/>
  <c r="Q847" i="23" s="1"/>
  <c r="P849" i="23"/>
  <c r="P848" i="23" s="1"/>
  <c r="P847" i="23" s="1"/>
  <c r="O849" i="23"/>
  <c r="O848" i="23" s="1"/>
  <c r="O847" i="23" s="1"/>
  <c r="M849" i="23"/>
  <c r="M848" i="23" s="1"/>
  <c r="M847" i="23" s="1"/>
  <c r="L849" i="23"/>
  <c r="L848" i="23" s="1"/>
  <c r="L847" i="23" s="1"/>
  <c r="K849" i="23"/>
  <c r="K848" i="23" s="1"/>
  <c r="K847" i="23" s="1"/>
  <c r="J849" i="23"/>
  <c r="J848" i="23" s="1"/>
  <c r="J847" i="23" s="1"/>
  <c r="I849" i="23"/>
  <c r="I848" i="23" s="1"/>
  <c r="I847" i="23" s="1"/>
  <c r="H849" i="23"/>
  <c r="H848" i="23" s="1"/>
  <c r="H847" i="23" s="1"/>
  <c r="M846" i="23"/>
  <c r="R845" i="23"/>
  <c r="Q845" i="23"/>
  <c r="P845" i="23"/>
  <c r="P844" i="23" s="1"/>
  <c r="P843" i="23" s="1"/>
  <c r="O845" i="23"/>
  <c r="O844" i="23" s="1"/>
  <c r="O843" i="23" s="1"/>
  <c r="L845" i="23"/>
  <c r="L844" i="23" s="1"/>
  <c r="L843" i="23" s="1"/>
  <c r="K845" i="23"/>
  <c r="K844" i="23" s="1"/>
  <c r="K843" i="23" s="1"/>
  <c r="J845" i="23"/>
  <c r="J844" i="23" s="1"/>
  <c r="J843" i="23" s="1"/>
  <c r="I845" i="23"/>
  <c r="I844" i="23" s="1"/>
  <c r="I843" i="23" s="1"/>
  <c r="H845" i="23"/>
  <c r="H844" i="23" s="1"/>
  <c r="H843" i="23" s="1"/>
  <c r="R844" i="23"/>
  <c r="R843" i="23" s="1"/>
  <c r="Q844" i="23"/>
  <c r="Q843" i="23" s="1"/>
  <c r="M839" i="23"/>
  <c r="R838" i="23"/>
  <c r="R837" i="23" s="1"/>
  <c r="Q838" i="23"/>
  <c r="Q837" i="23" s="1"/>
  <c r="P838" i="23"/>
  <c r="P837" i="23" s="1"/>
  <c r="O838" i="23"/>
  <c r="O837" i="23" s="1"/>
  <c r="L838" i="23"/>
  <c r="L837" i="23" s="1"/>
  <c r="K838" i="23"/>
  <c r="K837" i="23" s="1"/>
  <c r="J838" i="23"/>
  <c r="J837" i="23" s="1"/>
  <c r="I838" i="23"/>
  <c r="I837" i="23" s="1"/>
  <c r="H838" i="23"/>
  <c r="H837" i="23" s="1"/>
  <c r="M836" i="23"/>
  <c r="N836" i="23" s="1"/>
  <c r="N835" i="23" s="1"/>
  <c r="N834" i="23" s="1"/>
  <c r="R835" i="23"/>
  <c r="R834" i="23" s="1"/>
  <c r="Q835" i="23"/>
  <c r="Q834" i="23" s="1"/>
  <c r="Q833" i="23" s="1"/>
  <c r="P835" i="23"/>
  <c r="P834" i="23" s="1"/>
  <c r="P833" i="23" s="1"/>
  <c r="O835" i="23"/>
  <c r="O834" i="23" s="1"/>
  <c r="L835" i="23"/>
  <c r="L834" i="23" s="1"/>
  <c r="K835" i="23"/>
  <c r="K834" i="23" s="1"/>
  <c r="J835" i="23"/>
  <c r="J834" i="23" s="1"/>
  <c r="I835" i="23"/>
  <c r="I834" i="23" s="1"/>
  <c r="H835" i="23"/>
  <c r="H834" i="23"/>
  <c r="M832" i="23"/>
  <c r="N832" i="23" s="1"/>
  <c r="N831" i="23" s="1"/>
  <c r="N830" i="23" s="1"/>
  <c r="R831" i="23"/>
  <c r="R830" i="23" s="1"/>
  <c r="Q831" i="23"/>
  <c r="Q830" i="23" s="1"/>
  <c r="P831" i="23"/>
  <c r="P830" i="23" s="1"/>
  <c r="O831" i="23"/>
  <c r="O830" i="23" s="1"/>
  <c r="L831" i="23"/>
  <c r="L830" i="23" s="1"/>
  <c r="K831" i="23"/>
  <c r="K830" i="23" s="1"/>
  <c r="J831" i="23"/>
  <c r="J830" i="23" s="1"/>
  <c r="I831" i="23"/>
  <c r="I830" i="23" s="1"/>
  <c r="H831" i="23"/>
  <c r="H830" i="23" s="1"/>
  <c r="M829" i="23"/>
  <c r="N829" i="23" s="1"/>
  <c r="M828" i="23"/>
  <c r="N828" i="23" s="1"/>
  <c r="M827" i="23"/>
  <c r="R826" i="23"/>
  <c r="R825" i="23" s="1"/>
  <c r="Q826" i="23"/>
  <c r="Q825" i="23" s="1"/>
  <c r="P826" i="23"/>
  <c r="P825" i="23" s="1"/>
  <c r="O826" i="23"/>
  <c r="O825" i="23" s="1"/>
  <c r="L826" i="23"/>
  <c r="L825" i="23" s="1"/>
  <c r="K826" i="23"/>
  <c r="K825" i="23" s="1"/>
  <c r="J826" i="23"/>
  <c r="J825" i="23" s="1"/>
  <c r="I826" i="23"/>
  <c r="I825" i="23" s="1"/>
  <c r="H826" i="23"/>
  <c r="H825" i="23" s="1"/>
  <c r="M824" i="23"/>
  <c r="M823" i="23"/>
  <c r="N823" i="23" s="1"/>
  <c r="R822" i="23"/>
  <c r="R821" i="23" s="1"/>
  <c r="R820" i="23" s="1"/>
  <c r="Q822" i="23"/>
  <c r="Q821" i="23" s="1"/>
  <c r="Q820" i="23" s="1"/>
  <c r="P822" i="23"/>
  <c r="O822" i="23"/>
  <c r="O821" i="23" s="1"/>
  <c r="O820" i="23" s="1"/>
  <c r="L822" i="23"/>
  <c r="L821" i="23" s="1"/>
  <c r="L820" i="23" s="1"/>
  <c r="K822" i="23"/>
  <c r="K821" i="23" s="1"/>
  <c r="K820" i="23" s="1"/>
  <c r="J822" i="23"/>
  <c r="J821" i="23" s="1"/>
  <c r="J820" i="23" s="1"/>
  <c r="I822" i="23"/>
  <c r="I821" i="23" s="1"/>
  <c r="I820" i="23" s="1"/>
  <c r="H822" i="23"/>
  <c r="H821" i="23" s="1"/>
  <c r="H820" i="23" s="1"/>
  <c r="P821" i="23"/>
  <c r="P820" i="23" s="1"/>
  <c r="M819" i="23"/>
  <c r="R818" i="23"/>
  <c r="Q818" i="23"/>
  <c r="P818" i="23"/>
  <c r="P817" i="23" s="1"/>
  <c r="O818" i="23"/>
  <c r="O817" i="23" s="1"/>
  <c r="L818" i="23"/>
  <c r="L817" i="23" s="1"/>
  <c r="K818" i="23"/>
  <c r="J818" i="23"/>
  <c r="J817" i="23" s="1"/>
  <c r="I818" i="23"/>
  <c r="I817" i="23" s="1"/>
  <c r="H818" i="23"/>
  <c r="H817" i="23" s="1"/>
  <c r="R817" i="23"/>
  <c r="Q817" i="23"/>
  <c r="K817" i="23"/>
  <c r="M815" i="23"/>
  <c r="N815" i="23" s="1"/>
  <c r="M814" i="23"/>
  <c r="N814" i="23" s="1"/>
  <c r="M813" i="23"/>
  <c r="N813" i="23" s="1"/>
  <c r="M812" i="23"/>
  <c r="N812" i="23" s="1"/>
  <c r="M811" i="23"/>
  <c r="N811" i="23" s="1"/>
  <c r="M810" i="23"/>
  <c r="N810" i="23" s="1"/>
  <c r="R809" i="23"/>
  <c r="Q809" i="23"/>
  <c r="P809" i="23"/>
  <c r="O809" i="23"/>
  <c r="L809" i="23"/>
  <c r="K809" i="23"/>
  <c r="J809" i="23"/>
  <c r="I809" i="23"/>
  <c r="H809" i="23"/>
  <c r="M808" i="23"/>
  <c r="N808" i="23" s="1"/>
  <c r="M807" i="23"/>
  <c r="N807" i="23" s="1"/>
  <c r="M806" i="23"/>
  <c r="N806" i="23" s="1"/>
  <c r="M805" i="23"/>
  <c r="N805" i="23" s="1"/>
  <c r="M804" i="23"/>
  <c r="M803" i="23"/>
  <c r="N803" i="23" s="1"/>
  <c r="R802" i="23"/>
  <c r="Q802" i="23"/>
  <c r="P802" i="23"/>
  <c r="O802" i="23"/>
  <c r="L802" i="23"/>
  <c r="K802" i="23"/>
  <c r="J802" i="23"/>
  <c r="I802" i="23"/>
  <c r="H802" i="23"/>
  <c r="M801" i="23"/>
  <c r="N801" i="23" s="1"/>
  <c r="M800" i="23"/>
  <c r="M799" i="23"/>
  <c r="N799" i="23" s="1"/>
  <c r="R798" i="23"/>
  <c r="Q798" i="23"/>
  <c r="P798" i="23"/>
  <c r="O798" i="23"/>
  <c r="L798" i="23"/>
  <c r="K798" i="23"/>
  <c r="J798" i="23"/>
  <c r="I798" i="23"/>
  <c r="H798" i="23"/>
  <c r="M797" i="23"/>
  <c r="N797" i="23" s="1"/>
  <c r="M796" i="23"/>
  <c r="N796" i="23" s="1"/>
  <c r="M795" i="23"/>
  <c r="M794" i="23"/>
  <c r="N794" i="23" s="1"/>
  <c r="M793" i="23"/>
  <c r="N793" i="23" s="1"/>
  <c r="R792" i="23"/>
  <c r="Q792" i="23"/>
  <c r="P792" i="23"/>
  <c r="O792" i="23"/>
  <c r="L792" i="23"/>
  <c r="K792" i="23"/>
  <c r="J792" i="23"/>
  <c r="I792" i="23"/>
  <c r="H792" i="23"/>
  <c r="M790" i="23"/>
  <c r="N790" i="23" s="1"/>
  <c r="M789" i="23"/>
  <c r="N789" i="23" s="1"/>
  <c r="M788" i="23"/>
  <c r="N788" i="23" s="1"/>
  <c r="M787" i="23"/>
  <c r="N787" i="23" s="1"/>
  <c r="M786" i="23"/>
  <c r="M785" i="23"/>
  <c r="N785" i="23" s="1"/>
  <c r="R784" i="23"/>
  <c r="Q784" i="23"/>
  <c r="P784" i="23"/>
  <c r="O784" i="23"/>
  <c r="L784" i="23"/>
  <c r="K784" i="23"/>
  <c r="J784" i="23"/>
  <c r="I784" i="23"/>
  <c r="H784" i="23"/>
  <c r="M783" i="23"/>
  <c r="N783" i="23" s="1"/>
  <c r="M782" i="23"/>
  <c r="N782" i="23" s="1"/>
  <c r="R781" i="23"/>
  <c r="Q781" i="23"/>
  <c r="P781" i="23"/>
  <c r="O781" i="23"/>
  <c r="L781" i="23"/>
  <c r="K781" i="23"/>
  <c r="J781" i="23"/>
  <c r="I781" i="23"/>
  <c r="H781" i="23"/>
  <c r="Q780" i="23"/>
  <c r="M778" i="23"/>
  <c r="N778" i="23" s="1"/>
  <c r="N777" i="23" s="1"/>
  <c r="N776" i="23" s="1"/>
  <c r="N775" i="23" s="1"/>
  <c r="R777" i="23"/>
  <c r="R776" i="23" s="1"/>
  <c r="R775" i="23" s="1"/>
  <c r="Q777" i="23"/>
  <c r="Q776" i="23" s="1"/>
  <c r="Q775" i="23" s="1"/>
  <c r="P777" i="23"/>
  <c r="P776" i="23" s="1"/>
  <c r="P775" i="23" s="1"/>
  <c r="O777" i="23"/>
  <c r="O776" i="23" s="1"/>
  <c r="O775" i="23" s="1"/>
  <c r="L777" i="23"/>
  <c r="L776" i="23" s="1"/>
  <c r="L775" i="23" s="1"/>
  <c r="K777" i="23"/>
  <c r="K776" i="23" s="1"/>
  <c r="K775" i="23" s="1"/>
  <c r="J777" i="23"/>
  <c r="I777" i="23"/>
  <c r="H777" i="23"/>
  <c r="H776" i="23" s="1"/>
  <c r="H775" i="23" s="1"/>
  <c r="J776" i="23"/>
  <c r="J775" i="23" s="1"/>
  <c r="I776" i="23"/>
  <c r="I775" i="23" s="1"/>
  <c r="M773" i="23"/>
  <c r="N773" i="23" s="1"/>
  <c r="M772" i="23"/>
  <c r="N772" i="23" s="1"/>
  <c r="N771" i="23"/>
  <c r="M771" i="23"/>
  <c r="M770" i="23"/>
  <c r="N770" i="23" s="1"/>
  <c r="M769" i="23"/>
  <c r="N769" i="23" s="1"/>
  <c r="M768" i="23"/>
  <c r="N768" i="23" s="1"/>
  <c r="R767" i="23"/>
  <c r="Q767" i="23"/>
  <c r="Q766" i="23" s="1"/>
  <c r="P767" i="23"/>
  <c r="P766" i="23" s="1"/>
  <c r="O767" i="23"/>
  <c r="O766" i="23" s="1"/>
  <c r="L767" i="23"/>
  <c r="K767" i="23"/>
  <c r="J767" i="23"/>
  <c r="J766" i="23" s="1"/>
  <c r="I767" i="23"/>
  <c r="I766" i="23" s="1"/>
  <c r="H767" i="23"/>
  <c r="H766" i="23" s="1"/>
  <c r="R766" i="23"/>
  <c r="L766" i="23"/>
  <c r="K766" i="23"/>
  <c r="M765" i="23"/>
  <c r="N765" i="23" s="1"/>
  <c r="M764" i="23"/>
  <c r="N764" i="23" s="1"/>
  <c r="M763" i="23"/>
  <c r="N763" i="23" s="1"/>
  <c r="M762" i="23"/>
  <c r="N762" i="23" s="1"/>
  <c r="M761" i="23"/>
  <c r="N761" i="23" s="1"/>
  <c r="M760" i="23"/>
  <c r="M759" i="23"/>
  <c r="N759" i="23" s="1"/>
  <c r="R758" i="23"/>
  <c r="Q758" i="23"/>
  <c r="P758" i="23"/>
  <c r="O758" i="23"/>
  <c r="L758" i="23"/>
  <c r="K758" i="23"/>
  <c r="J758" i="23"/>
  <c r="I758" i="23"/>
  <c r="H758" i="23"/>
  <c r="M757" i="23"/>
  <c r="N757" i="23" s="1"/>
  <c r="M756" i="23"/>
  <c r="N756" i="23" s="1"/>
  <c r="M755" i="23"/>
  <c r="N755" i="23" s="1"/>
  <c r="M754" i="23"/>
  <c r="N754" i="23" s="1"/>
  <c r="M753" i="23"/>
  <c r="N753" i="23" s="1"/>
  <c r="M752" i="23"/>
  <c r="N752" i="23" s="1"/>
  <c r="M751" i="23"/>
  <c r="N751" i="23" s="1"/>
  <c r="M750" i="23"/>
  <c r="N750" i="23" s="1"/>
  <c r="R749" i="23"/>
  <c r="R748" i="23" s="1"/>
  <c r="Q749" i="23"/>
  <c r="Q748" i="23" s="1"/>
  <c r="P749" i="23"/>
  <c r="P748" i="23" s="1"/>
  <c r="O749" i="23"/>
  <c r="O748" i="23" s="1"/>
  <c r="O747" i="23" s="1"/>
  <c r="O746" i="23" s="1"/>
  <c r="L749" i="23"/>
  <c r="L748" i="23" s="1"/>
  <c r="K749" i="23"/>
  <c r="K748" i="23" s="1"/>
  <c r="J749" i="23"/>
  <c r="J748" i="23" s="1"/>
  <c r="I749" i="23"/>
  <c r="I748" i="23" s="1"/>
  <c r="H749" i="23"/>
  <c r="H748" i="23"/>
  <c r="H747" i="23" s="1"/>
  <c r="H746" i="23" s="1"/>
  <c r="M744" i="23"/>
  <c r="N744" i="23" s="1"/>
  <c r="N743" i="23" s="1"/>
  <c r="N742" i="23" s="1"/>
  <c r="N741" i="23" s="1"/>
  <c r="R743" i="23"/>
  <c r="R742" i="23" s="1"/>
  <c r="R741" i="23" s="1"/>
  <c r="Q743" i="23"/>
  <c r="Q742" i="23" s="1"/>
  <c r="Q741" i="23" s="1"/>
  <c r="P743" i="23"/>
  <c r="P742" i="23" s="1"/>
  <c r="P741" i="23" s="1"/>
  <c r="O743" i="23"/>
  <c r="O742" i="23" s="1"/>
  <c r="O741" i="23" s="1"/>
  <c r="L743" i="23"/>
  <c r="L742" i="23" s="1"/>
  <c r="L741" i="23" s="1"/>
  <c r="K743" i="23"/>
  <c r="K742" i="23" s="1"/>
  <c r="K741" i="23" s="1"/>
  <c r="J743" i="23"/>
  <c r="J742" i="23" s="1"/>
  <c r="J741" i="23" s="1"/>
  <c r="I743" i="23"/>
  <c r="I742" i="23" s="1"/>
  <c r="I741" i="23" s="1"/>
  <c r="H743" i="23"/>
  <c r="H742" i="23" s="1"/>
  <c r="H741" i="23" s="1"/>
  <c r="M740" i="23"/>
  <c r="M739" i="23"/>
  <c r="N739" i="23" s="1"/>
  <c r="R738" i="23"/>
  <c r="R737" i="23" s="1"/>
  <c r="R736" i="23" s="1"/>
  <c r="Q738" i="23"/>
  <c r="Q737" i="23" s="1"/>
  <c r="Q736" i="23" s="1"/>
  <c r="P738" i="23"/>
  <c r="P737" i="23" s="1"/>
  <c r="P736" i="23" s="1"/>
  <c r="O738" i="23"/>
  <c r="O737" i="23" s="1"/>
  <c r="O736" i="23" s="1"/>
  <c r="L738" i="23"/>
  <c r="L737" i="23" s="1"/>
  <c r="L736" i="23" s="1"/>
  <c r="K738" i="23"/>
  <c r="K737" i="23" s="1"/>
  <c r="K736" i="23" s="1"/>
  <c r="J738" i="23"/>
  <c r="J737" i="23" s="1"/>
  <c r="J736" i="23" s="1"/>
  <c r="I738" i="23"/>
  <c r="I737" i="23" s="1"/>
  <c r="I736" i="23" s="1"/>
  <c r="H738" i="23"/>
  <c r="H737" i="23" s="1"/>
  <c r="H736" i="23" s="1"/>
  <c r="M735" i="23"/>
  <c r="N735" i="23" s="1"/>
  <c r="N734" i="23" s="1"/>
  <c r="R734" i="23"/>
  <c r="Q734" i="23"/>
  <c r="P734" i="23"/>
  <c r="O734" i="23"/>
  <c r="L734" i="23"/>
  <c r="K734" i="23"/>
  <c r="J734" i="23"/>
  <c r="I734" i="23"/>
  <c r="H734" i="23"/>
  <c r="M733" i="23"/>
  <c r="N733" i="23" s="1"/>
  <c r="H733" i="23"/>
  <c r="H731" i="23" s="1"/>
  <c r="M732" i="23"/>
  <c r="N732" i="23" s="1"/>
  <c r="R731" i="23"/>
  <c r="R730" i="23" s="1"/>
  <c r="R729" i="23" s="1"/>
  <c r="Q731" i="23"/>
  <c r="P731" i="23"/>
  <c r="O731" i="23"/>
  <c r="L731" i="23"/>
  <c r="K731" i="23"/>
  <c r="J731" i="23"/>
  <c r="J730" i="23" s="1"/>
  <c r="J729" i="23" s="1"/>
  <c r="I731" i="23"/>
  <c r="M728" i="23"/>
  <c r="N728" i="23" s="1"/>
  <c r="N727" i="23" s="1"/>
  <c r="N726" i="23" s="1"/>
  <c r="N725" i="23" s="1"/>
  <c r="R727" i="23"/>
  <c r="R726" i="23" s="1"/>
  <c r="R725" i="23" s="1"/>
  <c r="Q727" i="23"/>
  <c r="Q726" i="23" s="1"/>
  <c r="Q725" i="23" s="1"/>
  <c r="P727" i="23"/>
  <c r="P726" i="23" s="1"/>
  <c r="P725" i="23" s="1"/>
  <c r="O727" i="23"/>
  <c r="O726" i="23" s="1"/>
  <c r="O725" i="23" s="1"/>
  <c r="L727" i="23"/>
  <c r="L726" i="23" s="1"/>
  <c r="L725" i="23" s="1"/>
  <c r="K727" i="23"/>
  <c r="K726" i="23" s="1"/>
  <c r="K725" i="23" s="1"/>
  <c r="J727" i="23"/>
  <c r="J726" i="23" s="1"/>
  <c r="J725" i="23" s="1"/>
  <c r="I727" i="23"/>
  <c r="I726" i="23" s="1"/>
  <c r="I725" i="23" s="1"/>
  <c r="H727" i="23"/>
  <c r="H726" i="23" s="1"/>
  <c r="H725" i="23" s="1"/>
  <c r="M722" i="23"/>
  <c r="N722" i="23" s="1"/>
  <c r="N721" i="23" s="1"/>
  <c r="N720" i="23" s="1"/>
  <c r="N719" i="23" s="1"/>
  <c r="R721" i="23"/>
  <c r="R720" i="23" s="1"/>
  <c r="R719" i="23" s="1"/>
  <c r="Q721" i="23"/>
  <c r="Q720" i="23" s="1"/>
  <c r="Q719" i="23" s="1"/>
  <c r="P721" i="23"/>
  <c r="P720" i="23" s="1"/>
  <c r="P719" i="23" s="1"/>
  <c r="O721" i="23"/>
  <c r="O720" i="23" s="1"/>
  <c r="O719" i="23" s="1"/>
  <c r="L721" i="23"/>
  <c r="L720" i="23" s="1"/>
  <c r="L719" i="23" s="1"/>
  <c r="K721" i="23"/>
  <c r="K720" i="23" s="1"/>
  <c r="K719" i="23" s="1"/>
  <c r="J721" i="23"/>
  <c r="J720" i="23" s="1"/>
  <c r="J719" i="23" s="1"/>
  <c r="I721" i="23"/>
  <c r="I720" i="23" s="1"/>
  <c r="I719" i="23" s="1"/>
  <c r="H721" i="23"/>
  <c r="H720" i="23" s="1"/>
  <c r="H719" i="23" s="1"/>
  <c r="M718" i="23"/>
  <c r="M717" i="23"/>
  <c r="N717" i="23" s="1"/>
  <c r="R716" i="23"/>
  <c r="R715" i="23" s="1"/>
  <c r="R714" i="23" s="1"/>
  <c r="Q716" i="23"/>
  <c r="Q715" i="23" s="1"/>
  <c r="Q714" i="23" s="1"/>
  <c r="P716" i="23"/>
  <c r="P715" i="23" s="1"/>
  <c r="P714" i="23" s="1"/>
  <c r="P713" i="23" s="1"/>
  <c r="P712" i="23" s="1"/>
  <c r="O716" i="23"/>
  <c r="L716" i="23"/>
  <c r="L715" i="23" s="1"/>
  <c r="L714" i="23" s="1"/>
  <c r="L713" i="23" s="1"/>
  <c r="L712" i="23" s="1"/>
  <c r="K716" i="23"/>
  <c r="K715" i="23" s="1"/>
  <c r="K714" i="23" s="1"/>
  <c r="J716" i="23"/>
  <c r="J715" i="23" s="1"/>
  <c r="J714" i="23" s="1"/>
  <c r="J713" i="23" s="1"/>
  <c r="J712" i="23" s="1"/>
  <c r="I716" i="23"/>
  <c r="I715" i="23" s="1"/>
  <c r="I714" i="23" s="1"/>
  <c r="H716" i="23"/>
  <c r="H715" i="23" s="1"/>
  <c r="H714" i="23" s="1"/>
  <c r="O715" i="23"/>
  <c r="O714" i="23" s="1"/>
  <c r="M711" i="23"/>
  <c r="R710" i="23"/>
  <c r="R709" i="23" s="1"/>
  <c r="R708" i="23" s="1"/>
  <c r="Q710" i="23"/>
  <c r="P710" i="23"/>
  <c r="P709" i="23" s="1"/>
  <c r="P708" i="23" s="1"/>
  <c r="O710" i="23"/>
  <c r="L710" i="23"/>
  <c r="L709" i="23" s="1"/>
  <c r="L708" i="23" s="1"/>
  <c r="K710" i="23"/>
  <c r="K709" i="23" s="1"/>
  <c r="K708" i="23" s="1"/>
  <c r="J710" i="23"/>
  <c r="J709" i="23" s="1"/>
  <c r="J708" i="23" s="1"/>
  <c r="I710" i="23"/>
  <c r="H710" i="23"/>
  <c r="H709" i="23" s="1"/>
  <c r="H708" i="23" s="1"/>
  <c r="Q709" i="23"/>
  <c r="Q708" i="23" s="1"/>
  <c r="O709" i="23"/>
  <c r="O708" i="23" s="1"/>
  <c r="I709" i="23"/>
  <c r="I708" i="23" s="1"/>
  <c r="M707" i="23"/>
  <c r="R706" i="23"/>
  <c r="Q706" i="23"/>
  <c r="P706" i="23"/>
  <c r="O706" i="23"/>
  <c r="L706" i="23"/>
  <c r="K706" i="23"/>
  <c r="J706" i="23"/>
  <c r="I706" i="23"/>
  <c r="H706" i="23"/>
  <c r="M705" i="23"/>
  <c r="N705" i="23" s="1"/>
  <c r="N704" i="23" s="1"/>
  <c r="R704" i="23"/>
  <c r="Q704" i="23"/>
  <c r="P704" i="23"/>
  <c r="P703" i="23" s="1"/>
  <c r="P702" i="23" s="1"/>
  <c r="O704" i="23"/>
  <c r="O703" i="23" s="1"/>
  <c r="O702" i="23" s="1"/>
  <c r="O701" i="23" s="1"/>
  <c r="O700" i="23" s="1"/>
  <c r="L704" i="23"/>
  <c r="K704" i="23"/>
  <c r="J704" i="23"/>
  <c r="I704" i="23"/>
  <c r="H704" i="23"/>
  <c r="M699" i="23"/>
  <c r="N699" i="23" s="1"/>
  <c r="N698" i="23" s="1"/>
  <c r="N697" i="23" s="1"/>
  <c r="N696" i="23" s="1"/>
  <c r="N695" i="23" s="1"/>
  <c r="N694" i="23" s="1"/>
  <c r="R698" i="23"/>
  <c r="R697" i="23" s="1"/>
  <c r="Q698" i="23"/>
  <c r="Q697" i="23" s="1"/>
  <c r="Q696" i="23" s="1"/>
  <c r="Q695" i="23" s="1"/>
  <c r="Q694" i="23" s="1"/>
  <c r="P698" i="23"/>
  <c r="P697" i="23" s="1"/>
  <c r="P696" i="23" s="1"/>
  <c r="P695" i="23" s="1"/>
  <c r="P694" i="23" s="1"/>
  <c r="O698" i="23"/>
  <c r="O697" i="23" s="1"/>
  <c r="O696" i="23" s="1"/>
  <c r="O695" i="23" s="1"/>
  <c r="O694" i="23" s="1"/>
  <c r="M698" i="23"/>
  <c r="M697" i="23" s="1"/>
  <c r="M696" i="23" s="1"/>
  <c r="M695" i="23" s="1"/>
  <c r="M694" i="23" s="1"/>
  <c r="L698" i="23"/>
  <c r="L697" i="23" s="1"/>
  <c r="L696" i="23" s="1"/>
  <c r="L695" i="23" s="1"/>
  <c r="L694" i="23" s="1"/>
  <c r="K698" i="23"/>
  <c r="K697" i="23" s="1"/>
  <c r="K696" i="23" s="1"/>
  <c r="K695" i="23" s="1"/>
  <c r="K694" i="23" s="1"/>
  <c r="J698" i="23"/>
  <c r="J697" i="23" s="1"/>
  <c r="J696" i="23" s="1"/>
  <c r="J695" i="23" s="1"/>
  <c r="J694" i="23" s="1"/>
  <c r="I698" i="23"/>
  <c r="I697" i="23" s="1"/>
  <c r="I696" i="23" s="1"/>
  <c r="I695" i="23" s="1"/>
  <c r="I694" i="23" s="1"/>
  <c r="H698" i="23"/>
  <c r="H697" i="23" s="1"/>
  <c r="H696" i="23" s="1"/>
  <c r="H695" i="23" s="1"/>
  <c r="H694" i="23" s="1"/>
  <c r="R696" i="23"/>
  <c r="R695" i="23" s="1"/>
  <c r="R694" i="23" s="1"/>
  <c r="M693" i="23"/>
  <c r="R692" i="23"/>
  <c r="Q692" i="23"/>
  <c r="P692" i="23"/>
  <c r="O692" i="23"/>
  <c r="L692" i="23"/>
  <c r="K692" i="23"/>
  <c r="J692" i="23"/>
  <c r="I692" i="23"/>
  <c r="H692" i="23"/>
  <c r="M691" i="23"/>
  <c r="N691" i="23" s="1"/>
  <c r="N690" i="23" s="1"/>
  <c r="R690" i="23"/>
  <c r="R687" i="23" s="1"/>
  <c r="R686" i="23" s="1"/>
  <c r="Q690" i="23"/>
  <c r="P690" i="23"/>
  <c r="O690" i="23"/>
  <c r="L690" i="23"/>
  <c r="K690" i="23"/>
  <c r="J690" i="23"/>
  <c r="I690" i="23"/>
  <c r="H690" i="23"/>
  <c r="M689" i="23"/>
  <c r="N689" i="23" s="1"/>
  <c r="N688" i="23" s="1"/>
  <c r="R688" i="23"/>
  <c r="Q688" i="23"/>
  <c r="P688" i="23"/>
  <c r="O688" i="23"/>
  <c r="L688" i="23"/>
  <c r="K688" i="23"/>
  <c r="J688" i="23"/>
  <c r="I688" i="23"/>
  <c r="H688" i="23"/>
  <c r="H687" i="23" s="1"/>
  <c r="H686" i="23" s="1"/>
  <c r="M685" i="23"/>
  <c r="N685" i="23" s="1"/>
  <c r="N684" i="23" s="1"/>
  <c r="N683" i="23" s="1"/>
  <c r="N682" i="23" s="1"/>
  <c r="R684" i="23"/>
  <c r="R683" i="23" s="1"/>
  <c r="R682" i="23" s="1"/>
  <c r="Q684" i="23"/>
  <c r="Q683" i="23" s="1"/>
  <c r="P684" i="23"/>
  <c r="P683" i="23" s="1"/>
  <c r="P682" i="23" s="1"/>
  <c r="O684" i="23"/>
  <c r="L684" i="23"/>
  <c r="L683" i="23" s="1"/>
  <c r="L682" i="23" s="1"/>
  <c r="K684" i="23"/>
  <c r="K683" i="23" s="1"/>
  <c r="K682" i="23" s="1"/>
  <c r="J684" i="23"/>
  <c r="J683" i="23" s="1"/>
  <c r="J682" i="23" s="1"/>
  <c r="I684" i="23"/>
  <c r="H684" i="23"/>
  <c r="H683" i="23" s="1"/>
  <c r="H682" i="23" s="1"/>
  <c r="O683" i="23"/>
  <c r="O682" i="23" s="1"/>
  <c r="I683" i="23"/>
  <c r="I682" i="23" s="1"/>
  <c r="Q682" i="23"/>
  <c r="M681" i="23"/>
  <c r="N681" i="23" s="1"/>
  <c r="N680" i="23" s="1"/>
  <c r="N679" i="23" s="1"/>
  <c r="N678" i="23" s="1"/>
  <c r="R680" i="23"/>
  <c r="R679" i="23" s="1"/>
  <c r="R678" i="23" s="1"/>
  <c r="Q680" i="23"/>
  <c r="Q679" i="23" s="1"/>
  <c r="Q678" i="23" s="1"/>
  <c r="P680" i="23"/>
  <c r="O680" i="23"/>
  <c r="O679" i="23" s="1"/>
  <c r="O678" i="23" s="1"/>
  <c r="L680" i="23"/>
  <c r="L679" i="23" s="1"/>
  <c r="L678" i="23" s="1"/>
  <c r="K680" i="23"/>
  <c r="K679" i="23" s="1"/>
  <c r="J680" i="23"/>
  <c r="J679" i="23" s="1"/>
  <c r="J678" i="23" s="1"/>
  <c r="I680" i="23"/>
  <c r="I679" i="23" s="1"/>
  <c r="I678" i="23" s="1"/>
  <c r="H680" i="23"/>
  <c r="P679" i="23"/>
  <c r="P678" i="23" s="1"/>
  <c r="H679" i="23"/>
  <c r="H678" i="23" s="1"/>
  <c r="K678" i="23"/>
  <c r="M677" i="23"/>
  <c r="N677" i="23" s="1"/>
  <c r="N676" i="23" s="1"/>
  <c r="N675" i="23" s="1"/>
  <c r="N674" i="23" s="1"/>
  <c r="R676" i="23"/>
  <c r="R675" i="23" s="1"/>
  <c r="R674" i="23" s="1"/>
  <c r="Q676" i="23"/>
  <c r="Q675" i="23" s="1"/>
  <c r="Q674" i="23" s="1"/>
  <c r="P676" i="23"/>
  <c r="P675" i="23" s="1"/>
  <c r="O676" i="23"/>
  <c r="O675" i="23" s="1"/>
  <c r="O674" i="23" s="1"/>
  <c r="L676" i="23"/>
  <c r="L675" i="23" s="1"/>
  <c r="L674" i="23" s="1"/>
  <c r="K676" i="23"/>
  <c r="K675" i="23" s="1"/>
  <c r="K674" i="23" s="1"/>
  <c r="J676" i="23"/>
  <c r="J675" i="23" s="1"/>
  <c r="J674" i="23" s="1"/>
  <c r="I676" i="23"/>
  <c r="I675" i="23" s="1"/>
  <c r="I674" i="23" s="1"/>
  <c r="H676" i="23"/>
  <c r="H675" i="23" s="1"/>
  <c r="H674" i="23" s="1"/>
  <c r="P674" i="23"/>
  <c r="M673" i="23"/>
  <c r="N673" i="23" s="1"/>
  <c r="N672" i="23" s="1"/>
  <c r="N671" i="23" s="1"/>
  <c r="N670" i="23" s="1"/>
  <c r="R672" i="23"/>
  <c r="R671" i="23" s="1"/>
  <c r="R670" i="23" s="1"/>
  <c r="Q672" i="23"/>
  <c r="Q671" i="23" s="1"/>
  <c r="Q670" i="23" s="1"/>
  <c r="P672" i="23"/>
  <c r="P671" i="23" s="1"/>
  <c r="P670" i="23" s="1"/>
  <c r="O672" i="23"/>
  <c r="O671" i="23" s="1"/>
  <c r="O670" i="23" s="1"/>
  <c r="L672" i="23"/>
  <c r="L671" i="23" s="1"/>
  <c r="L670" i="23" s="1"/>
  <c r="K672" i="23"/>
  <c r="K671" i="23" s="1"/>
  <c r="K670" i="23" s="1"/>
  <c r="J672" i="23"/>
  <c r="J671" i="23" s="1"/>
  <c r="J670" i="23" s="1"/>
  <c r="I672" i="23"/>
  <c r="I671" i="23" s="1"/>
  <c r="I670" i="23" s="1"/>
  <c r="H672" i="23"/>
  <c r="H671" i="23"/>
  <c r="H670" i="23" s="1"/>
  <c r="M669" i="23"/>
  <c r="N669" i="23" s="1"/>
  <c r="N668" i="23" s="1"/>
  <c r="N667" i="23" s="1"/>
  <c r="N666" i="23" s="1"/>
  <c r="R668" i="23"/>
  <c r="R667" i="23" s="1"/>
  <c r="R666" i="23" s="1"/>
  <c r="Q668" i="23"/>
  <c r="Q667" i="23" s="1"/>
  <c r="Q666" i="23" s="1"/>
  <c r="P668" i="23"/>
  <c r="P667" i="23" s="1"/>
  <c r="P666" i="23" s="1"/>
  <c r="O668" i="23"/>
  <c r="O667" i="23" s="1"/>
  <c r="O666" i="23" s="1"/>
  <c r="L668" i="23"/>
  <c r="K668" i="23"/>
  <c r="K667" i="23" s="1"/>
  <c r="K666" i="23" s="1"/>
  <c r="J668" i="23"/>
  <c r="J667" i="23" s="1"/>
  <c r="J666" i="23" s="1"/>
  <c r="I668" i="23"/>
  <c r="I667" i="23" s="1"/>
  <c r="I666" i="23" s="1"/>
  <c r="H668" i="23"/>
  <c r="L667" i="23"/>
  <c r="L666" i="23" s="1"/>
  <c r="H667" i="23"/>
  <c r="H666" i="23" s="1"/>
  <c r="M665" i="23"/>
  <c r="N665" i="23" s="1"/>
  <c r="N664" i="23" s="1"/>
  <c r="N663" i="23" s="1"/>
  <c r="N662" i="23" s="1"/>
  <c r="R664" i="23"/>
  <c r="R663" i="23" s="1"/>
  <c r="R662" i="23" s="1"/>
  <c r="Q664" i="23"/>
  <c r="Q663" i="23" s="1"/>
  <c r="Q662" i="23" s="1"/>
  <c r="P664" i="23"/>
  <c r="P663" i="23" s="1"/>
  <c r="P662" i="23" s="1"/>
  <c r="O664" i="23"/>
  <c r="O663" i="23" s="1"/>
  <c r="O662" i="23" s="1"/>
  <c r="L664" i="23"/>
  <c r="K664" i="23"/>
  <c r="J664" i="23"/>
  <c r="J663" i="23" s="1"/>
  <c r="J662" i="23" s="1"/>
  <c r="I664" i="23"/>
  <c r="I663" i="23" s="1"/>
  <c r="I662" i="23" s="1"/>
  <c r="H664" i="23"/>
  <c r="H663" i="23" s="1"/>
  <c r="H662" i="23" s="1"/>
  <c r="L663" i="23"/>
  <c r="L662" i="23" s="1"/>
  <c r="K663" i="23"/>
  <c r="K662" i="23" s="1"/>
  <c r="M661" i="23"/>
  <c r="N661" i="23" s="1"/>
  <c r="N660" i="23" s="1"/>
  <c r="N659" i="23" s="1"/>
  <c r="N658" i="23" s="1"/>
  <c r="R660" i="23"/>
  <c r="R659" i="23" s="1"/>
  <c r="R658" i="23" s="1"/>
  <c r="Q660" i="23"/>
  <c r="Q659" i="23" s="1"/>
  <c r="Q658" i="23" s="1"/>
  <c r="P660" i="23"/>
  <c r="P659" i="23" s="1"/>
  <c r="P658" i="23" s="1"/>
  <c r="O660" i="23"/>
  <c r="O659" i="23" s="1"/>
  <c r="O658" i="23" s="1"/>
  <c r="L660" i="23"/>
  <c r="K660" i="23"/>
  <c r="K659" i="23" s="1"/>
  <c r="K658" i="23" s="1"/>
  <c r="J660" i="23"/>
  <c r="J659" i="23" s="1"/>
  <c r="J658" i="23" s="1"/>
  <c r="I660" i="23"/>
  <c r="I659" i="23" s="1"/>
  <c r="I658" i="23" s="1"/>
  <c r="H660" i="23"/>
  <c r="H659" i="23" s="1"/>
  <c r="H658" i="23" s="1"/>
  <c r="L659" i="23"/>
  <c r="L658" i="23" s="1"/>
  <c r="M657" i="23"/>
  <c r="N657" i="23" s="1"/>
  <c r="N656" i="23" s="1"/>
  <c r="N655" i="23" s="1"/>
  <c r="N654" i="23" s="1"/>
  <c r="R656" i="23"/>
  <c r="R655" i="23" s="1"/>
  <c r="R654" i="23" s="1"/>
  <c r="Q656" i="23"/>
  <c r="Q655" i="23" s="1"/>
  <c r="Q654" i="23" s="1"/>
  <c r="P656" i="23"/>
  <c r="P655" i="23" s="1"/>
  <c r="P654" i="23" s="1"/>
  <c r="O656" i="23"/>
  <c r="L656" i="23"/>
  <c r="L655" i="23" s="1"/>
  <c r="L654" i="23" s="1"/>
  <c r="K656" i="23"/>
  <c r="K655" i="23" s="1"/>
  <c r="K654" i="23" s="1"/>
  <c r="J656" i="23"/>
  <c r="J655" i="23" s="1"/>
  <c r="J654" i="23" s="1"/>
  <c r="I656" i="23"/>
  <c r="H656" i="23"/>
  <c r="H655" i="23" s="1"/>
  <c r="H654" i="23" s="1"/>
  <c r="O655" i="23"/>
  <c r="O654" i="23" s="1"/>
  <c r="I655" i="23"/>
  <c r="I654" i="23" s="1"/>
  <c r="M653" i="23"/>
  <c r="N653" i="23" s="1"/>
  <c r="N652" i="23" s="1"/>
  <c r="N651" i="23" s="1"/>
  <c r="N650" i="23" s="1"/>
  <c r="R652" i="23"/>
  <c r="R651" i="23" s="1"/>
  <c r="R650" i="23" s="1"/>
  <c r="Q652" i="23"/>
  <c r="Q651" i="23" s="1"/>
  <c r="Q650" i="23" s="1"/>
  <c r="P652" i="23"/>
  <c r="P651" i="23" s="1"/>
  <c r="P650" i="23" s="1"/>
  <c r="O652" i="23"/>
  <c r="O651" i="23" s="1"/>
  <c r="O650" i="23" s="1"/>
  <c r="L652" i="23"/>
  <c r="L651" i="23" s="1"/>
  <c r="L650" i="23" s="1"/>
  <c r="K652" i="23"/>
  <c r="K651" i="23" s="1"/>
  <c r="K650" i="23" s="1"/>
  <c r="J652" i="23"/>
  <c r="J651" i="23" s="1"/>
  <c r="J650" i="23" s="1"/>
  <c r="I652" i="23"/>
  <c r="I651" i="23" s="1"/>
  <c r="I650" i="23" s="1"/>
  <c r="H652" i="23"/>
  <c r="H651" i="23" s="1"/>
  <c r="H650" i="23" s="1"/>
  <c r="M649" i="23"/>
  <c r="N649" i="23" s="1"/>
  <c r="N648" i="23" s="1"/>
  <c r="N647" i="23" s="1"/>
  <c r="N646" i="23" s="1"/>
  <c r="R648" i="23"/>
  <c r="R647" i="23" s="1"/>
  <c r="R646" i="23" s="1"/>
  <c r="Q648" i="23"/>
  <c r="Q647" i="23" s="1"/>
  <c r="Q646" i="23" s="1"/>
  <c r="P648" i="23"/>
  <c r="P647" i="23" s="1"/>
  <c r="P646" i="23" s="1"/>
  <c r="O648" i="23"/>
  <c r="O647" i="23" s="1"/>
  <c r="O646" i="23" s="1"/>
  <c r="L648" i="23"/>
  <c r="L647" i="23" s="1"/>
  <c r="L646" i="23" s="1"/>
  <c r="K648" i="23"/>
  <c r="K647" i="23" s="1"/>
  <c r="K646" i="23" s="1"/>
  <c r="J648" i="23"/>
  <c r="J647" i="23" s="1"/>
  <c r="J646" i="23" s="1"/>
  <c r="I648" i="23"/>
  <c r="I647" i="23" s="1"/>
  <c r="I646" i="23" s="1"/>
  <c r="H648" i="23"/>
  <c r="H647" i="23" s="1"/>
  <c r="H646" i="23" s="1"/>
  <c r="M645" i="23"/>
  <c r="N645" i="23" s="1"/>
  <c r="N644" i="23" s="1"/>
  <c r="N643" i="23" s="1"/>
  <c r="N642" i="23" s="1"/>
  <c r="R644" i="23"/>
  <c r="Q644" i="23"/>
  <c r="Q643" i="23" s="1"/>
  <c r="Q642" i="23" s="1"/>
  <c r="P644" i="23"/>
  <c r="P643" i="23" s="1"/>
  <c r="P642" i="23" s="1"/>
  <c r="O644" i="23"/>
  <c r="O643" i="23" s="1"/>
  <c r="O642" i="23" s="1"/>
  <c r="L644" i="23"/>
  <c r="L643" i="23" s="1"/>
  <c r="L642" i="23" s="1"/>
  <c r="K644" i="23"/>
  <c r="K643" i="23" s="1"/>
  <c r="K642" i="23" s="1"/>
  <c r="J644" i="23"/>
  <c r="J643" i="23" s="1"/>
  <c r="J642" i="23" s="1"/>
  <c r="I644" i="23"/>
  <c r="I643" i="23" s="1"/>
  <c r="I642" i="23" s="1"/>
  <c r="H644" i="23"/>
  <c r="H643" i="23" s="1"/>
  <c r="H642" i="23" s="1"/>
  <c r="R643" i="23"/>
  <c r="R642" i="23" s="1"/>
  <c r="M641" i="23"/>
  <c r="N641" i="23" s="1"/>
  <c r="N640" i="23" s="1"/>
  <c r="N639" i="23" s="1"/>
  <c r="N638" i="23" s="1"/>
  <c r="R640" i="23"/>
  <c r="R639" i="23" s="1"/>
  <c r="R638" i="23" s="1"/>
  <c r="Q640" i="23"/>
  <c r="Q639" i="23" s="1"/>
  <c r="Q638" i="23" s="1"/>
  <c r="P640" i="23"/>
  <c r="P639" i="23" s="1"/>
  <c r="P638" i="23" s="1"/>
  <c r="O640" i="23"/>
  <c r="O639" i="23" s="1"/>
  <c r="O638" i="23" s="1"/>
  <c r="L640" i="23"/>
  <c r="L639" i="23" s="1"/>
  <c r="L638" i="23" s="1"/>
  <c r="K640" i="23"/>
  <c r="K639" i="23" s="1"/>
  <c r="K638" i="23" s="1"/>
  <c r="J640" i="23"/>
  <c r="J639" i="23" s="1"/>
  <c r="J638" i="23" s="1"/>
  <c r="I640" i="23"/>
  <c r="I639" i="23" s="1"/>
  <c r="I638" i="23" s="1"/>
  <c r="H640" i="23"/>
  <c r="H639" i="23" s="1"/>
  <c r="H638" i="23" s="1"/>
  <c r="M637" i="23"/>
  <c r="N637" i="23" s="1"/>
  <c r="N636" i="23" s="1"/>
  <c r="N635" i="23" s="1"/>
  <c r="N634" i="23" s="1"/>
  <c r="R636" i="23"/>
  <c r="R635" i="23" s="1"/>
  <c r="R634" i="23" s="1"/>
  <c r="Q636" i="23"/>
  <c r="Q635" i="23" s="1"/>
  <c r="Q634" i="23" s="1"/>
  <c r="P636" i="23"/>
  <c r="P635" i="23" s="1"/>
  <c r="P634" i="23" s="1"/>
  <c r="O636" i="23"/>
  <c r="L636" i="23"/>
  <c r="L635" i="23" s="1"/>
  <c r="L634" i="23" s="1"/>
  <c r="K636" i="23"/>
  <c r="K635" i="23" s="1"/>
  <c r="K634" i="23" s="1"/>
  <c r="J636" i="23"/>
  <c r="J635" i="23" s="1"/>
  <c r="J634" i="23" s="1"/>
  <c r="I636" i="23"/>
  <c r="H636" i="23"/>
  <c r="H635" i="23" s="1"/>
  <c r="H634" i="23" s="1"/>
  <c r="O635" i="23"/>
  <c r="I635" i="23"/>
  <c r="I634" i="23" s="1"/>
  <c r="O634" i="23"/>
  <c r="M633" i="23"/>
  <c r="N633" i="23" s="1"/>
  <c r="M632" i="23"/>
  <c r="M631" i="23"/>
  <c r="N631" i="23" s="1"/>
  <c r="R630" i="23"/>
  <c r="R629" i="23" s="1"/>
  <c r="R628" i="23" s="1"/>
  <c r="Q630" i="23"/>
  <c r="Q629" i="23" s="1"/>
  <c r="Q628" i="23" s="1"/>
  <c r="P630" i="23"/>
  <c r="P629" i="23" s="1"/>
  <c r="P628" i="23" s="1"/>
  <c r="O630" i="23"/>
  <c r="O629" i="23" s="1"/>
  <c r="O628" i="23" s="1"/>
  <c r="L630" i="23"/>
  <c r="L629" i="23" s="1"/>
  <c r="L628" i="23" s="1"/>
  <c r="K630" i="23"/>
  <c r="K629" i="23" s="1"/>
  <c r="K628" i="23" s="1"/>
  <c r="J630" i="23"/>
  <c r="J629" i="23" s="1"/>
  <c r="J628" i="23" s="1"/>
  <c r="I630" i="23"/>
  <c r="I629" i="23" s="1"/>
  <c r="I628" i="23" s="1"/>
  <c r="H630" i="23"/>
  <c r="H629" i="23" s="1"/>
  <c r="H628" i="23" s="1"/>
  <c r="M627" i="23"/>
  <c r="N627" i="23" s="1"/>
  <c r="N626" i="23" s="1"/>
  <c r="N625" i="23" s="1"/>
  <c r="N624" i="23" s="1"/>
  <c r="R626" i="23"/>
  <c r="R625" i="23" s="1"/>
  <c r="R624" i="23" s="1"/>
  <c r="Q626" i="23"/>
  <c r="Q625" i="23" s="1"/>
  <c r="Q624" i="23" s="1"/>
  <c r="P626" i="23"/>
  <c r="P625" i="23" s="1"/>
  <c r="P624" i="23" s="1"/>
  <c r="O626" i="23"/>
  <c r="O625" i="23" s="1"/>
  <c r="O624" i="23" s="1"/>
  <c r="L626" i="23"/>
  <c r="L625" i="23" s="1"/>
  <c r="L624" i="23" s="1"/>
  <c r="K626" i="23"/>
  <c r="K625" i="23" s="1"/>
  <c r="K624" i="23" s="1"/>
  <c r="J626" i="23"/>
  <c r="J625" i="23" s="1"/>
  <c r="J624" i="23" s="1"/>
  <c r="I626" i="23"/>
  <c r="H626" i="23"/>
  <c r="H625" i="23" s="1"/>
  <c r="H624" i="23" s="1"/>
  <c r="I625" i="23"/>
  <c r="I624" i="23" s="1"/>
  <c r="M623" i="23"/>
  <c r="N623" i="23" s="1"/>
  <c r="N622" i="23" s="1"/>
  <c r="N621" i="23" s="1"/>
  <c r="N620" i="23" s="1"/>
  <c r="R622" i="23"/>
  <c r="R621" i="23" s="1"/>
  <c r="R620" i="23" s="1"/>
  <c r="Q622" i="23"/>
  <c r="Q621" i="23" s="1"/>
  <c r="Q620" i="23" s="1"/>
  <c r="P622" i="23"/>
  <c r="P621" i="23" s="1"/>
  <c r="P620" i="23" s="1"/>
  <c r="O622" i="23"/>
  <c r="O621" i="23" s="1"/>
  <c r="O620" i="23" s="1"/>
  <c r="L622" i="23"/>
  <c r="L621" i="23" s="1"/>
  <c r="L620" i="23" s="1"/>
  <c r="K622" i="23"/>
  <c r="K621" i="23" s="1"/>
  <c r="K620" i="23" s="1"/>
  <c r="J622" i="23"/>
  <c r="J621" i="23" s="1"/>
  <c r="J620" i="23" s="1"/>
  <c r="I622" i="23"/>
  <c r="I621" i="23" s="1"/>
  <c r="I620" i="23" s="1"/>
  <c r="H622" i="23"/>
  <c r="H621" i="23" s="1"/>
  <c r="H620" i="23" s="1"/>
  <c r="M619" i="23"/>
  <c r="N619" i="23" s="1"/>
  <c r="N618" i="23" s="1"/>
  <c r="N617" i="23" s="1"/>
  <c r="N616" i="23" s="1"/>
  <c r="R618" i="23"/>
  <c r="R617" i="23" s="1"/>
  <c r="R616" i="23" s="1"/>
  <c r="Q618" i="23"/>
  <c r="Q617" i="23" s="1"/>
  <c r="Q616" i="23" s="1"/>
  <c r="P618" i="23"/>
  <c r="O618" i="23"/>
  <c r="O617" i="23" s="1"/>
  <c r="O616" i="23" s="1"/>
  <c r="L618" i="23"/>
  <c r="K618" i="23"/>
  <c r="K617" i="23" s="1"/>
  <c r="K616" i="23" s="1"/>
  <c r="J618" i="23"/>
  <c r="J617" i="23" s="1"/>
  <c r="J616" i="23" s="1"/>
  <c r="I618" i="23"/>
  <c r="I617" i="23" s="1"/>
  <c r="I616" i="23" s="1"/>
  <c r="H618" i="23"/>
  <c r="H617" i="23" s="1"/>
  <c r="H616" i="23" s="1"/>
  <c r="P617" i="23"/>
  <c r="P616" i="23" s="1"/>
  <c r="L617" i="23"/>
  <c r="L616" i="23" s="1"/>
  <c r="M615" i="23"/>
  <c r="N615" i="23" s="1"/>
  <c r="N614" i="23" s="1"/>
  <c r="N613" i="23" s="1"/>
  <c r="N612" i="23" s="1"/>
  <c r="R614" i="23"/>
  <c r="R613" i="23" s="1"/>
  <c r="R612" i="23" s="1"/>
  <c r="Q614" i="23"/>
  <c r="Q613" i="23" s="1"/>
  <c r="Q612" i="23" s="1"/>
  <c r="P614" i="23"/>
  <c r="O614" i="23"/>
  <c r="L614" i="23"/>
  <c r="L613" i="23" s="1"/>
  <c r="L612" i="23" s="1"/>
  <c r="K614" i="23"/>
  <c r="K613" i="23" s="1"/>
  <c r="K612" i="23" s="1"/>
  <c r="J614" i="23"/>
  <c r="J613" i="23" s="1"/>
  <c r="J612" i="23" s="1"/>
  <c r="I614" i="23"/>
  <c r="I613" i="23" s="1"/>
  <c r="I612" i="23" s="1"/>
  <c r="H614" i="23"/>
  <c r="H613" i="23" s="1"/>
  <c r="H612" i="23" s="1"/>
  <c r="P613" i="23"/>
  <c r="P612" i="23" s="1"/>
  <c r="O613" i="23"/>
  <c r="O612" i="23" s="1"/>
  <c r="M611" i="23"/>
  <c r="N611" i="23" s="1"/>
  <c r="N610" i="23" s="1"/>
  <c r="N609" i="23" s="1"/>
  <c r="N608" i="23" s="1"/>
  <c r="R610" i="23"/>
  <c r="R609" i="23" s="1"/>
  <c r="R608" i="23" s="1"/>
  <c r="Q610" i="23"/>
  <c r="Q609" i="23" s="1"/>
  <c r="Q608" i="23" s="1"/>
  <c r="P610" i="23"/>
  <c r="P609" i="23" s="1"/>
  <c r="P608" i="23" s="1"/>
  <c r="O610" i="23"/>
  <c r="O609" i="23" s="1"/>
  <c r="O608" i="23" s="1"/>
  <c r="L610" i="23"/>
  <c r="L609" i="23" s="1"/>
  <c r="L608" i="23" s="1"/>
  <c r="K610" i="23"/>
  <c r="K609" i="23" s="1"/>
  <c r="K608" i="23" s="1"/>
  <c r="J610" i="23"/>
  <c r="J609" i="23" s="1"/>
  <c r="J608" i="23" s="1"/>
  <c r="I610" i="23"/>
  <c r="I609" i="23" s="1"/>
  <c r="I608" i="23" s="1"/>
  <c r="H610" i="23"/>
  <c r="H609" i="23" s="1"/>
  <c r="H608" i="23" s="1"/>
  <c r="M607" i="23"/>
  <c r="M606" i="23" s="1"/>
  <c r="M605" i="23" s="1"/>
  <c r="M604" i="23" s="1"/>
  <c r="R606" i="23"/>
  <c r="R605" i="23" s="1"/>
  <c r="R604" i="23" s="1"/>
  <c r="Q606" i="23"/>
  <c r="Q605" i="23" s="1"/>
  <c r="Q604" i="23" s="1"/>
  <c r="P606" i="23"/>
  <c r="P605" i="23" s="1"/>
  <c r="P604" i="23" s="1"/>
  <c r="O606" i="23"/>
  <c r="O605" i="23" s="1"/>
  <c r="O604" i="23" s="1"/>
  <c r="L606" i="23"/>
  <c r="L605" i="23" s="1"/>
  <c r="K606" i="23"/>
  <c r="K605" i="23" s="1"/>
  <c r="K604" i="23" s="1"/>
  <c r="J606" i="23"/>
  <c r="J605" i="23" s="1"/>
  <c r="J604" i="23" s="1"/>
  <c r="I606" i="23"/>
  <c r="I605" i="23" s="1"/>
  <c r="I604" i="23" s="1"/>
  <c r="H606" i="23"/>
  <c r="H605" i="23" s="1"/>
  <c r="H604" i="23" s="1"/>
  <c r="L604" i="23"/>
  <c r="M603" i="23"/>
  <c r="N603" i="23" s="1"/>
  <c r="N602" i="23" s="1"/>
  <c r="N601" i="23" s="1"/>
  <c r="N600" i="23" s="1"/>
  <c r="R602" i="23"/>
  <c r="R601" i="23" s="1"/>
  <c r="R600" i="23" s="1"/>
  <c r="Q602" i="23"/>
  <c r="P602" i="23"/>
  <c r="P601" i="23" s="1"/>
  <c r="P600" i="23" s="1"/>
  <c r="O602" i="23"/>
  <c r="O601" i="23" s="1"/>
  <c r="O600" i="23" s="1"/>
  <c r="L602" i="23"/>
  <c r="L601" i="23" s="1"/>
  <c r="L600" i="23" s="1"/>
  <c r="K602" i="23"/>
  <c r="K601" i="23" s="1"/>
  <c r="K600" i="23" s="1"/>
  <c r="J602" i="23"/>
  <c r="J601" i="23" s="1"/>
  <c r="J600" i="23" s="1"/>
  <c r="I602" i="23"/>
  <c r="I601" i="23" s="1"/>
  <c r="I600" i="23" s="1"/>
  <c r="H602" i="23"/>
  <c r="Q601" i="23"/>
  <c r="Q600" i="23" s="1"/>
  <c r="H601" i="23"/>
  <c r="H600" i="23" s="1"/>
  <c r="M599" i="23"/>
  <c r="M598" i="23" s="1"/>
  <c r="M597" i="23" s="1"/>
  <c r="M596" i="23" s="1"/>
  <c r="R598" i="23"/>
  <c r="R597" i="23" s="1"/>
  <c r="R596" i="23" s="1"/>
  <c r="Q598" i="23"/>
  <c r="Q597" i="23" s="1"/>
  <c r="Q596" i="23" s="1"/>
  <c r="P598" i="23"/>
  <c r="O598" i="23"/>
  <c r="O597" i="23" s="1"/>
  <c r="O596" i="23" s="1"/>
  <c r="L598" i="23"/>
  <c r="L597" i="23" s="1"/>
  <c r="L596" i="23" s="1"/>
  <c r="K598" i="23"/>
  <c r="K597" i="23" s="1"/>
  <c r="K596" i="23" s="1"/>
  <c r="J598" i="23"/>
  <c r="J597" i="23" s="1"/>
  <c r="J596" i="23" s="1"/>
  <c r="I598" i="23"/>
  <c r="I597" i="23" s="1"/>
  <c r="I596" i="23" s="1"/>
  <c r="H598" i="23"/>
  <c r="H597" i="23" s="1"/>
  <c r="H596" i="23" s="1"/>
  <c r="P597" i="23"/>
  <c r="P596" i="23" s="1"/>
  <c r="M595" i="23"/>
  <c r="N595" i="23" s="1"/>
  <c r="N594" i="23" s="1"/>
  <c r="N593" i="23" s="1"/>
  <c r="N592" i="23" s="1"/>
  <c r="R594" i="23"/>
  <c r="Q594" i="23"/>
  <c r="Q593" i="23" s="1"/>
  <c r="Q592" i="23" s="1"/>
  <c r="P594" i="23"/>
  <c r="O594" i="23"/>
  <c r="O593" i="23" s="1"/>
  <c r="O592" i="23" s="1"/>
  <c r="L594" i="23"/>
  <c r="K594" i="23"/>
  <c r="K593" i="23" s="1"/>
  <c r="K592" i="23" s="1"/>
  <c r="J594" i="23"/>
  <c r="I594" i="23"/>
  <c r="I593" i="23" s="1"/>
  <c r="I592" i="23" s="1"/>
  <c r="H594" i="23"/>
  <c r="H593" i="23" s="1"/>
  <c r="H592" i="23" s="1"/>
  <c r="R593" i="23"/>
  <c r="R592" i="23" s="1"/>
  <c r="P593" i="23"/>
  <c r="P592" i="23" s="1"/>
  <c r="L593" i="23"/>
  <c r="L592" i="23" s="1"/>
  <c r="J593" i="23"/>
  <c r="J592" i="23" s="1"/>
  <c r="M588" i="23"/>
  <c r="N588" i="23" s="1"/>
  <c r="N587" i="23" s="1"/>
  <c r="N586" i="23" s="1"/>
  <c r="R587" i="23"/>
  <c r="R586" i="23" s="1"/>
  <c r="Q587" i="23"/>
  <c r="P587" i="23"/>
  <c r="P586" i="23" s="1"/>
  <c r="O587" i="23"/>
  <c r="O586" i="23" s="1"/>
  <c r="M587" i="23"/>
  <c r="M586" i="23" s="1"/>
  <c r="L587" i="23"/>
  <c r="L586" i="23" s="1"/>
  <c r="K587" i="23"/>
  <c r="K586" i="23" s="1"/>
  <c r="J587" i="23"/>
  <c r="J586" i="23" s="1"/>
  <c r="I587" i="23"/>
  <c r="I586" i="23" s="1"/>
  <c r="H587" i="23"/>
  <c r="H586" i="23" s="1"/>
  <c r="Q586" i="23"/>
  <c r="M585" i="23"/>
  <c r="N585" i="23" s="1"/>
  <c r="N584" i="23" s="1"/>
  <c r="N583" i="23" s="1"/>
  <c r="R584" i="23"/>
  <c r="Q584" i="23"/>
  <c r="Q583" i="23" s="1"/>
  <c r="Q582" i="23" s="1"/>
  <c r="P584" i="23"/>
  <c r="P583" i="23" s="1"/>
  <c r="P582" i="23" s="1"/>
  <c r="O584" i="23"/>
  <c r="O583" i="23" s="1"/>
  <c r="L584" i="23"/>
  <c r="L583" i="23" s="1"/>
  <c r="L582" i="23" s="1"/>
  <c r="K584" i="23"/>
  <c r="J584" i="23"/>
  <c r="J583" i="23" s="1"/>
  <c r="I584" i="23"/>
  <c r="I583" i="23" s="1"/>
  <c r="H584" i="23"/>
  <c r="H583" i="23" s="1"/>
  <c r="R583" i="23"/>
  <c r="K583" i="23"/>
  <c r="M581" i="23"/>
  <c r="N581" i="23" s="1"/>
  <c r="N580" i="23" s="1"/>
  <c r="N579" i="23" s="1"/>
  <c r="R580" i="23"/>
  <c r="R579" i="23" s="1"/>
  <c r="Q580" i="23"/>
  <c r="Q579" i="23" s="1"/>
  <c r="P580" i="23"/>
  <c r="O580" i="23"/>
  <c r="O579" i="23" s="1"/>
  <c r="L580" i="23"/>
  <c r="L579" i="23" s="1"/>
  <c r="K580" i="23"/>
  <c r="K579" i="23" s="1"/>
  <c r="J580" i="23"/>
  <c r="J579" i="23" s="1"/>
  <c r="I580" i="23"/>
  <c r="I579" i="23" s="1"/>
  <c r="H580" i="23"/>
  <c r="H579" i="23" s="1"/>
  <c r="P579" i="23"/>
  <c r="M578" i="23"/>
  <c r="N578" i="23" s="1"/>
  <c r="M577" i="23"/>
  <c r="N577" i="23" s="1"/>
  <c r="M576" i="23"/>
  <c r="N576" i="23" s="1"/>
  <c r="R575" i="23"/>
  <c r="R574" i="23" s="1"/>
  <c r="Q575" i="23"/>
  <c r="Q574" i="23" s="1"/>
  <c r="P575" i="23"/>
  <c r="P574" i="23" s="1"/>
  <c r="O575" i="23"/>
  <c r="O574" i="23" s="1"/>
  <c r="L575" i="23"/>
  <c r="L574" i="23" s="1"/>
  <c r="K575" i="23"/>
  <c r="K574" i="23" s="1"/>
  <c r="J575" i="23"/>
  <c r="J574" i="23" s="1"/>
  <c r="I575" i="23"/>
  <c r="I574" i="23" s="1"/>
  <c r="H575" i="23"/>
  <c r="H574" i="23" s="1"/>
  <c r="M573" i="23"/>
  <c r="N573" i="23" s="1"/>
  <c r="M572" i="23"/>
  <c r="R571" i="23"/>
  <c r="R570" i="23" s="1"/>
  <c r="R569" i="23" s="1"/>
  <c r="Q571" i="23"/>
  <c r="Q570" i="23" s="1"/>
  <c r="Q569" i="23" s="1"/>
  <c r="P571" i="23"/>
  <c r="P570" i="23" s="1"/>
  <c r="P569" i="23" s="1"/>
  <c r="O571" i="23"/>
  <c r="O570" i="23" s="1"/>
  <c r="O569" i="23" s="1"/>
  <c r="L571" i="23"/>
  <c r="L570" i="23" s="1"/>
  <c r="L569" i="23" s="1"/>
  <c r="K571" i="23"/>
  <c r="K570" i="23" s="1"/>
  <c r="K569" i="23" s="1"/>
  <c r="J571" i="23"/>
  <c r="J570" i="23" s="1"/>
  <c r="J569" i="23" s="1"/>
  <c r="I571" i="23"/>
  <c r="I570" i="23" s="1"/>
  <c r="I569" i="23" s="1"/>
  <c r="H571" i="23"/>
  <c r="H570" i="23" s="1"/>
  <c r="H569" i="23" s="1"/>
  <c r="M568" i="23"/>
  <c r="N568" i="23" s="1"/>
  <c r="N567" i="23" s="1"/>
  <c r="N566" i="23" s="1"/>
  <c r="R567" i="23"/>
  <c r="R566" i="23" s="1"/>
  <c r="Q567" i="23"/>
  <c r="Q566" i="23" s="1"/>
  <c r="P567" i="23"/>
  <c r="P566" i="23" s="1"/>
  <c r="O567" i="23"/>
  <c r="O566" i="23" s="1"/>
  <c r="L567" i="23"/>
  <c r="L566" i="23" s="1"/>
  <c r="K567" i="23"/>
  <c r="K566" i="23" s="1"/>
  <c r="J567" i="23"/>
  <c r="J566" i="23" s="1"/>
  <c r="I567" i="23"/>
  <c r="I566" i="23" s="1"/>
  <c r="H567" i="23"/>
  <c r="H566" i="23" s="1"/>
  <c r="M564" i="23"/>
  <c r="N564" i="23" s="1"/>
  <c r="M563" i="23"/>
  <c r="N563" i="23" s="1"/>
  <c r="M562" i="23"/>
  <c r="N562" i="23" s="1"/>
  <c r="M561" i="23"/>
  <c r="N561" i="23" s="1"/>
  <c r="M560" i="23"/>
  <c r="N560" i="23" s="1"/>
  <c r="M559" i="23"/>
  <c r="N559" i="23" s="1"/>
  <c r="R558" i="23"/>
  <c r="Q558" i="23"/>
  <c r="P558" i="23"/>
  <c r="O558" i="23"/>
  <c r="L558" i="23"/>
  <c r="K558" i="23"/>
  <c r="J558" i="23"/>
  <c r="I558" i="23"/>
  <c r="H558" i="23"/>
  <c r="M557" i="23"/>
  <c r="N557" i="23" s="1"/>
  <c r="M556" i="23"/>
  <c r="N556" i="23" s="1"/>
  <c r="M555" i="23"/>
  <c r="N555" i="23" s="1"/>
  <c r="M554" i="23"/>
  <c r="N554" i="23" s="1"/>
  <c r="M553" i="23"/>
  <c r="N553" i="23" s="1"/>
  <c r="M552" i="23"/>
  <c r="N552" i="23" s="1"/>
  <c r="R551" i="23"/>
  <c r="Q551" i="23"/>
  <c r="P551" i="23"/>
  <c r="O551" i="23"/>
  <c r="L551" i="23"/>
  <c r="K551" i="23"/>
  <c r="J551" i="23"/>
  <c r="I551" i="23"/>
  <c r="H551" i="23"/>
  <c r="M550" i="23"/>
  <c r="N550" i="23" s="1"/>
  <c r="M549" i="23"/>
  <c r="M548" i="23"/>
  <c r="N548" i="23" s="1"/>
  <c r="R547" i="23"/>
  <c r="Q547" i="23"/>
  <c r="P547" i="23"/>
  <c r="O547" i="23"/>
  <c r="L547" i="23"/>
  <c r="K547" i="23"/>
  <c r="J547" i="23"/>
  <c r="I547" i="23"/>
  <c r="H547" i="23"/>
  <c r="M546" i="23"/>
  <c r="N546" i="23" s="1"/>
  <c r="M545" i="23"/>
  <c r="N545" i="23" s="1"/>
  <c r="M544" i="23"/>
  <c r="M543" i="23"/>
  <c r="N543" i="23" s="1"/>
  <c r="M542" i="23"/>
  <c r="N542" i="23" s="1"/>
  <c r="R541" i="23"/>
  <c r="Q541" i="23"/>
  <c r="P541" i="23"/>
  <c r="O541" i="23"/>
  <c r="L541" i="23"/>
  <c r="K541" i="23"/>
  <c r="K540" i="23" s="1"/>
  <c r="J541" i="23"/>
  <c r="I541" i="23"/>
  <c r="H541" i="23"/>
  <c r="M539" i="23"/>
  <c r="N539" i="23" s="1"/>
  <c r="M538" i="23"/>
  <c r="N538" i="23" s="1"/>
  <c r="M537" i="23"/>
  <c r="N537" i="23" s="1"/>
  <c r="M536" i="23"/>
  <c r="N536" i="23" s="1"/>
  <c r="M535" i="23"/>
  <c r="N535" i="23" s="1"/>
  <c r="M534" i="23"/>
  <c r="R533" i="23"/>
  <c r="Q533" i="23"/>
  <c r="P533" i="23"/>
  <c r="O533" i="23"/>
  <c r="L533" i="23"/>
  <c r="K533" i="23"/>
  <c r="J533" i="23"/>
  <c r="I533" i="23"/>
  <c r="H533" i="23"/>
  <c r="M532" i="23"/>
  <c r="N532" i="23" s="1"/>
  <c r="M531" i="23"/>
  <c r="N531" i="23" s="1"/>
  <c r="R530" i="23"/>
  <c r="Q530" i="23"/>
  <c r="P530" i="23"/>
  <c r="O530" i="23"/>
  <c r="L530" i="23"/>
  <c r="K530" i="23"/>
  <c r="J530" i="23"/>
  <c r="I530" i="23"/>
  <c r="H530" i="23"/>
  <c r="R529" i="23"/>
  <c r="L529" i="23"/>
  <c r="M527" i="23"/>
  <c r="N527" i="23" s="1"/>
  <c r="N526" i="23" s="1"/>
  <c r="N525" i="23" s="1"/>
  <c r="N524" i="23" s="1"/>
  <c r="R526" i="23"/>
  <c r="R525" i="23" s="1"/>
  <c r="R524" i="23" s="1"/>
  <c r="Q526" i="23"/>
  <c r="Q525" i="23" s="1"/>
  <c r="Q524" i="23" s="1"/>
  <c r="P526" i="23"/>
  <c r="P525" i="23" s="1"/>
  <c r="P524" i="23" s="1"/>
  <c r="O526" i="23"/>
  <c r="O525" i="23" s="1"/>
  <c r="O524" i="23" s="1"/>
  <c r="L526" i="23"/>
  <c r="L525" i="23" s="1"/>
  <c r="L524" i="23" s="1"/>
  <c r="K526" i="23"/>
  <c r="K525" i="23" s="1"/>
  <c r="K524" i="23" s="1"/>
  <c r="J526" i="23"/>
  <c r="J525" i="23" s="1"/>
  <c r="J524" i="23" s="1"/>
  <c r="I526" i="23"/>
  <c r="I525" i="23" s="1"/>
  <c r="I524" i="23" s="1"/>
  <c r="H526" i="23"/>
  <c r="H525" i="23" s="1"/>
  <c r="H524" i="23" s="1"/>
  <c r="M522" i="23"/>
  <c r="N522" i="23" s="1"/>
  <c r="M521" i="23"/>
  <c r="N521" i="23" s="1"/>
  <c r="M520" i="23"/>
  <c r="N520" i="23" s="1"/>
  <c r="M519" i="23"/>
  <c r="N519" i="23" s="1"/>
  <c r="M518" i="23"/>
  <c r="N518" i="23" s="1"/>
  <c r="M517" i="23"/>
  <c r="N517" i="23" s="1"/>
  <c r="R516" i="23"/>
  <c r="R515" i="23" s="1"/>
  <c r="Q516" i="23"/>
  <c r="Q515" i="23" s="1"/>
  <c r="P516" i="23"/>
  <c r="P515" i="23" s="1"/>
  <c r="O516" i="23"/>
  <c r="O515" i="23" s="1"/>
  <c r="L516" i="23"/>
  <c r="L515" i="23" s="1"/>
  <c r="K516" i="23"/>
  <c r="K515" i="23" s="1"/>
  <c r="J516" i="23"/>
  <c r="J515" i="23" s="1"/>
  <c r="I516" i="23"/>
  <c r="I515" i="23" s="1"/>
  <c r="H516" i="23"/>
  <c r="H515" i="23" s="1"/>
  <c r="M514" i="23"/>
  <c r="N514" i="23" s="1"/>
  <c r="M513" i="23"/>
  <c r="N513" i="23" s="1"/>
  <c r="M512" i="23"/>
  <c r="N512" i="23" s="1"/>
  <c r="M511" i="23"/>
  <c r="N511" i="23" s="1"/>
  <c r="M510" i="23"/>
  <c r="M509" i="23"/>
  <c r="N509" i="23" s="1"/>
  <c r="M508" i="23"/>
  <c r="N508" i="23" s="1"/>
  <c r="R507" i="23"/>
  <c r="Q507" i="23"/>
  <c r="P507" i="23"/>
  <c r="O507" i="23"/>
  <c r="L507" i="23"/>
  <c r="K507" i="23"/>
  <c r="J507" i="23"/>
  <c r="I507" i="23"/>
  <c r="H507" i="23"/>
  <c r="M506" i="23"/>
  <c r="N506" i="23" s="1"/>
  <c r="M505" i="23"/>
  <c r="N505" i="23" s="1"/>
  <c r="M504" i="23"/>
  <c r="N504" i="23" s="1"/>
  <c r="M503" i="23"/>
  <c r="N503" i="23" s="1"/>
  <c r="M502" i="23"/>
  <c r="N502" i="23" s="1"/>
  <c r="M501" i="23"/>
  <c r="N501" i="23" s="1"/>
  <c r="M500" i="23"/>
  <c r="M499" i="23"/>
  <c r="N499" i="23" s="1"/>
  <c r="R498" i="23"/>
  <c r="R497" i="23" s="1"/>
  <c r="R496" i="23" s="1"/>
  <c r="R495" i="23" s="1"/>
  <c r="Q498" i="23"/>
  <c r="Q497" i="23" s="1"/>
  <c r="P498" i="23"/>
  <c r="P497" i="23" s="1"/>
  <c r="O498" i="23"/>
  <c r="O497" i="23" s="1"/>
  <c r="L498" i="23"/>
  <c r="L497" i="23" s="1"/>
  <c r="K498" i="23"/>
  <c r="K497" i="23" s="1"/>
  <c r="J498" i="23"/>
  <c r="J497" i="23" s="1"/>
  <c r="I498" i="23"/>
  <c r="I497" i="23" s="1"/>
  <c r="H498" i="23"/>
  <c r="H497" i="23" s="1"/>
  <c r="H496" i="23" s="1"/>
  <c r="H495" i="23" s="1"/>
  <c r="M493" i="23"/>
  <c r="N493" i="23" s="1"/>
  <c r="R492" i="23"/>
  <c r="R491" i="23" s="1"/>
  <c r="R490" i="23" s="1"/>
  <c r="Q492" i="23"/>
  <c r="Q491" i="23" s="1"/>
  <c r="Q490" i="23" s="1"/>
  <c r="P492" i="23"/>
  <c r="P491" i="23" s="1"/>
  <c r="P490" i="23" s="1"/>
  <c r="O492" i="23"/>
  <c r="O491" i="23" s="1"/>
  <c r="O490" i="23" s="1"/>
  <c r="L492" i="23"/>
  <c r="L491" i="23" s="1"/>
  <c r="L490" i="23" s="1"/>
  <c r="K492" i="23"/>
  <c r="K491" i="23" s="1"/>
  <c r="K490" i="23" s="1"/>
  <c r="J492" i="23"/>
  <c r="J491" i="23" s="1"/>
  <c r="J490" i="23" s="1"/>
  <c r="I492" i="23"/>
  <c r="H492" i="23"/>
  <c r="H491" i="23" s="1"/>
  <c r="M489" i="23"/>
  <c r="N489" i="23" s="1"/>
  <c r="M488" i="23"/>
  <c r="N488" i="23" s="1"/>
  <c r="R487" i="23"/>
  <c r="R486" i="23" s="1"/>
  <c r="R485" i="23" s="1"/>
  <c r="Q487" i="23"/>
  <c r="Q486" i="23" s="1"/>
  <c r="Q485" i="23" s="1"/>
  <c r="P487" i="23"/>
  <c r="P486" i="23" s="1"/>
  <c r="P485" i="23" s="1"/>
  <c r="O487" i="23"/>
  <c r="O486" i="23" s="1"/>
  <c r="O485" i="23" s="1"/>
  <c r="L487" i="23"/>
  <c r="L486" i="23" s="1"/>
  <c r="L485" i="23" s="1"/>
  <c r="K487" i="23"/>
  <c r="K486" i="23" s="1"/>
  <c r="K485" i="23" s="1"/>
  <c r="J487" i="23"/>
  <c r="J486" i="23" s="1"/>
  <c r="J485" i="23" s="1"/>
  <c r="I487" i="23"/>
  <c r="I486" i="23" s="1"/>
  <c r="H487" i="23"/>
  <c r="H486" i="23" s="1"/>
  <c r="M484" i="23"/>
  <c r="N484" i="23" s="1"/>
  <c r="R483" i="23"/>
  <c r="Q483" i="23"/>
  <c r="P483" i="23"/>
  <c r="O483" i="23"/>
  <c r="L483" i="23"/>
  <c r="K483" i="23"/>
  <c r="J483" i="23"/>
  <c r="I483" i="23"/>
  <c r="H483" i="23"/>
  <c r="M482" i="23"/>
  <c r="N482" i="23" s="1"/>
  <c r="M481" i="23"/>
  <c r="N481" i="23" s="1"/>
  <c r="R480" i="23"/>
  <c r="R479" i="23" s="1"/>
  <c r="R478" i="23" s="1"/>
  <c r="Q480" i="23"/>
  <c r="Q479" i="23" s="1"/>
  <c r="Q478" i="23" s="1"/>
  <c r="P480" i="23"/>
  <c r="P479" i="23" s="1"/>
  <c r="P478" i="23" s="1"/>
  <c r="O480" i="23"/>
  <c r="O479" i="23" s="1"/>
  <c r="O478" i="23" s="1"/>
  <c r="L480" i="23"/>
  <c r="K480" i="23"/>
  <c r="J480" i="23"/>
  <c r="J479" i="23" s="1"/>
  <c r="J478" i="23" s="1"/>
  <c r="I480" i="23"/>
  <c r="H480" i="23"/>
  <c r="M477" i="23"/>
  <c r="N477" i="23" s="1"/>
  <c r="R476" i="23"/>
  <c r="R475" i="23" s="1"/>
  <c r="R474" i="23" s="1"/>
  <c r="Q476" i="23"/>
  <c r="Q475" i="23" s="1"/>
  <c r="Q474" i="23" s="1"/>
  <c r="P476" i="23"/>
  <c r="O476" i="23"/>
  <c r="O475" i="23" s="1"/>
  <c r="O474" i="23" s="1"/>
  <c r="L476" i="23"/>
  <c r="L475" i="23" s="1"/>
  <c r="L474" i="23" s="1"/>
  <c r="K476" i="23"/>
  <c r="K475" i="23" s="1"/>
  <c r="K474" i="23" s="1"/>
  <c r="J476" i="23"/>
  <c r="J475" i="23" s="1"/>
  <c r="J474" i="23" s="1"/>
  <c r="I476" i="23"/>
  <c r="I475" i="23" s="1"/>
  <c r="I474" i="23" s="1"/>
  <c r="H476" i="23"/>
  <c r="H475" i="23" s="1"/>
  <c r="P475" i="23"/>
  <c r="P474" i="23" s="1"/>
  <c r="M471" i="23"/>
  <c r="N471" i="23" s="1"/>
  <c r="R470" i="23"/>
  <c r="Q470" i="23"/>
  <c r="Q469" i="23" s="1"/>
  <c r="Q468" i="23" s="1"/>
  <c r="P470" i="23"/>
  <c r="P469" i="23" s="1"/>
  <c r="P468" i="23" s="1"/>
  <c r="O470" i="23"/>
  <c r="O469" i="23" s="1"/>
  <c r="O468" i="23" s="1"/>
  <c r="L470" i="23"/>
  <c r="L469" i="23" s="1"/>
  <c r="L468" i="23" s="1"/>
  <c r="K470" i="23"/>
  <c r="K469" i="23" s="1"/>
  <c r="K468" i="23" s="1"/>
  <c r="J470" i="23"/>
  <c r="J469" i="23" s="1"/>
  <c r="J468" i="23" s="1"/>
  <c r="I470" i="23"/>
  <c r="H470" i="23"/>
  <c r="H469" i="23" s="1"/>
  <c r="H468" i="23" s="1"/>
  <c r="R469" i="23"/>
  <c r="R468" i="23" s="1"/>
  <c r="I469" i="23"/>
  <c r="M467" i="23"/>
  <c r="N467" i="23" s="1"/>
  <c r="M466" i="23"/>
  <c r="N466" i="23" s="1"/>
  <c r="R465" i="23"/>
  <c r="R464" i="23" s="1"/>
  <c r="R463" i="23" s="1"/>
  <c r="Q465" i="23"/>
  <c r="Q464" i="23" s="1"/>
  <c r="Q463" i="23" s="1"/>
  <c r="P465" i="23"/>
  <c r="P464" i="23" s="1"/>
  <c r="P463" i="23" s="1"/>
  <c r="O465" i="23"/>
  <c r="O464" i="23" s="1"/>
  <c r="O463" i="23" s="1"/>
  <c r="L465" i="23"/>
  <c r="L464" i="23" s="1"/>
  <c r="L463" i="23" s="1"/>
  <c r="K465" i="23"/>
  <c r="K464" i="23" s="1"/>
  <c r="K463" i="23" s="1"/>
  <c r="J465" i="23"/>
  <c r="J464" i="23" s="1"/>
  <c r="J463" i="23" s="1"/>
  <c r="I465" i="23"/>
  <c r="H465" i="23"/>
  <c r="H464" i="23" s="1"/>
  <c r="H463" i="23" s="1"/>
  <c r="M460" i="23"/>
  <c r="N460" i="23" s="1"/>
  <c r="R459" i="23"/>
  <c r="R458" i="23" s="1"/>
  <c r="R457" i="23" s="1"/>
  <c r="Q459" i="23"/>
  <c r="Q458" i="23" s="1"/>
  <c r="Q457" i="23" s="1"/>
  <c r="P459" i="23"/>
  <c r="P458" i="23" s="1"/>
  <c r="P457" i="23" s="1"/>
  <c r="O459" i="23"/>
  <c r="L459" i="23"/>
  <c r="L458" i="23" s="1"/>
  <c r="L457" i="23" s="1"/>
  <c r="K459" i="23"/>
  <c r="K458" i="23" s="1"/>
  <c r="K457" i="23" s="1"/>
  <c r="J459" i="23"/>
  <c r="J458" i="23" s="1"/>
  <c r="J457" i="23" s="1"/>
  <c r="I459" i="23"/>
  <c r="H459" i="23"/>
  <c r="O458" i="23"/>
  <c r="O457" i="23" s="1"/>
  <c r="M456" i="23"/>
  <c r="N456" i="23" s="1"/>
  <c r="R455" i="23"/>
  <c r="Q455" i="23"/>
  <c r="P455" i="23"/>
  <c r="O455" i="23"/>
  <c r="L455" i="23"/>
  <c r="K455" i="23"/>
  <c r="J455" i="23"/>
  <c r="I455" i="23"/>
  <c r="H455" i="23"/>
  <c r="M454" i="23"/>
  <c r="N454" i="23" s="1"/>
  <c r="R453" i="23"/>
  <c r="Q453" i="23"/>
  <c r="P453" i="23"/>
  <c r="P452" i="23" s="1"/>
  <c r="P451" i="23" s="1"/>
  <c r="O453" i="23"/>
  <c r="L453" i="23"/>
  <c r="K453" i="23"/>
  <c r="J453" i="23"/>
  <c r="I453" i="23"/>
  <c r="H453" i="23"/>
  <c r="O452" i="23"/>
  <c r="O451" i="23" s="1"/>
  <c r="M448" i="23"/>
  <c r="N448" i="23" s="1"/>
  <c r="R447" i="23"/>
  <c r="Q447" i="23"/>
  <c r="Q446" i="23" s="1"/>
  <c r="Q445" i="23" s="1"/>
  <c r="Q444" i="23" s="1"/>
  <c r="Q443" i="23" s="1"/>
  <c r="P447" i="23"/>
  <c r="P446" i="23" s="1"/>
  <c r="P445" i="23" s="1"/>
  <c r="P444" i="23" s="1"/>
  <c r="P443" i="23" s="1"/>
  <c r="O447" i="23"/>
  <c r="O446" i="23" s="1"/>
  <c r="O445" i="23" s="1"/>
  <c r="O444" i="23" s="1"/>
  <c r="O443" i="23" s="1"/>
  <c r="L447" i="23"/>
  <c r="L446" i="23" s="1"/>
  <c r="L445" i="23" s="1"/>
  <c r="L444" i="23" s="1"/>
  <c r="L443" i="23" s="1"/>
  <c r="K447" i="23"/>
  <c r="J447" i="23"/>
  <c r="J446" i="23" s="1"/>
  <c r="I447" i="23"/>
  <c r="I446" i="23" s="1"/>
  <c r="I445" i="23" s="1"/>
  <c r="I444" i="23" s="1"/>
  <c r="H447" i="23"/>
  <c r="R446" i="23"/>
  <c r="R445" i="23" s="1"/>
  <c r="R444" i="23" s="1"/>
  <c r="R443" i="23" s="1"/>
  <c r="K446" i="23"/>
  <c r="K445" i="23" s="1"/>
  <c r="K444" i="23" s="1"/>
  <c r="K443" i="23" s="1"/>
  <c r="H446" i="23"/>
  <c r="H445" i="23" s="1"/>
  <c r="M442" i="23"/>
  <c r="N442" i="23" s="1"/>
  <c r="R441" i="23"/>
  <c r="Q441" i="23"/>
  <c r="P441" i="23"/>
  <c r="O441" i="23"/>
  <c r="L441" i="23"/>
  <c r="K441" i="23"/>
  <c r="J441" i="23"/>
  <c r="I441" i="23"/>
  <c r="H441" i="23"/>
  <c r="M440" i="23"/>
  <c r="N440" i="23" s="1"/>
  <c r="R439" i="23"/>
  <c r="Q439" i="23"/>
  <c r="P439" i="23"/>
  <c r="O439" i="23"/>
  <c r="L439" i="23"/>
  <c r="K439" i="23"/>
  <c r="J439" i="23"/>
  <c r="I439" i="23"/>
  <c r="H439" i="23"/>
  <c r="M438" i="23"/>
  <c r="N438" i="23" s="1"/>
  <c r="R437" i="23"/>
  <c r="Q437" i="23"/>
  <c r="P437" i="23"/>
  <c r="O437" i="23"/>
  <c r="L437" i="23"/>
  <c r="K437" i="23"/>
  <c r="J437" i="23"/>
  <c r="I437" i="23"/>
  <c r="H437" i="23"/>
  <c r="H436" i="23" s="1"/>
  <c r="M434" i="23"/>
  <c r="N434" i="23" s="1"/>
  <c r="R433" i="23"/>
  <c r="R432" i="23" s="1"/>
  <c r="R431" i="23" s="1"/>
  <c r="Q433" i="23"/>
  <c r="Q432" i="23" s="1"/>
  <c r="Q431" i="23" s="1"/>
  <c r="P433" i="23"/>
  <c r="P432" i="23" s="1"/>
  <c r="P431" i="23" s="1"/>
  <c r="O433" i="23"/>
  <c r="O432" i="23" s="1"/>
  <c r="O431" i="23" s="1"/>
  <c r="L433" i="23"/>
  <c r="L432" i="23" s="1"/>
  <c r="L431" i="23" s="1"/>
  <c r="K433" i="23"/>
  <c r="K432" i="23" s="1"/>
  <c r="K431" i="23" s="1"/>
  <c r="J433" i="23"/>
  <c r="J432" i="23" s="1"/>
  <c r="J431" i="23" s="1"/>
  <c r="I433" i="23"/>
  <c r="I432" i="23" s="1"/>
  <c r="H433" i="23"/>
  <c r="H432" i="23" s="1"/>
  <c r="M430" i="23"/>
  <c r="N430" i="23" s="1"/>
  <c r="R429" i="23"/>
  <c r="R428" i="23" s="1"/>
  <c r="R427" i="23" s="1"/>
  <c r="Q429" i="23"/>
  <c r="Q428" i="23" s="1"/>
  <c r="Q427" i="23" s="1"/>
  <c r="P429" i="23"/>
  <c r="P428" i="23" s="1"/>
  <c r="P427" i="23" s="1"/>
  <c r="O429" i="23"/>
  <c r="O428" i="23" s="1"/>
  <c r="O427" i="23" s="1"/>
  <c r="L429" i="23"/>
  <c r="L428" i="23" s="1"/>
  <c r="K429" i="23"/>
  <c r="K428" i="23" s="1"/>
  <c r="K427" i="23" s="1"/>
  <c r="J429" i="23"/>
  <c r="J428" i="23" s="1"/>
  <c r="J427" i="23" s="1"/>
  <c r="I429" i="23"/>
  <c r="H429" i="23"/>
  <c r="H428" i="23" s="1"/>
  <c r="H427" i="23" s="1"/>
  <c r="M426" i="23"/>
  <c r="N426" i="23" s="1"/>
  <c r="R425" i="23"/>
  <c r="R424" i="23" s="1"/>
  <c r="R423" i="23" s="1"/>
  <c r="Q425" i="23"/>
  <c r="Q424" i="23" s="1"/>
  <c r="Q423" i="23" s="1"/>
  <c r="P425" i="23"/>
  <c r="P424" i="23" s="1"/>
  <c r="P423" i="23" s="1"/>
  <c r="O425" i="23"/>
  <c r="O424" i="23" s="1"/>
  <c r="O423" i="23" s="1"/>
  <c r="L425" i="23"/>
  <c r="L424" i="23" s="1"/>
  <c r="L423" i="23" s="1"/>
  <c r="K425" i="23"/>
  <c r="K424" i="23" s="1"/>
  <c r="K423" i="23" s="1"/>
  <c r="J425" i="23"/>
  <c r="J424" i="23" s="1"/>
  <c r="J423" i="23" s="1"/>
  <c r="I425" i="23"/>
  <c r="I424" i="23" s="1"/>
  <c r="H425" i="23"/>
  <c r="H424" i="23" s="1"/>
  <c r="H423" i="23" s="1"/>
  <c r="I423" i="23"/>
  <c r="M422" i="23"/>
  <c r="N422" i="23" s="1"/>
  <c r="R421" i="23"/>
  <c r="R420" i="23" s="1"/>
  <c r="R419" i="23" s="1"/>
  <c r="Q421" i="23"/>
  <c r="Q420" i="23" s="1"/>
  <c r="Q419" i="23" s="1"/>
  <c r="P421" i="23"/>
  <c r="P420" i="23" s="1"/>
  <c r="P419" i="23" s="1"/>
  <c r="O421" i="23"/>
  <c r="O420" i="23" s="1"/>
  <c r="O419" i="23" s="1"/>
  <c r="L421" i="23"/>
  <c r="L420" i="23" s="1"/>
  <c r="L419" i="23" s="1"/>
  <c r="K421" i="23"/>
  <c r="K420" i="23" s="1"/>
  <c r="K419" i="23" s="1"/>
  <c r="J421" i="23"/>
  <c r="J420" i="23" s="1"/>
  <c r="J419" i="23" s="1"/>
  <c r="I421" i="23"/>
  <c r="I420" i="23" s="1"/>
  <c r="H421" i="23"/>
  <c r="H420" i="23" s="1"/>
  <c r="M418" i="23"/>
  <c r="N418" i="23" s="1"/>
  <c r="R417" i="23"/>
  <c r="R416" i="23" s="1"/>
  <c r="R415" i="23" s="1"/>
  <c r="Q417" i="23"/>
  <c r="Q416" i="23" s="1"/>
  <c r="Q415" i="23" s="1"/>
  <c r="P417" i="23"/>
  <c r="P416" i="23" s="1"/>
  <c r="P415" i="23" s="1"/>
  <c r="O417" i="23"/>
  <c r="O416" i="23" s="1"/>
  <c r="O415" i="23" s="1"/>
  <c r="L417" i="23"/>
  <c r="L416" i="23" s="1"/>
  <c r="K417" i="23"/>
  <c r="K416" i="23" s="1"/>
  <c r="K415" i="23" s="1"/>
  <c r="J417" i="23"/>
  <c r="J416" i="23" s="1"/>
  <c r="J415" i="23" s="1"/>
  <c r="I417" i="23"/>
  <c r="I416" i="23" s="1"/>
  <c r="I415" i="23" s="1"/>
  <c r="H417" i="23"/>
  <c r="H416" i="23" s="1"/>
  <c r="M414" i="23"/>
  <c r="N414" i="23" s="1"/>
  <c r="R413" i="23"/>
  <c r="R412" i="23" s="1"/>
  <c r="R411" i="23" s="1"/>
  <c r="Q413" i="23"/>
  <c r="Q412" i="23" s="1"/>
  <c r="Q411" i="23" s="1"/>
  <c r="P413" i="23"/>
  <c r="P412" i="23" s="1"/>
  <c r="P411" i="23" s="1"/>
  <c r="O413" i="23"/>
  <c r="O412" i="23" s="1"/>
  <c r="O411" i="23" s="1"/>
  <c r="L413" i="23"/>
  <c r="L412" i="23" s="1"/>
  <c r="L411" i="23" s="1"/>
  <c r="K413" i="23"/>
  <c r="K412" i="23" s="1"/>
  <c r="K411" i="23" s="1"/>
  <c r="J413" i="23"/>
  <c r="J412" i="23" s="1"/>
  <c r="J411" i="23" s="1"/>
  <c r="I413" i="23"/>
  <c r="I412" i="23" s="1"/>
  <c r="I411" i="23" s="1"/>
  <c r="H413" i="23"/>
  <c r="H412" i="23" s="1"/>
  <c r="M410" i="23"/>
  <c r="N410" i="23" s="1"/>
  <c r="R409" i="23"/>
  <c r="R408" i="23" s="1"/>
  <c r="R407" i="23" s="1"/>
  <c r="Q409" i="23"/>
  <c r="Q408" i="23" s="1"/>
  <c r="Q407" i="23" s="1"/>
  <c r="P409" i="23"/>
  <c r="P408" i="23" s="1"/>
  <c r="P407" i="23" s="1"/>
  <c r="O409" i="23"/>
  <c r="O408" i="23" s="1"/>
  <c r="O407" i="23" s="1"/>
  <c r="L409" i="23"/>
  <c r="L408" i="23" s="1"/>
  <c r="L407" i="23" s="1"/>
  <c r="K409" i="23"/>
  <c r="J409" i="23"/>
  <c r="J408" i="23" s="1"/>
  <c r="J407" i="23" s="1"/>
  <c r="I409" i="23"/>
  <c r="I408" i="23" s="1"/>
  <c r="I407" i="23" s="1"/>
  <c r="H409" i="23"/>
  <c r="H408" i="23" s="1"/>
  <c r="M406" i="23"/>
  <c r="N406" i="23" s="1"/>
  <c r="R405" i="23"/>
  <c r="Q405" i="23"/>
  <c r="Q404" i="23" s="1"/>
  <c r="Q403" i="23" s="1"/>
  <c r="P405" i="23"/>
  <c r="P404" i="23" s="1"/>
  <c r="P403" i="23" s="1"/>
  <c r="O405" i="23"/>
  <c r="O404" i="23" s="1"/>
  <c r="O403" i="23" s="1"/>
  <c r="L405" i="23"/>
  <c r="K405" i="23"/>
  <c r="J405" i="23"/>
  <c r="J404" i="23" s="1"/>
  <c r="J403" i="23" s="1"/>
  <c r="I405" i="23"/>
  <c r="H405" i="23"/>
  <c r="H404" i="23" s="1"/>
  <c r="R404" i="23"/>
  <c r="R403" i="23" s="1"/>
  <c r="L404" i="23"/>
  <c r="L403" i="23" s="1"/>
  <c r="K404" i="23"/>
  <c r="K403" i="23" s="1"/>
  <c r="I404" i="23"/>
  <c r="M402" i="23"/>
  <c r="N402" i="23" s="1"/>
  <c r="R401" i="23"/>
  <c r="R400" i="23" s="1"/>
  <c r="R399" i="23" s="1"/>
  <c r="Q401" i="23"/>
  <c r="Q400" i="23" s="1"/>
  <c r="Q399" i="23" s="1"/>
  <c r="P401" i="23"/>
  <c r="P400" i="23" s="1"/>
  <c r="P399" i="23" s="1"/>
  <c r="O401" i="23"/>
  <c r="O400" i="23" s="1"/>
  <c r="O399" i="23" s="1"/>
  <c r="L401" i="23"/>
  <c r="L400" i="23" s="1"/>
  <c r="L399" i="23" s="1"/>
  <c r="K401" i="23"/>
  <c r="K400" i="23" s="1"/>
  <c r="K399" i="23" s="1"/>
  <c r="J401" i="23"/>
  <c r="J400" i="23" s="1"/>
  <c r="J399" i="23" s="1"/>
  <c r="I401" i="23"/>
  <c r="H401" i="23"/>
  <c r="H400" i="23"/>
  <c r="H399" i="23" s="1"/>
  <c r="M398" i="23"/>
  <c r="N398" i="23" s="1"/>
  <c r="R397" i="23"/>
  <c r="R396" i="23" s="1"/>
  <c r="R395" i="23" s="1"/>
  <c r="Q397" i="23"/>
  <c r="Q396" i="23" s="1"/>
  <c r="Q395" i="23" s="1"/>
  <c r="P397" i="23"/>
  <c r="P396" i="23" s="1"/>
  <c r="P395" i="23" s="1"/>
  <c r="O397" i="23"/>
  <c r="O396" i="23" s="1"/>
  <c r="O395" i="23" s="1"/>
  <c r="L397" i="23"/>
  <c r="L396" i="23" s="1"/>
  <c r="L395" i="23" s="1"/>
  <c r="K397" i="23"/>
  <c r="K396" i="23" s="1"/>
  <c r="K395" i="23" s="1"/>
  <c r="J397" i="23"/>
  <c r="I397" i="23"/>
  <c r="I396" i="23" s="1"/>
  <c r="H397" i="23"/>
  <c r="H396" i="23" s="1"/>
  <c r="H395" i="23" s="1"/>
  <c r="J396" i="23"/>
  <c r="J395" i="23" s="1"/>
  <c r="M394" i="23"/>
  <c r="N394" i="23" s="1"/>
  <c r="R393" i="23"/>
  <c r="Q393" i="23"/>
  <c r="Q392" i="23" s="1"/>
  <c r="Q391" i="23" s="1"/>
  <c r="P393" i="23"/>
  <c r="P392" i="23" s="1"/>
  <c r="P391" i="23" s="1"/>
  <c r="O393" i="23"/>
  <c r="O392" i="23" s="1"/>
  <c r="O391" i="23" s="1"/>
  <c r="L393" i="23"/>
  <c r="K393" i="23"/>
  <c r="K392" i="23" s="1"/>
  <c r="K391" i="23" s="1"/>
  <c r="J393" i="23"/>
  <c r="J392" i="23" s="1"/>
  <c r="I393" i="23"/>
  <c r="I392" i="23" s="1"/>
  <c r="I391" i="23" s="1"/>
  <c r="H393" i="23"/>
  <c r="H392" i="23" s="1"/>
  <c r="H391" i="23" s="1"/>
  <c r="R392" i="23"/>
  <c r="R391" i="23" s="1"/>
  <c r="L392" i="23"/>
  <c r="L391" i="23" s="1"/>
  <c r="M390" i="23"/>
  <c r="N390" i="23" s="1"/>
  <c r="R389" i="23"/>
  <c r="R388" i="23" s="1"/>
  <c r="Q389" i="23"/>
  <c r="Q388" i="23" s="1"/>
  <c r="Q387" i="23" s="1"/>
  <c r="P389" i="23"/>
  <c r="P388" i="23" s="1"/>
  <c r="P387" i="23" s="1"/>
  <c r="O389" i="23"/>
  <c r="O388" i="23" s="1"/>
  <c r="O387" i="23" s="1"/>
  <c r="L389" i="23"/>
  <c r="L388" i="23" s="1"/>
  <c r="K389" i="23"/>
  <c r="K388" i="23" s="1"/>
  <c r="K387" i="23" s="1"/>
  <c r="J389" i="23"/>
  <c r="J388" i="23" s="1"/>
  <c r="J387" i="23" s="1"/>
  <c r="I389" i="23"/>
  <c r="I388" i="23" s="1"/>
  <c r="I387" i="23" s="1"/>
  <c r="H389" i="23"/>
  <c r="H388" i="23" s="1"/>
  <c r="R387" i="23"/>
  <c r="L387" i="23"/>
  <c r="M386" i="23"/>
  <c r="N386" i="23" s="1"/>
  <c r="R385" i="23"/>
  <c r="R384" i="23" s="1"/>
  <c r="R383" i="23" s="1"/>
  <c r="Q385" i="23"/>
  <c r="Q384" i="23" s="1"/>
  <c r="Q383" i="23" s="1"/>
  <c r="P385" i="23"/>
  <c r="O385" i="23"/>
  <c r="O384" i="23" s="1"/>
  <c r="O383" i="23" s="1"/>
  <c r="L385" i="23"/>
  <c r="L384" i="23" s="1"/>
  <c r="L383" i="23" s="1"/>
  <c r="K385" i="23"/>
  <c r="K384" i="23" s="1"/>
  <c r="K383" i="23" s="1"/>
  <c r="J385" i="23"/>
  <c r="J384" i="23" s="1"/>
  <c r="J383" i="23" s="1"/>
  <c r="I385" i="23"/>
  <c r="I384" i="23" s="1"/>
  <c r="I383" i="23" s="1"/>
  <c r="H385" i="23"/>
  <c r="H384" i="23" s="1"/>
  <c r="P384" i="23"/>
  <c r="P383" i="23" s="1"/>
  <c r="M382" i="23"/>
  <c r="N382" i="23" s="1"/>
  <c r="M381" i="23"/>
  <c r="N381" i="23" s="1"/>
  <c r="R380" i="23"/>
  <c r="R379" i="23" s="1"/>
  <c r="R378" i="23" s="1"/>
  <c r="Q380" i="23"/>
  <c r="Q379" i="23" s="1"/>
  <c r="Q378" i="23" s="1"/>
  <c r="P380" i="23"/>
  <c r="P379" i="23" s="1"/>
  <c r="P378" i="23" s="1"/>
  <c r="O380" i="23"/>
  <c r="O379" i="23" s="1"/>
  <c r="O378" i="23" s="1"/>
  <c r="L380" i="23"/>
  <c r="L379" i="23" s="1"/>
  <c r="K380" i="23"/>
  <c r="K379" i="23" s="1"/>
  <c r="J380" i="23"/>
  <c r="J379" i="23" s="1"/>
  <c r="I380" i="23"/>
  <c r="I379" i="23" s="1"/>
  <c r="H380" i="23"/>
  <c r="H379" i="23"/>
  <c r="M378" i="23"/>
  <c r="N378" i="23" s="1"/>
  <c r="M377" i="23"/>
  <c r="N377" i="23" s="1"/>
  <c r="R376" i="23"/>
  <c r="R375" i="23" s="1"/>
  <c r="R374" i="23" s="1"/>
  <c r="Q376" i="23"/>
  <c r="Q375" i="23" s="1"/>
  <c r="Q374" i="23" s="1"/>
  <c r="P376" i="23"/>
  <c r="P375" i="23" s="1"/>
  <c r="P374" i="23" s="1"/>
  <c r="O376" i="23"/>
  <c r="O375" i="23" s="1"/>
  <c r="O374" i="23" s="1"/>
  <c r="L376" i="23"/>
  <c r="L375" i="23" s="1"/>
  <c r="L374" i="23" s="1"/>
  <c r="K376" i="23"/>
  <c r="K375" i="23" s="1"/>
  <c r="K374" i="23" s="1"/>
  <c r="J376" i="23"/>
  <c r="J375" i="23" s="1"/>
  <c r="J374" i="23" s="1"/>
  <c r="I376" i="23"/>
  <c r="I375" i="23" s="1"/>
  <c r="I374" i="23" s="1"/>
  <c r="H376" i="23"/>
  <c r="H375" i="23" s="1"/>
  <c r="M373" i="23"/>
  <c r="N373" i="23" s="1"/>
  <c r="R372" i="23"/>
  <c r="R371" i="23" s="1"/>
  <c r="R370" i="23" s="1"/>
  <c r="Q372" i="23"/>
  <c r="Q371" i="23" s="1"/>
  <c r="Q370" i="23" s="1"/>
  <c r="P372" i="23"/>
  <c r="P371" i="23" s="1"/>
  <c r="P370" i="23" s="1"/>
  <c r="O372" i="23"/>
  <c r="O371" i="23" s="1"/>
  <c r="O370" i="23" s="1"/>
  <c r="L372" i="23"/>
  <c r="L371" i="23" s="1"/>
  <c r="L370" i="23" s="1"/>
  <c r="K372" i="23"/>
  <c r="K371" i="23" s="1"/>
  <c r="K370" i="23" s="1"/>
  <c r="J372" i="23"/>
  <c r="J371" i="23" s="1"/>
  <c r="J370" i="23" s="1"/>
  <c r="I372" i="23"/>
  <c r="I371" i="23" s="1"/>
  <c r="H372" i="23"/>
  <c r="H371" i="23" s="1"/>
  <c r="M369" i="23"/>
  <c r="N369" i="23" s="1"/>
  <c r="R368" i="23"/>
  <c r="R367" i="23" s="1"/>
  <c r="R366" i="23" s="1"/>
  <c r="Q368" i="23"/>
  <c r="P368" i="23"/>
  <c r="P367" i="23" s="1"/>
  <c r="P366" i="23" s="1"/>
  <c r="O368" i="23"/>
  <c r="O367" i="23" s="1"/>
  <c r="O366" i="23" s="1"/>
  <c r="L368" i="23"/>
  <c r="L367" i="23" s="1"/>
  <c r="L366" i="23" s="1"/>
  <c r="K368" i="23"/>
  <c r="K367" i="23" s="1"/>
  <c r="K366" i="23" s="1"/>
  <c r="J368" i="23"/>
  <c r="J367" i="23" s="1"/>
  <c r="J366" i="23" s="1"/>
  <c r="I368" i="23"/>
  <c r="I367" i="23" s="1"/>
  <c r="H368" i="23"/>
  <c r="H367" i="23" s="1"/>
  <c r="Q367" i="23"/>
  <c r="Q366" i="23" s="1"/>
  <c r="M365" i="23"/>
  <c r="N365" i="23" s="1"/>
  <c r="R364" i="23"/>
  <c r="R363" i="23" s="1"/>
  <c r="R362" i="23" s="1"/>
  <c r="Q364" i="23"/>
  <c r="Q363" i="23" s="1"/>
  <c r="Q362" i="23" s="1"/>
  <c r="P364" i="23"/>
  <c r="P363" i="23" s="1"/>
  <c r="P362" i="23" s="1"/>
  <c r="O364" i="23"/>
  <c r="L364" i="23"/>
  <c r="L363" i="23" s="1"/>
  <c r="L362" i="23" s="1"/>
  <c r="K364" i="23"/>
  <c r="K363" i="23" s="1"/>
  <c r="K362" i="23" s="1"/>
  <c r="J364" i="23"/>
  <c r="J363" i="23" s="1"/>
  <c r="J362" i="23" s="1"/>
  <c r="I364" i="23"/>
  <c r="H364" i="23"/>
  <c r="H363" i="23" s="1"/>
  <c r="H362" i="23" s="1"/>
  <c r="O363" i="23"/>
  <c r="O362" i="23" s="1"/>
  <c r="M361" i="23"/>
  <c r="N361" i="23" s="1"/>
  <c r="R360" i="23"/>
  <c r="R359" i="23" s="1"/>
  <c r="R358" i="23" s="1"/>
  <c r="Q360" i="23"/>
  <c r="Q359" i="23" s="1"/>
  <c r="Q358" i="23" s="1"/>
  <c r="P360" i="23"/>
  <c r="O360" i="23"/>
  <c r="O359" i="23" s="1"/>
  <c r="O358" i="23" s="1"/>
  <c r="L360" i="23"/>
  <c r="L359" i="23" s="1"/>
  <c r="L358" i="23" s="1"/>
  <c r="K360" i="23"/>
  <c r="K359" i="23" s="1"/>
  <c r="K358" i="23" s="1"/>
  <c r="J360" i="23"/>
  <c r="J359" i="23" s="1"/>
  <c r="J358" i="23" s="1"/>
  <c r="I360" i="23"/>
  <c r="I359" i="23" s="1"/>
  <c r="I358" i="23" s="1"/>
  <c r="H360" i="23"/>
  <c r="H359" i="23" s="1"/>
  <c r="H358" i="23" s="1"/>
  <c r="P359" i="23"/>
  <c r="P358" i="23" s="1"/>
  <c r="M357" i="23"/>
  <c r="N357" i="23" s="1"/>
  <c r="R356" i="23"/>
  <c r="Q356" i="23"/>
  <c r="Q355" i="23" s="1"/>
  <c r="Q354" i="23" s="1"/>
  <c r="P356" i="23"/>
  <c r="P355" i="23" s="1"/>
  <c r="P354" i="23" s="1"/>
  <c r="O356" i="23"/>
  <c r="O355" i="23" s="1"/>
  <c r="O354" i="23" s="1"/>
  <c r="L356" i="23"/>
  <c r="L355" i="23" s="1"/>
  <c r="L354" i="23" s="1"/>
  <c r="K356" i="23"/>
  <c r="K355" i="23" s="1"/>
  <c r="K354" i="23" s="1"/>
  <c r="J356" i="23"/>
  <c r="J355" i="23" s="1"/>
  <c r="J354" i="23" s="1"/>
  <c r="I356" i="23"/>
  <c r="H356" i="23"/>
  <c r="H355" i="23" s="1"/>
  <c r="H354" i="23" s="1"/>
  <c r="R355" i="23"/>
  <c r="R354" i="23" s="1"/>
  <c r="M353" i="23"/>
  <c r="N353" i="23" s="1"/>
  <c r="R352" i="23"/>
  <c r="R351" i="23" s="1"/>
  <c r="R350" i="23" s="1"/>
  <c r="Q352" i="23"/>
  <c r="P352" i="23"/>
  <c r="P351" i="23" s="1"/>
  <c r="P350" i="23" s="1"/>
  <c r="O352" i="23"/>
  <c r="O351" i="23" s="1"/>
  <c r="O350" i="23" s="1"/>
  <c r="L352" i="23"/>
  <c r="L351" i="23" s="1"/>
  <c r="L350" i="23" s="1"/>
  <c r="K352" i="23"/>
  <c r="J352" i="23"/>
  <c r="J351" i="23" s="1"/>
  <c r="J350" i="23" s="1"/>
  <c r="I352" i="23"/>
  <c r="I351" i="23" s="1"/>
  <c r="I350" i="23" s="1"/>
  <c r="H352" i="23"/>
  <c r="Q351" i="23"/>
  <c r="Q350" i="23" s="1"/>
  <c r="K351" i="23"/>
  <c r="K350" i="23" s="1"/>
  <c r="M349" i="23"/>
  <c r="N349" i="23" s="1"/>
  <c r="R348" i="23"/>
  <c r="R347" i="23" s="1"/>
  <c r="R346" i="23" s="1"/>
  <c r="Q348" i="23"/>
  <c r="Q347" i="23" s="1"/>
  <c r="Q346" i="23" s="1"/>
  <c r="P348" i="23"/>
  <c r="O348" i="23"/>
  <c r="O347" i="23" s="1"/>
  <c r="O346" i="23" s="1"/>
  <c r="L348" i="23"/>
  <c r="K348" i="23"/>
  <c r="J348" i="23"/>
  <c r="J347" i="23" s="1"/>
  <c r="J346" i="23" s="1"/>
  <c r="I348" i="23"/>
  <c r="I347" i="23" s="1"/>
  <c r="I346" i="23" s="1"/>
  <c r="H348" i="23"/>
  <c r="H347" i="23" s="1"/>
  <c r="P347" i="23"/>
  <c r="P346" i="23" s="1"/>
  <c r="L347" i="23"/>
  <c r="L346" i="23" s="1"/>
  <c r="M345" i="23"/>
  <c r="N345" i="23" s="1"/>
  <c r="R344" i="23"/>
  <c r="Q344" i="23"/>
  <c r="P344" i="23"/>
  <c r="P343" i="23" s="1"/>
  <c r="P342" i="23" s="1"/>
  <c r="O344" i="23"/>
  <c r="O343" i="23" s="1"/>
  <c r="O342" i="23" s="1"/>
  <c r="L344" i="23"/>
  <c r="L343" i="23" s="1"/>
  <c r="L342" i="23" s="1"/>
  <c r="K344" i="23"/>
  <c r="K343" i="23" s="1"/>
  <c r="K342" i="23" s="1"/>
  <c r="J344" i="23"/>
  <c r="J343" i="23" s="1"/>
  <c r="J342" i="23" s="1"/>
  <c r="I344" i="23"/>
  <c r="I343" i="23" s="1"/>
  <c r="H344" i="23"/>
  <c r="H343" i="23" s="1"/>
  <c r="H342" i="23" s="1"/>
  <c r="R343" i="23"/>
  <c r="R342" i="23" s="1"/>
  <c r="Q343" i="23"/>
  <c r="Q342" i="23" s="1"/>
  <c r="M338" i="23"/>
  <c r="N338" i="23" s="1"/>
  <c r="R337" i="23"/>
  <c r="R336" i="23" s="1"/>
  <c r="Q337" i="23"/>
  <c r="Q336" i="23" s="1"/>
  <c r="P337" i="23"/>
  <c r="P336" i="23" s="1"/>
  <c r="O337" i="23"/>
  <c r="O336" i="23" s="1"/>
  <c r="L337" i="23"/>
  <c r="K337" i="23"/>
  <c r="J337" i="23"/>
  <c r="J336" i="23" s="1"/>
  <c r="I337" i="23"/>
  <c r="H337" i="23"/>
  <c r="H336" i="23" s="1"/>
  <c r="L336" i="23"/>
  <c r="K336" i="23"/>
  <c r="M335" i="23"/>
  <c r="N335" i="23" s="1"/>
  <c r="R334" i="23"/>
  <c r="R333" i="23" s="1"/>
  <c r="Q334" i="23"/>
  <c r="P334" i="23"/>
  <c r="P333" i="23" s="1"/>
  <c r="O334" i="23"/>
  <c r="O333" i="23" s="1"/>
  <c r="O332" i="23" s="1"/>
  <c r="L334" i="23"/>
  <c r="L333" i="23" s="1"/>
  <c r="L332" i="23" s="1"/>
  <c r="K334" i="23"/>
  <c r="K333" i="23" s="1"/>
  <c r="J334" i="23"/>
  <c r="J333" i="23" s="1"/>
  <c r="I334" i="23"/>
  <c r="H334" i="23"/>
  <c r="H333" i="23" s="1"/>
  <c r="Q333" i="23"/>
  <c r="M331" i="23"/>
  <c r="N331" i="23" s="1"/>
  <c r="R330" i="23"/>
  <c r="R329" i="23" s="1"/>
  <c r="Q330" i="23"/>
  <c r="Q329" i="23" s="1"/>
  <c r="P330" i="23"/>
  <c r="O330" i="23"/>
  <c r="O329" i="23" s="1"/>
  <c r="L330" i="23"/>
  <c r="L329" i="23" s="1"/>
  <c r="K330" i="23"/>
  <c r="J330" i="23"/>
  <c r="J329" i="23" s="1"/>
  <c r="I330" i="23"/>
  <c r="H330" i="23"/>
  <c r="H329" i="23" s="1"/>
  <c r="P329" i="23"/>
  <c r="K329" i="23"/>
  <c r="M328" i="23"/>
  <c r="N328" i="23" s="1"/>
  <c r="M327" i="23"/>
  <c r="N327" i="23" s="1"/>
  <c r="M326" i="23"/>
  <c r="N326" i="23" s="1"/>
  <c r="R325" i="23"/>
  <c r="R324" i="23" s="1"/>
  <c r="Q325" i="23"/>
  <c r="Q324" i="23" s="1"/>
  <c r="P325" i="23"/>
  <c r="P324" i="23" s="1"/>
  <c r="O325" i="23"/>
  <c r="L325" i="23"/>
  <c r="L324" i="23" s="1"/>
  <c r="K325" i="23"/>
  <c r="K324" i="23" s="1"/>
  <c r="J325" i="23"/>
  <c r="J324" i="23" s="1"/>
  <c r="I325" i="23"/>
  <c r="H325" i="23"/>
  <c r="H324" i="23" s="1"/>
  <c r="O324" i="23"/>
  <c r="M323" i="23"/>
  <c r="N323" i="23" s="1"/>
  <c r="M322" i="23"/>
  <c r="N322" i="23" s="1"/>
  <c r="R321" i="23"/>
  <c r="R320" i="23" s="1"/>
  <c r="R319" i="23" s="1"/>
  <c r="Q321" i="23"/>
  <c r="P321" i="23"/>
  <c r="P320" i="23" s="1"/>
  <c r="P319" i="23" s="1"/>
  <c r="O321" i="23"/>
  <c r="O320" i="23" s="1"/>
  <c r="O319" i="23" s="1"/>
  <c r="L321" i="23"/>
  <c r="L320" i="23" s="1"/>
  <c r="L319" i="23" s="1"/>
  <c r="K321" i="23"/>
  <c r="K320" i="23" s="1"/>
  <c r="K319" i="23" s="1"/>
  <c r="J321" i="23"/>
  <c r="J320" i="23" s="1"/>
  <c r="J319" i="23" s="1"/>
  <c r="I321" i="23"/>
  <c r="I320" i="23" s="1"/>
  <c r="H321" i="23"/>
  <c r="H320" i="23" s="1"/>
  <c r="Q320" i="23"/>
  <c r="Q319" i="23" s="1"/>
  <c r="M318" i="23"/>
  <c r="N318" i="23" s="1"/>
  <c r="R317" i="23"/>
  <c r="R316" i="23" s="1"/>
  <c r="Q317" i="23"/>
  <c r="Q316" i="23" s="1"/>
  <c r="P317" i="23"/>
  <c r="O317" i="23"/>
  <c r="O316" i="23" s="1"/>
  <c r="L317" i="23"/>
  <c r="L316" i="23" s="1"/>
  <c r="K317" i="23"/>
  <c r="K316" i="23" s="1"/>
  <c r="J317" i="23"/>
  <c r="I317" i="23"/>
  <c r="I316" i="23" s="1"/>
  <c r="H317" i="23"/>
  <c r="H316" i="23" s="1"/>
  <c r="P316" i="23"/>
  <c r="M314" i="23"/>
  <c r="N314" i="23" s="1"/>
  <c r="M313" i="23"/>
  <c r="N313" i="23" s="1"/>
  <c r="M312" i="23"/>
  <c r="N312" i="23" s="1"/>
  <c r="M311" i="23"/>
  <c r="N311" i="23" s="1"/>
  <c r="M310" i="23"/>
  <c r="N310" i="23" s="1"/>
  <c r="M309" i="23"/>
  <c r="N309" i="23" s="1"/>
  <c r="R308" i="23"/>
  <c r="Q308" i="23"/>
  <c r="P308" i="23"/>
  <c r="O308" i="23"/>
  <c r="L308" i="23"/>
  <c r="K308" i="23"/>
  <c r="J308" i="23"/>
  <c r="I308" i="23"/>
  <c r="H308" i="23"/>
  <c r="M307" i="23"/>
  <c r="N307" i="23" s="1"/>
  <c r="M306" i="23"/>
  <c r="N306" i="23" s="1"/>
  <c r="M305" i="23"/>
  <c r="N305" i="23" s="1"/>
  <c r="N304" i="23"/>
  <c r="M304" i="23"/>
  <c r="M303" i="23"/>
  <c r="N303" i="23" s="1"/>
  <c r="M302" i="23"/>
  <c r="N302" i="23" s="1"/>
  <c r="R301" i="23"/>
  <c r="Q301" i="23"/>
  <c r="P301" i="23"/>
  <c r="O301" i="23"/>
  <c r="L301" i="23"/>
  <c r="K301" i="23"/>
  <c r="J301" i="23"/>
  <c r="I301" i="23"/>
  <c r="H301" i="23"/>
  <c r="M300" i="23"/>
  <c r="N300" i="23" s="1"/>
  <c r="M299" i="23"/>
  <c r="N299" i="23" s="1"/>
  <c r="M298" i="23"/>
  <c r="N298" i="23" s="1"/>
  <c r="R297" i="23"/>
  <c r="Q297" i="23"/>
  <c r="P297" i="23"/>
  <c r="O297" i="23"/>
  <c r="L297" i="23"/>
  <c r="K297" i="23"/>
  <c r="J297" i="23"/>
  <c r="I297" i="23"/>
  <c r="H297" i="23"/>
  <c r="M296" i="23"/>
  <c r="N296" i="23" s="1"/>
  <c r="M295" i="23"/>
  <c r="N295" i="23" s="1"/>
  <c r="M294" i="23"/>
  <c r="N294" i="23" s="1"/>
  <c r="M293" i="23"/>
  <c r="N293" i="23" s="1"/>
  <c r="M292" i="23"/>
  <c r="N292" i="23" s="1"/>
  <c r="R291" i="23"/>
  <c r="Q291" i="23"/>
  <c r="P291" i="23"/>
  <c r="O291" i="23"/>
  <c r="L291" i="23"/>
  <c r="K291" i="23"/>
  <c r="J291" i="23"/>
  <c r="I291" i="23"/>
  <c r="I290" i="23" s="1"/>
  <c r="H291" i="23"/>
  <c r="M289" i="23"/>
  <c r="N289" i="23" s="1"/>
  <c r="M288" i="23"/>
  <c r="N288" i="23" s="1"/>
  <c r="M287" i="23"/>
  <c r="N287" i="23" s="1"/>
  <c r="M286" i="23"/>
  <c r="N286" i="23" s="1"/>
  <c r="M285" i="23"/>
  <c r="N285" i="23" s="1"/>
  <c r="M284" i="23"/>
  <c r="N284" i="23" s="1"/>
  <c r="R283" i="23"/>
  <c r="Q283" i="23"/>
  <c r="P283" i="23"/>
  <c r="O283" i="23"/>
  <c r="O279" i="23" s="1"/>
  <c r="L283" i="23"/>
  <c r="K283" i="23"/>
  <c r="J283" i="23"/>
  <c r="I283" i="23"/>
  <c r="H283" i="23"/>
  <c r="M282" i="23"/>
  <c r="N282" i="23" s="1"/>
  <c r="M281" i="23"/>
  <c r="N281" i="23" s="1"/>
  <c r="R280" i="23"/>
  <c r="Q280" i="23"/>
  <c r="P280" i="23"/>
  <c r="O280" i="23"/>
  <c r="L280" i="23"/>
  <c r="K280" i="23"/>
  <c r="K279" i="23" s="1"/>
  <c r="J280" i="23"/>
  <c r="J279" i="23" s="1"/>
  <c r="I280" i="23"/>
  <c r="H280" i="23"/>
  <c r="H279" i="23" s="1"/>
  <c r="P279" i="23"/>
  <c r="M277" i="23"/>
  <c r="N277" i="23" s="1"/>
  <c r="R276" i="23"/>
  <c r="R275" i="23" s="1"/>
  <c r="R274" i="23" s="1"/>
  <c r="Q276" i="23"/>
  <c r="Q275" i="23" s="1"/>
  <c r="Q274" i="23" s="1"/>
  <c r="P276" i="23"/>
  <c r="P275" i="23" s="1"/>
  <c r="P274" i="23" s="1"/>
  <c r="O276" i="23"/>
  <c r="L276" i="23"/>
  <c r="L275" i="23" s="1"/>
  <c r="L274" i="23" s="1"/>
  <c r="K276" i="23"/>
  <c r="K275" i="23" s="1"/>
  <c r="K274" i="23" s="1"/>
  <c r="J276" i="23"/>
  <c r="J275" i="23" s="1"/>
  <c r="J274" i="23" s="1"/>
  <c r="I276" i="23"/>
  <c r="M276" i="23" s="1"/>
  <c r="H276" i="23"/>
  <c r="H275" i="23" s="1"/>
  <c r="O275" i="23"/>
  <c r="O274" i="23" s="1"/>
  <c r="M272" i="23"/>
  <c r="N272" i="23" s="1"/>
  <c r="M271" i="23"/>
  <c r="N271" i="23" s="1"/>
  <c r="M270" i="23"/>
  <c r="N270" i="23" s="1"/>
  <c r="M269" i="23"/>
  <c r="N269" i="23" s="1"/>
  <c r="M268" i="23"/>
  <c r="N268" i="23" s="1"/>
  <c r="M267" i="23"/>
  <c r="N267" i="23" s="1"/>
  <c r="R266" i="23"/>
  <c r="R265" i="23" s="1"/>
  <c r="Q266" i="23"/>
  <c r="Q265" i="23" s="1"/>
  <c r="P266" i="23"/>
  <c r="P265" i="23" s="1"/>
  <c r="O266" i="23"/>
  <c r="O265" i="23" s="1"/>
  <c r="L266" i="23"/>
  <c r="L265" i="23" s="1"/>
  <c r="K266" i="23"/>
  <c r="K265" i="23" s="1"/>
  <c r="J266" i="23"/>
  <c r="J265" i="23" s="1"/>
  <c r="I266" i="23"/>
  <c r="I265" i="23" s="1"/>
  <c r="H266" i="23"/>
  <c r="H265" i="23" s="1"/>
  <c r="M264" i="23"/>
  <c r="N264" i="23" s="1"/>
  <c r="M263" i="23"/>
  <c r="N263" i="23" s="1"/>
  <c r="M262" i="23"/>
  <c r="N262" i="23" s="1"/>
  <c r="M261" i="23"/>
  <c r="N261" i="23" s="1"/>
  <c r="M260" i="23"/>
  <c r="N260" i="23" s="1"/>
  <c r="M259" i="23"/>
  <c r="N259" i="23" s="1"/>
  <c r="M258" i="23"/>
  <c r="N258" i="23" s="1"/>
  <c r="R257" i="23"/>
  <c r="Q257" i="23"/>
  <c r="P257" i="23"/>
  <c r="O257" i="23"/>
  <c r="L257" i="23"/>
  <c r="K257" i="23"/>
  <c r="J257" i="23"/>
  <c r="I257" i="23"/>
  <c r="H257" i="23"/>
  <c r="M256" i="23"/>
  <c r="N256" i="23" s="1"/>
  <c r="M255" i="23"/>
  <c r="N255" i="23" s="1"/>
  <c r="M254" i="23"/>
  <c r="N254" i="23" s="1"/>
  <c r="M253" i="23"/>
  <c r="N253" i="23" s="1"/>
  <c r="M252" i="23"/>
  <c r="N252" i="23" s="1"/>
  <c r="M251" i="23"/>
  <c r="N251" i="23" s="1"/>
  <c r="M250" i="23"/>
  <c r="N250" i="23" s="1"/>
  <c r="M249" i="23"/>
  <c r="N249" i="23" s="1"/>
  <c r="R248" i="23"/>
  <c r="Q248" i="23"/>
  <c r="Q247" i="23" s="1"/>
  <c r="Q246" i="23" s="1"/>
  <c r="Q245" i="23" s="1"/>
  <c r="P248" i="23"/>
  <c r="P247" i="23" s="1"/>
  <c r="O248" i="23"/>
  <c r="L248" i="23"/>
  <c r="L247" i="23" s="1"/>
  <c r="K248" i="23"/>
  <c r="K247" i="23" s="1"/>
  <c r="J248" i="23"/>
  <c r="J247" i="23" s="1"/>
  <c r="I248" i="23"/>
  <c r="H248" i="23"/>
  <c r="H247" i="23" s="1"/>
  <c r="R247" i="23"/>
  <c r="O247" i="23"/>
  <c r="I247" i="23"/>
  <c r="M243" i="23"/>
  <c r="R242" i="23"/>
  <c r="R241" i="23" s="1"/>
  <c r="R240" i="23" s="1"/>
  <c r="Q242" i="23"/>
  <c r="Q241" i="23" s="1"/>
  <c r="Q240" i="23" s="1"/>
  <c r="P242" i="23"/>
  <c r="O242" i="23"/>
  <c r="O241" i="23" s="1"/>
  <c r="O240" i="23" s="1"/>
  <c r="L242" i="23"/>
  <c r="L241" i="23" s="1"/>
  <c r="L240" i="23" s="1"/>
  <c r="K242" i="23"/>
  <c r="K241" i="23" s="1"/>
  <c r="K240" i="23" s="1"/>
  <c r="J242" i="23"/>
  <c r="J241" i="23" s="1"/>
  <c r="J240" i="23" s="1"/>
  <c r="I242" i="23"/>
  <c r="H242" i="23"/>
  <c r="H241" i="23" s="1"/>
  <c r="H240" i="23" s="1"/>
  <c r="P241" i="23"/>
  <c r="P240" i="23" s="1"/>
  <c r="I241" i="23"/>
  <c r="I240" i="23" s="1"/>
  <c r="M239" i="23"/>
  <c r="N239" i="23" s="1"/>
  <c r="M238" i="23"/>
  <c r="N238" i="23" s="1"/>
  <c r="R237" i="23"/>
  <c r="R236" i="23" s="1"/>
  <c r="R235" i="23" s="1"/>
  <c r="Q237" i="23"/>
  <c r="Q236" i="23" s="1"/>
  <c r="Q235" i="23" s="1"/>
  <c r="P237" i="23"/>
  <c r="P236" i="23" s="1"/>
  <c r="P235" i="23" s="1"/>
  <c r="O237" i="23"/>
  <c r="O236" i="23" s="1"/>
  <c r="O235" i="23" s="1"/>
  <c r="L237" i="23"/>
  <c r="L236" i="23" s="1"/>
  <c r="L235" i="23" s="1"/>
  <c r="K237" i="23"/>
  <c r="K236" i="23" s="1"/>
  <c r="K235" i="23" s="1"/>
  <c r="J237" i="23"/>
  <c r="I237" i="23"/>
  <c r="I236" i="23" s="1"/>
  <c r="I235" i="23" s="1"/>
  <c r="H237" i="23"/>
  <c r="H236" i="23" s="1"/>
  <c r="H235" i="23" s="1"/>
  <c r="J236" i="23"/>
  <c r="J235" i="23" s="1"/>
  <c r="M234" i="23"/>
  <c r="N234" i="23" s="1"/>
  <c r="N233" i="23" s="1"/>
  <c r="R233" i="23"/>
  <c r="Q233" i="23"/>
  <c r="P233" i="23"/>
  <c r="O233" i="23"/>
  <c r="L233" i="23"/>
  <c r="K233" i="23"/>
  <c r="J233" i="23"/>
  <c r="I233" i="23"/>
  <c r="H233" i="23"/>
  <c r="M232" i="23"/>
  <c r="M231" i="23"/>
  <c r="N231" i="23" s="1"/>
  <c r="R230" i="23"/>
  <c r="Q230" i="23"/>
  <c r="Q229" i="23" s="1"/>
  <c r="Q228" i="23" s="1"/>
  <c r="P230" i="23"/>
  <c r="O230" i="23"/>
  <c r="L230" i="23"/>
  <c r="K230" i="23"/>
  <c r="J230" i="23"/>
  <c r="J229" i="23" s="1"/>
  <c r="J228" i="23" s="1"/>
  <c r="I230" i="23"/>
  <c r="I229" i="23" s="1"/>
  <c r="I228" i="23" s="1"/>
  <c r="H230" i="23"/>
  <c r="H229" i="23" s="1"/>
  <c r="H228" i="23" s="1"/>
  <c r="M227" i="23"/>
  <c r="N227" i="23" s="1"/>
  <c r="N226" i="23" s="1"/>
  <c r="N225" i="23" s="1"/>
  <c r="N224" i="23" s="1"/>
  <c r="R226" i="23"/>
  <c r="R225" i="23" s="1"/>
  <c r="R224" i="23" s="1"/>
  <c r="Q226" i="23"/>
  <c r="P226" i="23"/>
  <c r="P225" i="23" s="1"/>
  <c r="P224" i="23" s="1"/>
  <c r="O226" i="23"/>
  <c r="O225" i="23" s="1"/>
  <c r="O224" i="23" s="1"/>
  <c r="L226" i="23"/>
  <c r="L225" i="23" s="1"/>
  <c r="L224" i="23" s="1"/>
  <c r="K226" i="23"/>
  <c r="K225" i="23" s="1"/>
  <c r="K224" i="23" s="1"/>
  <c r="J226" i="23"/>
  <c r="J225" i="23" s="1"/>
  <c r="J224" i="23" s="1"/>
  <c r="I226" i="23"/>
  <c r="I225" i="23" s="1"/>
  <c r="I224" i="23" s="1"/>
  <c r="H226" i="23"/>
  <c r="H225" i="23" s="1"/>
  <c r="H224" i="23" s="1"/>
  <c r="Q225" i="23"/>
  <c r="Q224" i="23" s="1"/>
  <c r="M221" i="23"/>
  <c r="N221" i="23" s="1"/>
  <c r="N220" i="23" s="1"/>
  <c r="N219" i="23" s="1"/>
  <c r="N218" i="23" s="1"/>
  <c r="R220" i="23"/>
  <c r="R219" i="23" s="1"/>
  <c r="R218" i="23" s="1"/>
  <c r="Q220" i="23"/>
  <c r="Q219" i="23" s="1"/>
  <c r="Q218" i="23" s="1"/>
  <c r="P220" i="23"/>
  <c r="P219" i="23" s="1"/>
  <c r="P218" i="23" s="1"/>
  <c r="O220" i="23"/>
  <c r="O219" i="23" s="1"/>
  <c r="O218" i="23" s="1"/>
  <c r="L220" i="23"/>
  <c r="L219" i="23" s="1"/>
  <c r="L218" i="23" s="1"/>
  <c r="K220" i="23"/>
  <c r="K219" i="23" s="1"/>
  <c r="K218" i="23" s="1"/>
  <c r="J220" i="23"/>
  <c r="I220" i="23"/>
  <c r="I219" i="23" s="1"/>
  <c r="I218" i="23" s="1"/>
  <c r="H220" i="23"/>
  <c r="H219" i="23" s="1"/>
  <c r="H218" i="23" s="1"/>
  <c r="J219" i="23"/>
  <c r="J218" i="23" s="1"/>
  <c r="M217" i="23"/>
  <c r="N217" i="23" s="1"/>
  <c r="M216" i="23"/>
  <c r="N216" i="23" s="1"/>
  <c r="R215" i="23"/>
  <c r="R214" i="23" s="1"/>
  <c r="R213" i="23" s="1"/>
  <c r="Q215" i="23"/>
  <c r="Q214" i="23" s="1"/>
  <c r="Q213" i="23" s="1"/>
  <c r="P215" i="23"/>
  <c r="P214" i="23" s="1"/>
  <c r="P213" i="23" s="1"/>
  <c r="O215" i="23"/>
  <c r="O214" i="23" s="1"/>
  <c r="O213" i="23" s="1"/>
  <c r="L215" i="23"/>
  <c r="L214" i="23" s="1"/>
  <c r="L213" i="23" s="1"/>
  <c r="L212" i="23" s="1"/>
  <c r="L211" i="23" s="1"/>
  <c r="K215" i="23"/>
  <c r="K214" i="23" s="1"/>
  <c r="K213" i="23" s="1"/>
  <c r="K212" i="23" s="1"/>
  <c r="K211" i="23" s="1"/>
  <c r="J215" i="23"/>
  <c r="J214" i="23" s="1"/>
  <c r="J213" i="23" s="1"/>
  <c r="J212" i="23" s="1"/>
  <c r="J211" i="23" s="1"/>
  <c r="I215" i="23"/>
  <c r="H215" i="23"/>
  <c r="H214" i="23" s="1"/>
  <c r="H213" i="23" s="1"/>
  <c r="I214" i="23"/>
  <c r="I213" i="23" s="1"/>
  <c r="M210" i="23"/>
  <c r="N210" i="23" s="1"/>
  <c r="N209" i="23" s="1"/>
  <c r="N208" i="23" s="1"/>
  <c r="N207" i="23" s="1"/>
  <c r="R209" i="23"/>
  <c r="R208" i="23" s="1"/>
  <c r="R207" i="23" s="1"/>
  <c r="Q209" i="23"/>
  <c r="Q208" i="23" s="1"/>
  <c r="Q207" i="23" s="1"/>
  <c r="P209" i="23"/>
  <c r="P208" i="23" s="1"/>
  <c r="P207" i="23" s="1"/>
  <c r="O209" i="23"/>
  <c r="O208" i="23" s="1"/>
  <c r="O207" i="23" s="1"/>
  <c r="L209" i="23"/>
  <c r="L208" i="23" s="1"/>
  <c r="K209" i="23"/>
  <c r="K208" i="23" s="1"/>
  <c r="K207" i="23" s="1"/>
  <c r="J209" i="23"/>
  <c r="J208" i="23" s="1"/>
  <c r="J207" i="23" s="1"/>
  <c r="I209" i="23"/>
  <c r="I208" i="23" s="1"/>
  <c r="I207" i="23" s="1"/>
  <c r="H209" i="23"/>
  <c r="H208" i="23" s="1"/>
  <c r="H207" i="23" s="1"/>
  <c r="L207" i="23"/>
  <c r="M206" i="23"/>
  <c r="N206" i="23" s="1"/>
  <c r="N205" i="23" s="1"/>
  <c r="R205" i="23"/>
  <c r="Q205" i="23"/>
  <c r="P205" i="23"/>
  <c r="O205" i="23"/>
  <c r="L205" i="23"/>
  <c r="K205" i="23"/>
  <c r="J205" i="23"/>
  <c r="I205" i="23"/>
  <c r="H205" i="23"/>
  <c r="M204" i="23"/>
  <c r="N204" i="23" s="1"/>
  <c r="N203" i="23" s="1"/>
  <c r="R203" i="23"/>
  <c r="R202" i="23" s="1"/>
  <c r="R201" i="23" s="1"/>
  <c r="Q203" i="23"/>
  <c r="P203" i="23"/>
  <c r="P202" i="23" s="1"/>
  <c r="P201" i="23" s="1"/>
  <c r="P200" i="23" s="1"/>
  <c r="P199" i="23" s="1"/>
  <c r="O203" i="23"/>
  <c r="M203" i="23"/>
  <c r="L203" i="23"/>
  <c r="K203" i="23"/>
  <c r="J203" i="23"/>
  <c r="I203" i="23"/>
  <c r="I202" i="23" s="1"/>
  <c r="I201" i="23" s="1"/>
  <c r="H203" i="23"/>
  <c r="J202" i="23"/>
  <c r="J201" i="23" s="1"/>
  <c r="M198" i="23"/>
  <c r="N198" i="23" s="1"/>
  <c r="N197" i="23" s="1"/>
  <c r="N196" i="23" s="1"/>
  <c r="N195" i="23" s="1"/>
  <c r="N194" i="23" s="1"/>
  <c r="N193" i="23" s="1"/>
  <c r="R197" i="23"/>
  <c r="R196" i="23" s="1"/>
  <c r="R195" i="23" s="1"/>
  <c r="R194" i="23" s="1"/>
  <c r="R193" i="23" s="1"/>
  <c r="Q197" i="23"/>
  <c r="Q196" i="23" s="1"/>
  <c r="Q195" i="23" s="1"/>
  <c r="Q194" i="23" s="1"/>
  <c r="Q193" i="23" s="1"/>
  <c r="P197" i="23"/>
  <c r="P196" i="23" s="1"/>
  <c r="P195" i="23" s="1"/>
  <c r="P194" i="23" s="1"/>
  <c r="P193" i="23" s="1"/>
  <c r="O197" i="23"/>
  <c r="O196" i="23" s="1"/>
  <c r="O195" i="23" s="1"/>
  <c r="O194" i="23" s="1"/>
  <c r="O193" i="23" s="1"/>
  <c r="L197" i="23"/>
  <c r="L196" i="23" s="1"/>
  <c r="L195" i="23" s="1"/>
  <c r="L194" i="23" s="1"/>
  <c r="L193" i="23" s="1"/>
  <c r="K197" i="23"/>
  <c r="K196" i="23" s="1"/>
  <c r="K195" i="23" s="1"/>
  <c r="K194" i="23" s="1"/>
  <c r="K193" i="23" s="1"/>
  <c r="J197" i="23"/>
  <c r="J196" i="23" s="1"/>
  <c r="J195" i="23" s="1"/>
  <c r="J194" i="23" s="1"/>
  <c r="J193" i="23" s="1"/>
  <c r="I197" i="23"/>
  <c r="I196" i="23" s="1"/>
  <c r="I195" i="23" s="1"/>
  <c r="I194" i="23" s="1"/>
  <c r="I193" i="23" s="1"/>
  <c r="H197" i="23"/>
  <c r="H196" i="23" s="1"/>
  <c r="H195" i="23" s="1"/>
  <c r="H194" i="23" s="1"/>
  <c r="H193" i="23" s="1"/>
  <c r="M192" i="23"/>
  <c r="N192" i="23" s="1"/>
  <c r="M191" i="23"/>
  <c r="R190" i="23"/>
  <c r="R189" i="23" s="1"/>
  <c r="R188" i="23" s="1"/>
  <c r="Q190" i="23"/>
  <c r="Q189" i="23" s="1"/>
  <c r="Q188" i="23" s="1"/>
  <c r="P190" i="23"/>
  <c r="P189" i="23" s="1"/>
  <c r="P188" i="23" s="1"/>
  <c r="O190" i="23"/>
  <c r="L190" i="23"/>
  <c r="L189" i="23" s="1"/>
  <c r="L188" i="23" s="1"/>
  <c r="K190" i="23"/>
  <c r="K189" i="23" s="1"/>
  <c r="K188" i="23" s="1"/>
  <c r="J190" i="23"/>
  <c r="J189" i="23" s="1"/>
  <c r="J188" i="23" s="1"/>
  <c r="I190" i="23"/>
  <c r="I189" i="23" s="1"/>
  <c r="I188" i="23" s="1"/>
  <c r="H190" i="23"/>
  <c r="H189" i="23" s="1"/>
  <c r="H188" i="23" s="1"/>
  <c r="O189" i="23"/>
  <c r="O188" i="23" s="1"/>
  <c r="M187" i="23"/>
  <c r="N187" i="23" s="1"/>
  <c r="N186" i="23" s="1"/>
  <c r="N185" i="23" s="1"/>
  <c r="N184" i="23" s="1"/>
  <c r="R186" i="23"/>
  <c r="R185" i="23" s="1"/>
  <c r="R184" i="23" s="1"/>
  <c r="Q186" i="23"/>
  <c r="Q185" i="23" s="1"/>
  <c r="Q184" i="23" s="1"/>
  <c r="P186" i="23"/>
  <c r="P185" i="23" s="1"/>
  <c r="P184" i="23" s="1"/>
  <c r="O186" i="23"/>
  <c r="O185" i="23" s="1"/>
  <c r="O184" i="23" s="1"/>
  <c r="L186" i="23"/>
  <c r="L185" i="23" s="1"/>
  <c r="L184" i="23" s="1"/>
  <c r="K186" i="23"/>
  <c r="K185" i="23" s="1"/>
  <c r="K184" i="23" s="1"/>
  <c r="J186" i="23"/>
  <c r="I186" i="23"/>
  <c r="I185" i="23" s="1"/>
  <c r="I184" i="23" s="1"/>
  <c r="H186" i="23"/>
  <c r="H185" i="23" s="1"/>
  <c r="H184" i="23" s="1"/>
  <c r="J185" i="23"/>
  <c r="J184" i="23" s="1"/>
  <c r="M183" i="23"/>
  <c r="N183" i="23" s="1"/>
  <c r="N182" i="23" s="1"/>
  <c r="N181" i="23" s="1"/>
  <c r="N180" i="23" s="1"/>
  <c r="R182" i="23"/>
  <c r="R181" i="23" s="1"/>
  <c r="R180" i="23" s="1"/>
  <c r="Q182" i="23"/>
  <c r="Q181" i="23" s="1"/>
  <c r="Q180" i="23" s="1"/>
  <c r="P182" i="23"/>
  <c r="P181" i="23" s="1"/>
  <c r="P180" i="23" s="1"/>
  <c r="O182" i="23"/>
  <c r="O181" i="23" s="1"/>
  <c r="O180" i="23" s="1"/>
  <c r="L182" i="23"/>
  <c r="L181" i="23" s="1"/>
  <c r="L180" i="23" s="1"/>
  <c r="K182" i="23"/>
  <c r="K181" i="23" s="1"/>
  <c r="K180" i="23" s="1"/>
  <c r="J182" i="23"/>
  <c r="I182" i="23"/>
  <c r="I181" i="23" s="1"/>
  <c r="I180" i="23" s="1"/>
  <c r="H182" i="23"/>
  <c r="H181" i="23" s="1"/>
  <c r="H180" i="23" s="1"/>
  <c r="J181" i="23"/>
  <c r="J180" i="23" s="1"/>
  <c r="M179" i="23"/>
  <c r="N179" i="23" s="1"/>
  <c r="N178" i="23" s="1"/>
  <c r="N177" i="23" s="1"/>
  <c r="N176" i="23" s="1"/>
  <c r="R178" i="23"/>
  <c r="R177" i="23" s="1"/>
  <c r="R176" i="23" s="1"/>
  <c r="Q178" i="23"/>
  <c r="Q177" i="23" s="1"/>
  <c r="Q176" i="23" s="1"/>
  <c r="P178" i="23"/>
  <c r="P177" i="23" s="1"/>
  <c r="P176" i="23" s="1"/>
  <c r="O178" i="23"/>
  <c r="O177" i="23" s="1"/>
  <c r="O176" i="23" s="1"/>
  <c r="L178" i="23"/>
  <c r="L177" i="23" s="1"/>
  <c r="L176" i="23" s="1"/>
  <c r="K178" i="23"/>
  <c r="K177" i="23" s="1"/>
  <c r="K176" i="23" s="1"/>
  <c r="J178" i="23"/>
  <c r="J177" i="23" s="1"/>
  <c r="J176" i="23" s="1"/>
  <c r="I178" i="23"/>
  <c r="I177" i="23" s="1"/>
  <c r="I176" i="23" s="1"/>
  <c r="H178" i="23"/>
  <c r="H177" i="23" s="1"/>
  <c r="H176" i="23" s="1"/>
  <c r="M175" i="23"/>
  <c r="N175" i="23" s="1"/>
  <c r="N174" i="23" s="1"/>
  <c r="N173" i="23" s="1"/>
  <c r="N172" i="23" s="1"/>
  <c r="R174" i="23"/>
  <c r="R173" i="23" s="1"/>
  <c r="R172" i="23" s="1"/>
  <c r="Q174" i="23"/>
  <c r="Q173" i="23" s="1"/>
  <c r="Q172" i="23" s="1"/>
  <c r="P174" i="23"/>
  <c r="O174" i="23"/>
  <c r="O173" i="23" s="1"/>
  <c r="O172" i="23" s="1"/>
  <c r="M174" i="23"/>
  <c r="M173" i="23" s="1"/>
  <c r="M172" i="23" s="1"/>
  <c r="L174" i="23"/>
  <c r="L173" i="23" s="1"/>
  <c r="L172" i="23" s="1"/>
  <c r="K174" i="23"/>
  <c r="K173" i="23" s="1"/>
  <c r="K172" i="23" s="1"/>
  <c r="J174" i="23"/>
  <c r="J173" i="23" s="1"/>
  <c r="J172" i="23" s="1"/>
  <c r="I174" i="23"/>
  <c r="I173" i="23" s="1"/>
  <c r="I172" i="23" s="1"/>
  <c r="H174" i="23"/>
  <c r="H173" i="23" s="1"/>
  <c r="H172" i="23" s="1"/>
  <c r="P173" i="23"/>
  <c r="P172" i="23"/>
  <c r="M171" i="23"/>
  <c r="N171" i="23" s="1"/>
  <c r="N170" i="23" s="1"/>
  <c r="N169" i="23" s="1"/>
  <c r="N168" i="23" s="1"/>
  <c r="R170" i="23"/>
  <c r="R169" i="23" s="1"/>
  <c r="R168" i="23" s="1"/>
  <c r="Q170" i="23"/>
  <c r="Q169" i="23" s="1"/>
  <c r="Q168" i="23" s="1"/>
  <c r="P170" i="23"/>
  <c r="P169" i="23" s="1"/>
  <c r="P168" i="23" s="1"/>
  <c r="O170" i="23"/>
  <c r="O169" i="23" s="1"/>
  <c r="O168" i="23" s="1"/>
  <c r="L170" i="23"/>
  <c r="L169" i="23" s="1"/>
  <c r="L168" i="23" s="1"/>
  <c r="K170" i="23"/>
  <c r="K169" i="23" s="1"/>
  <c r="K168" i="23" s="1"/>
  <c r="J170" i="23"/>
  <c r="J169" i="23" s="1"/>
  <c r="J168" i="23" s="1"/>
  <c r="I170" i="23"/>
  <c r="I169" i="23" s="1"/>
  <c r="I168" i="23" s="1"/>
  <c r="H170" i="23"/>
  <c r="H169" i="23" s="1"/>
  <c r="H168" i="23" s="1"/>
  <c r="M167" i="23"/>
  <c r="R166" i="23"/>
  <c r="R165" i="23" s="1"/>
  <c r="R164" i="23" s="1"/>
  <c r="Q166" i="23"/>
  <c r="Q165" i="23" s="1"/>
  <c r="Q164" i="23" s="1"/>
  <c r="P166" i="23"/>
  <c r="P165" i="23" s="1"/>
  <c r="P164" i="23" s="1"/>
  <c r="O166" i="23"/>
  <c r="O165" i="23" s="1"/>
  <c r="O164" i="23" s="1"/>
  <c r="L166" i="23"/>
  <c r="L165" i="23" s="1"/>
  <c r="L164" i="23" s="1"/>
  <c r="K166" i="23"/>
  <c r="K165" i="23" s="1"/>
  <c r="K164" i="23" s="1"/>
  <c r="J166" i="23"/>
  <c r="J165" i="23" s="1"/>
  <c r="J164" i="23" s="1"/>
  <c r="I166" i="23"/>
  <c r="I165" i="23" s="1"/>
  <c r="I164" i="23" s="1"/>
  <c r="H166" i="23"/>
  <c r="H165" i="23" s="1"/>
  <c r="H164" i="23" s="1"/>
  <c r="M163" i="23"/>
  <c r="N163" i="23" s="1"/>
  <c r="N162" i="23" s="1"/>
  <c r="N161" i="23" s="1"/>
  <c r="N160" i="23" s="1"/>
  <c r="R162" i="23"/>
  <c r="R161" i="23" s="1"/>
  <c r="R160" i="23" s="1"/>
  <c r="Q162" i="23"/>
  <c r="Q161" i="23" s="1"/>
  <c r="Q160" i="23" s="1"/>
  <c r="P162" i="23"/>
  <c r="O162" i="23"/>
  <c r="O161" i="23" s="1"/>
  <c r="O160" i="23" s="1"/>
  <c r="L162" i="23"/>
  <c r="L161" i="23" s="1"/>
  <c r="L160" i="23" s="1"/>
  <c r="K162" i="23"/>
  <c r="K161" i="23" s="1"/>
  <c r="K160" i="23" s="1"/>
  <c r="J162" i="23"/>
  <c r="J161" i="23" s="1"/>
  <c r="J160" i="23" s="1"/>
  <c r="I162" i="23"/>
  <c r="H162" i="23"/>
  <c r="H161" i="23" s="1"/>
  <c r="H160" i="23" s="1"/>
  <c r="P161" i="23"/>
  <c r="P160" i="23" s="1"/>
  <c r="I161" i="23"/>
  <c r="I160" i="23" s="1"/>
  <c r="M159" i="23"/>
  <c r="N159" i="23" s="1"/>
  <c r="N158" i="23" s="1"/>
  <c r="N157" i="23" s="1"/>
  <c r="N156" i="23" s="1"/>
  <c r="R158" i="23"/>
  <c r="R157" i="23" s="1"/>
  <c r="R156" i="23" s="1"/>
  <c r="Q158" i="23"/>
  <c r="Q157" i="23" s="1"/>
  <c r="Q156" i="23" s="1"/>
  <c r="P158" i="23"/>
  <c r="P157" i="23" s="1"/>
  <c r="P156" i="23" s="1"/>
  <c r="O158" i="23"/>
  <c r="O157" i="23" s="1"/>
  <c r="O156" i="23" s="1"/>
  <c r="L158" i="23"/>
  <c r="L157" i="23" s="1"/>
  <c r="L156" i="23" s="1"/>
  <c r="K158" i="23"/>
  <c r="K157" i="23" s="1"/>
  <c r="K156" i="23" s="1"/>
  <c r="J158" i="23"/>
  <c r="J157" i="23" s="1"/>
  <c r="J156" i="23" s="1"/>
  <c r="I158" i="23"/>
  <c r="I157" i="23" s="1"/>
  <c r="I156" i="23" s="1"/>
  <c r="H158" i="23"/>
  <c r="H157" i="23" s="1"/>
  <c r="H156" i="23" s="1"/>
  <c r="M155" i="23"/>
  <c r="N155" i="23" s="1"/>
  <c r="N154" i="23" s="1"/>
  <c r="N153" i="23" s="1"/>
  <c r="N152" i="23" s="1"/>
  <c r="R154" i="23"/>
  <c r="R153" i="23" s="1"/>
  <c r="R152" i="23" s="1"/>
  <c r="Q154" i="23"/>
  <c r="Q153" i="23" s="1"/>
  <c r="Q152" i="23" s="1"/>
  <c r="P154" i="23"/>
  <c r="P153" i="23" s="1"/>
  <c r="P152" i="23" s="1"/>
  <c r="O154" i="23"/>
  <c r="O153" i="23" s="1"/>
  <c r="O152" i="23" s="1"/>
  <c r="M154" i="23"/>
  <c r="M153" i="23" s="1"/>
  <c r="M152" i="23" s="1"/>
  <c r="L154" i="23"/>
  <c r="L153" i="23" s="1"/>
  <c r="L152" i="23" s="1"/>
  <c r="K154" i="23"/>
  <c r="K153" i="23" s="1"/>
  <c r="K152" i="23" s="1"/>
  <c r="J154" i="23"/>
  <c r="J153" i="23" s="1"/>
  <c r="J152" i="23" s="1"/>
  <c r="I154" i="23"/>
  <c r="I153" i="23" s="1"/>
  <c r="I152" i="23" s="1"/>
  <c r="H154" i="23"/>
  <c r="H153" i="23" s="1"/>
  <c r="H152" i="23" s="1"/>
  <c r="M151" i="23"/>
  <c r="N151" i="23" s="1"/>
  <c r="N150" i="23" s="1"/>
  <c r="N149" i="23" s="1"/>
  <c r="N148" i="23" s="1"/>
  <c r="R150" i="23"/>
  <c r="R149" i="23" s="1"/>
  <c r="R148" i="23" s="1"/>
  <c r="Q150" i="23"/>
  <c r="Q149" i="23" s="1"/>
  <c r="P150" i="23"/>
  <c r="P149" i="23" s="1"/>
  <c r="P148" i="23" s="1"/>
  <c r="O150" i="23"/>
  <c r="O149" i="23" s="1"/>
  <c r="O148" i="23" s="1"/>
  <c r="L150" i="23"/>
  <c r="L149" i="23" s="1"/>
  <c r="L148" i="23" s="1"/>
  <c r="K150" i="23"/>
  <c r="K149" i="23" s="1"/>
  <c r="K148" i="23" s="1"/>
  <c r="J150" i="23"/>
  <c r="J149" i="23" s="1"/>
  <c r="J148" i="23" s="1"/>
  <c r="I150" i="23"/>
  <c r="I149" i="23" s="1"/>
  <c r="I148" i="23" s="1"/>
  <c r="H150" i="23"/>
  <c r="H149" i="23"/>
  <c r="H148" i="23" s="1"/>
  <c r="Q148" i="23"/>
  <c r="M147" i="23"/>
  <c r="N147" i="23" s="1"/>
  <c r="N146" i="23" s="1"/>
  <c r="N145" i="23" s="1"/>
  <c r="N144" i="23" s="1"/>
  <c r="R146" i="23"/>
  <c r="R145" i="23" s="1"/>
  <c r="R144" i="23" s="1"/>
  <c r="Q146" i="23"/>
  <c r="Q145" i="23" s="1"/>
  <c r="Q144" i="23" s="1"/>
  <c r="P146" i="23"/>
  <c r="P145" i="23" s="1"/>
  <c r="P144" i="23" s="1"/>
  <c r="O146" i="23"/>
  <c r="O145" i="23" s="1"/>
  <c r="O144" i="23" s="1"/>
  <c r="L146" i="23"/>
  <c r="L145" i="23" s="1"/>
  <c r="K146" i="23"/>
  <c r="K145" i="23" s="1"/>
  <c r="K144" i="23" s="1"/>
  <c r="J146" i="23"/>
  <c r="J145" i="23" s="1"/>
  <c r="J144" i="23" s="1"/>
  <c r="I146" i="23"/>
  <c r="I145" i="23" s="1"/>
  <c r="I144" i="23" s="1"/>
  <c r="H146" i="23"/>
  <c r="H145" i="23" s="1"/>
  <c r="H144" i="23" s="1"/>
  <c r="L144" i="23"/>
  <c r="M143" i="23"/>
  <c r="R142" i="23"/>
  <c r="R141" i="23" s="1"/>
  <c r="R140" i="23" s="1"/>
  <c r="Q142" i="23"/>
  <c r="Q141" i="23" s="1"/>
  <c r="Q140" i="23" s="1"/>
  <c r="P142" i="23"/>
  <c r="P141" i="23" s="1"/>
  <c r="P140" i="23" s="1"/>
  <c r="O142" i="23"/>
  <c r="O141" i="23" s="1"/>
  <c r="O140" i="23" s="1"/>
  <c r="L142" i="23"/>
  <c r="L141" i="23" s="1"/>
  <c r="L140" i="23" s="1"/>
  <c r="K142" i="23"/>
  <c r="K141" i="23" s="1"/>
  <c r="K140" i="23" s="1"/>
  <c r="J142" i="23"/>
  <c r="J141" i="23" s="1"/>
  <c r="J140" i="23" s="1"/>
  <c r="I142" i="23"/>
  <c r="I141" i="23" s="1"/>
  <c r="I140" i="23" s="1"/>
  <c r="H142" i="23"/>
  <c r="H141" i="23" s="1"/>
  <c r="H140" i="23" s="1"/>
  <c r="M139" i="23"/>
  <c r="N139" i="23" s="1"/>
  <c r="M138" i="23"/>
  <c r="R137" i="23"/>
  <c r="R136" i="23" s="1"/>
  <c r="R135" i="23" s="1"/>
  <c r="Q137" i="23"/>
  <c r="Q136" i="23" s="1"/>
  <c r="Q135" i="23" s="1"/>
  <c r="P137" i="23"/>
  <c r="P136" i="23" s="1"/>
  <c r="P135" i="23" s="1"/>
  <c r="O137" i="23"/>
  <c r="O136" i="23" s="1"/>
  <c r="O135" i="23" s="1"/>
  <c r="L137" i="23"/>
  <c r="L136" i="23" s="1"/>
  <c r="K137" i="23"/>
  <c r="K136" i="23" s="1"/>
  <c r="J137" i="23"/>
  <c r="J136" i="23" s="1"/>
  <c r="I137" i="23"/>
  <c r="I136" i="23" s="1"/>
  <c r="H137" i="23"/>
  <c r="H136" i="23" s="1"/>
  <c r="N135" i="23"/>
  <c r="M134" i="23"/>
  <c r="N134" i="23" s="1"/>
  <c r="N133" i="23" s="1"/>
  <c r="N132" i="23" s="1"/>
  <c r="N131" i="23" s="1"/>
  <c r="R133" i="23"/>
  <c r="R132" i="23" s="1"/>
  <c r="R131" i="23" s="1"/>
  <c r="Q133" i="23"/>
  <c r="Q132" i="23" s="1"/>
  <c r="Q131" i="23" s="1"/>
  <c r="P133" i="23"/>
  <c r="P132" i="23" s="1"/>
  <c r="P131" i="23" s="1"/>
  <c r="O133" i="23"/>
  <c r="O132" i="23" s="1"/>
  <c r="O131" i="23" s="1"/>
  <c r="L133" i="23"/>
  <c r="L132" i="23" s="1"/>
  <c r="L131" i="23" s="1"/>
  <c r="K133" i="23"/>
  <c r="K132" i="23" s="1"/>
  <c r="K131" i="23" s="1"/>
  <c r="J133" i="23"/>
  <c r="J132" i="23" s="1"/>
  <c r="J131" i="23" s="1"/>
  <c r="I133" i="23"/>
  <c r="I132" i="23" s="1"/>
  <c r="I131" i="23" s="1"/>
  <c r="H133" i="23"/>
  <c r="H132" i="23" s="1"/>
  <c r="H131" i="23" s="1"/>
  <c r="M130" i="23"/>
  <c r="N130" i="23" s="1"/>
  <c r="N129" i="23" s="1"/>
  <c r="N128" i="23" s="1"/>
  <c r="N127" i="23" s="1"/>
  <c r="R129" i="23"/>
  <c r="R128" i="23" s="1"/>
  <c r="R127" i="23" s="1"/>
  <c r="Q129" i="23"/>
  <c r="Q128" i="23" s="1"/>
  <c r="Q127" i="23" s="1"/>
  <c r="P129" i="23"/>
  <c r="P128" i="23" s="1"/>
  <c r="P127" i="23" s="1"/>
  <c r="O129" i="23"/>
  <c r="O128" i="23" s="1"/>
  <c r="O127" i="23" s="1"/>
  <c r="L129" i="23"/>
  <c r="L128" i="23" s="1"/>
  <c r="L127" i="23" s="1"/>
  <c r="K129" i="23"/>
  <c r="K128" i="23" s="1"/>
  <c r="K127" i="23" s="1"/>
  <c r="J129" i="23"/>
  <c r="J128" i="23" s="1"/>
  <c r="J127" i="23" s="1"/>
  <c r="I129" i="23"/>
  <c r="I128" i="23" s="1"/>
  <c r="I127" i="23" s="1"/>
  <c r="H129" i="23"/>
  <c r="H128" i="23" s="1"/>
  <c r="H127" i="23" s="1"/>
  <c r="M126" i="23"/>
  <c r="N126" i="23" s="1"/>
  <c r="N125" i="23" s="1"/>
  <c r="N124" i="23" s="1"/>
  <c r="N123" i="23" s="1"/>
  <c r="R125" i="23"/>
  <c r="R124" i="23" s="1"/>
  <c r="R123" i="23" s="1"/>
  <c r="Q125" i="23"/>
  <c r="Q124" i="23" s="1"/>
  <c r="Q123" i="23" s="1"/>
  <c r="P125" i="23"/>
  <c r="P124" i="23" s="1"/>
  <c r="P123" i="23" s="1"/>
  <c r="O125" i="23"/>
  <c r="O124" i="23" s="1"/>
  <c r="O123" i="23" s="1"/>
  <c r="L125" i="23"/>
  <c r="L124" i="23" s="1"/>
  <c r="L123" i="23" s="1"/>
  <c r="K125" i="23"/>
  <c r="K124" i="23" s="1"/>
  <c r="K123" i="23" s="1"/>
  <c r="J125" i="23"/>
  <c r="J124" i="23" s="1"/>
  <c r="J123" i="23" s="1"/>
  <c r="I125" i="23"/>
  <c r="I124" i="23" s="1"/>
  <c r="I123" i="23" s="1"/>
  <c r="H125" i="23"/>
  <c r="H124" i="23" s="1"/>
  <c r="H123" i="23" s="1"/>
  <c r="M122" i="23"/>
  <c r="N122" i="23" s="1"/>
  <c r="N121" i="23" s="1"/>
  <c r="N120" i="23" s="1"/>
  <c r="N119" i="23" s="1"/>
  <c r="R121" i="23"/>
  <c r="R120" i="23" s="1"/>
  <c r="R119" i="23" s="1"/>
  <c r="Q121" i="23"/>
  <c r="Q120" i="23" s="1"/>
  <c r="Q119" i="23" s="1"/>
  <c r="P121" i="23"/>
  <c r="P120" i="23" s="1"/>
  <c r="P119" i="23" s="1"/>
  <c r="O121" i="23"/>
  <c r="O120" i="23" s="1"/>
  <c r="O119" i="23" s="1"/>
  <c r="L121" i="23"/>
  <c r="L120" i="23" s="1"/>
  <c r="L119" i="23" s="1"/>
  <c r="K121" i="23"/>
  <c r="K120" i="23" s="1"/>
  <c r="K119" i="23" s="1"/>
  <c r="J121" i="23"/>
  <c r="J120" i="23" s="1"/>
  <c r="J119" i="23" s="1"/>
  <c r="I121" i="23"/>
  <c r="I120" i="23" s="1"/>
  <c r="I119" i="23" s="1"/>
  <c r="H121" i="23"/>
  <c r="H120" i="23" s="1"/>
  <c r="H119" i="23" s="1"/>
  <c r="M118" i="23"/>
  <c r="N118" i="23" s="1"/>
  <c r="N117" i="23" s="1"/>
  <c r="N116" i="23" s="1"/>
  <c r="N115" i="23" s="1"/>
  <c r="R117" i="23"/>
  <c r="Q117" i="23"/>
  <c r="Q116" i="23" s="1"/>
  <c r="Q115" i="23" s="1"/>
  <c r="P117" i="23"/>
  <c r="P116" i="23" s="1"/>
  <c r="P115" i="23" s="1"/>
  <c r="O117" i="23"/>
  <c r="O116" i="23" s="1"/>
  <c r="O115" i="23" s="1"/>
  <c r="L117" i="23"/>
  <c r="L116" i="23" s="1"/>
  <c r="L115" i="23" s="1"/>
  <c r="K117" i="23"/>
  <c r="K116" i="23" s="1"/>
  <c r="K115" i="23" s="1"/>
  <c r="J117" i="23"/>
  <c r="J116" i="23" s="1"/>
  <c r="J115" i="23" s="1"/>
  <c r="I117" i="23"/>
  <c r="I116" i="23" s="1"/>
  <c r="I115" i="23" s="1"/>
  <c r="H117" i="23"/>
  <c r="H116" i="23" s="1"/>
  <c r="H115" i="23" s="1"/>
  <c r="R116" i="23"/>
  <c r="R115" i="23" s="1"/>
  <c r="M114" i="23"/>
  <c r="N114" i="23" s="1"/>
  <c r="N113" i="23" s="1"/>
  <c r="N112" i="23" s="1"/>
  <c r="N111" i="23" s="1"/>
  <c r="R113" i="23"/>
  <c r="Q113" i="23"/>
  <c r="Q112" i="23" s="1"/>
  <c r="Q111" i="23" s="1"/>
  <c r="P113" i="23"/>
  <c r="P112" i="23" s="1"/>
  <c r="P111" i="23" s="1"/>
  <c r="O113" i="23"/>
  <c r="O112" i="23" s="1"/>
  <c r="O111" i="23" s="1"/>
  <c r="M113" i="23"/>
  <c r="M112" i="23" s="1"/>
  <c r="M111" i="23" s="1"/>
  <c r="L113" i="23"/>
  <c r="L112" i="23" s="1"/>
  <c r="L111" i="23" s="1"/>
  <c r="K113" i="23"/>
  <c r="K112" i="23" s="1"/>
  <c r="K111" i="23" s="1"/>
  <c r="J113" i="23"/>
  <c r="J112" i="23" s="1"/>
  <c r="J111" i="23" s="1"/>
  <c r="I113" i="23"/>
  <c r="I112" i="23" s="1"/>
  <c r="I111" i="23" s="1"/>
  <c r="H113" i="23"/>
  <c r="H112" i="23" s="1"/>
  <c r="H111" i="23" s="1"/>
  <c r="R112" i="23"/>
  <c r="R111" i="23"/>
  <c r="M110" i="23"/>
  <c r="N110" i="23" s="1"/>
  <c r="N109" i="23" s="1"/>
  <c r="N108" i="23" s="1"/>
  <c r="N107" i="23" s="1"/>
  <c r="R109" i="23"/>
  <c r="R108" i="23" s="1"/>
  <c r="R107" i="23" s="1"/>
  <c r="Q109" i="23"/>
  <c r="Q108" i="23" s="1"/>
  <c r="Q107" i="23" s="1"/>
  <c r="P109" i="23"/>
  <c r="P108" i="23" s="1"/>
  <c r="P107" i="23" s="1"/>
  <c r="O109" i="23"/>
  <c r="M109" i="23"/>
  <c r="M108" i="23" s="1"/>
  <c r="M107" i="23" s="1"/>
  <c r="L109" i="23"/>
  <c r="L108" i="23" s="1"/>
  <c r="L107" i="23" s="1"/>
  <c r="K109" i="23"/>
  <c r="K108" i="23" s="1"/>
  <c r="K107" i="23" s="1"/>
  <c r="J109" i="23"/>
  <c r="J108" i="23" s="1"/>
  <c r="J107" i="23" s="1"/>
  <c r="I109" i="23"/>
  <c r="I108" i="23" s="1"/>
  <c r="I107" i="23" s="1"/>
  <c r="H109" i="23"/>
  <c r="O108" i="23"/>
  <c r="O107" i="23" s="1"/>
  <c r="H108" i="23"/>
  <c r="H107" i="23" s="1"/>
  <c r="M106" i="23"/>
  <c r="N106" i="23" s="1"/>
  <c r="N105" i="23" s="1"/>
  <c r="N104" i="23" s="1"/>
  <c r="N103" i="23" s="1"/>
  <c r="R105" i="23"/>
  <c r="R104" i="23" s="1"/>
  <c r="R103" i="23" s="1"/>
  <c r="Q105" i="23"/>
  <c r="P105" i="23"/>
  <c r="P104" i="23" s="1"/>
  <c r="P103" i="23" s="1"/>
  <c r="O105" i="23"/>
  <c r="O104" i="23" s="1"/>
  <c r="O103" i="23" s="1"/>
  <c r="L105" i="23"/>
  <c r="L104" i="23" s="1"/>
  <c r="L103" i="23" s="1"/>
  <c r="K105" i="23"/>
  <c r="K104" i="23" s="1"/>
  <c r="K103" i="23" s="1"/>
  <c r="J105" i="23"/>
  <c r="J104" i="23" s="1"/>
  <c r="J103" i="23" s="1"/>
  <c r="I105" i="23"/>
  <c r="I104" i="23" s="1"/>
  <c r="I103" i="23" s="1"/>
  <c r="H105" i="23"/>
  <c r="Q104" i="23"/>
  <c r="Q103" i="23" s="1"/>
  <c r="H104" i="23"/>
  <c r="H103" i="23" s="1"/>
  <c r="M102" i="23"/>
  <c r="M101" i="23" s="1"/>
  <c r="M100" i="23" s="1"/>
  <c r="M99" i="23" s="1"/>
  <c r="R101" i="23"/>
  <c r="R100" i="23" s="1"/>
  <c r="R99" i="23" s="1"/>
  <c r="Q101" i="23"/>
  <c r="Q100" i="23" s="1"/>
  <c r="Q99" i="23" s="1"/>
  <c r="P101" i="23"/>
  <c r="P100" i="23" s="1"/>
  <c r="P99" i="23" s="1"/>
  <c r="O101" i="23"/>
  <c r="O100" i="23" s="1"/>
  <c r="O99" i="23" s="1"/>
  <c r="L101" i="23"/>
  <c r="L100" i="23" s="1"/>
  <c r="L99" i="23" s="1"/>
  <c r="K101" i="23"/>
  <c r="K100" i="23" s="1"/>
  <c r="K99" i="23" s="1"/>
  <c r="J101" i="23"/>
  <c r="I101" i="23"/>
  <c r="I100" i="23" s="1"/>
  <c r="I99" i="23" s="1"/>
  <c r="H101" i="23"/>
  <c r="H100" i="23" s="1"/>
  <c r="H99" i="23" s="1"/>
  <c r="J100" i="23"/>
  <c r="J99" i="23" s="1"/>
  <c r="M95" i="23"/>
  <c r="N95" i="23" s="1"/>
  <c r="N94" i="23" s="1"/>
  <c r="N93" i="23" s="1"/>
  <c r="R94" i="23"/>
  <c r="R93" i="23" s="1"/>
  <c r="Q94" i="23"/>
  <c r="Q93" i="23" s="1"/>
  <c r="P94" i="23"/>
  <c r="P93" i="23" s="1"/>
  <c r="O94" i="23"/>
  <c r="O93" i="23" s="1"/>
  <c r="L94" i="23"/>
  <c r="L93" i="23" s="1"/>
  <c r="K94" i="23"/>
  <c r="K93" i="23" s="1"/>
  <c r="J94" i="23"/>
  <c r="J93" i="23" s="1"/>
  <c r="I94" i="23"/>
  <c r="I93" i="23" s="1"/>
  <c r="H94" i="23"/>
  <c r="H93" i="23"/>
  <c r="M92" i="23"/>
  <c r="N92" i="23" s="1"/>
  <c r="N91" i="23" s="1"/>
  <c r="N90" i="23" s="1"/>
  <c r="R91" i="23"/>
  <c r="R90" i="23" s="1"/>
  <c r="R89" i="23" s="1"/>
  <c r="Q91" i="23"/>
  <c r="P91" i="23"/>
  <c r="P90" i="23" s="1"/>
  <c r="O91" i="23"/>
  <c r="O90" i="23" s="1"/>
  <c r="L91" i="23"/>
  <c r="L90" i="23" s="1"/>
  <c r="K91" i="23"/>
  <c r="K90" i="23" s="1"/>
  <c r="K89" i="23" s="1"/>
  <c r="J91" i="23"/>
  <c r="J90" i="23" s="1"/>
  <c r="I91" i="23"/>
  <c r="H91" i="23"/>
  <c r="H90" i="23" s="1"/>
  <c r="Q90" i="23"/>
  <c r="I90" i="23"/>
  <c r="I89" i="23" s="1"/>
  <c r="M88" i="23"/>
  <c r="N88" i="23" s="1"/>
  <c r="N87" i="23" s="1"/>
  <c r="N86" i="23" s="1"/>
  <c r="R87" i="23"/>
  <c r="R86" i="23" s="1"/>
  <c r="Q87" i="23"/>
  <c r="Q86" i="23" s="1"/>
  <c r="P87" i="23"/>
  <c r="P86" i="23" s="1"/>
  <c r="O87" i="23"/>
  <c r="O86" i="23" s="1"/>
  <c r="L87" i="23"/>
  <c r="L86" i="23" s="1"/>
  <c r="K87" i="23"/>
  <c r="K86" i="23" s="1"/>
  <c r="J87" i="23"/>
  <c r="J86" i="23" s="1"/>
  <c r="I87" i="23"/>
  <c r="I86" i="23" s="1"/>
  <c r="H87" i="23"/>
  <c r="H86" i="23" s="1"/>
  <c r="M85" i="23"/>
  <c r="N85" i="23" s="1"/>
  <c r="M84" i="23"/>
  <c r="M83" i="23"/>
  <c r="N83" i="23" s="1"/>
  <c r="R82" i="23"/>
  <c r="R81" i="23" s="1"/>
  <c r="Q82" i="23"/>
  <c r="Q81" i="23" s="1"/>
  <c r="P82" i="23"/>
  <c r="P81" i="23" s="1"/>
  <c r="O82" i="23"/>
  <c r="O81" i="23" s="1"/>
  <c r="L82" i="23"/>
  <c r="L81" i="23" s="1"/>
  <c r="K82" i="23"/>
  <c r="K81" i="23" s="1"/>
  <c r="J82" i="23"/>
  <c r="J81" i="23" s="1"/>
  <c r="I82" i="23"/>
  <c r="I81" i="23" s="1"/>
  <c r="H82" i="23"/>
  <c r="H81" i="23" s="1"/>
  <c r="M80" i="23"/>
  <c r="N80" i="23" s="1"/>
  <c r="M79" i="23"/>
  <c r="N79" i="23" s="1"/>
  <c r="R78" i="23"/>
  <c r="R77" i="23" s="1"/>
  <c r="R76" i="23" s="1"/>
  <c r="Q78" i="23"/>
  <c r="Q77" i="23" s="1"/>
  <c r="Q76" i="23" s="1"/>
  <c r="P78" i="23"/>
  <c r="P77" i="23" s="1"/>
  <c r="P76" i="23" s="1"/>
  <c r="O78" i="23"/>
  <c r="O77" i="23" s="1"/>
  <c r="O76" i="23" s="1"/>
  <c r="L78" i="23"/>
  <c r="L77" i="23" s="1"/>
  <c r="L76" i="23" s="1"/>
  <c r="K78" i="23"/>
  <c r="K77" i="23" s="1"/>
  <c r="K76" i="23" s="1"/>
  <c r="J78" i="23"/>
  <c r="J77" i="23" s="1"/>
  <c r="J76" i="23" s="1"/>
  <c r="I78" i="23"/>
  <c r="I77" i="23" s="1"/>
  <c r="I76" i="23" s="1"/>
  <c r="H78" i="23"/>
  <c r="H77" i="23" s="1"/>
  <c r="H76" i="23" s="1"/>
  <c r="M75" i="23"/>
  <c r="N75" i="23" s="1"/>
  <c r="N74" i="23" s="1"/>
  <c r="N73" i="23" s="1"/>
  <c r="R74" i="23"/>
  <c r="R73" i="23" s="1"/>
  <c r="Q74" i="23"/>
  <c r="Q73" i="23" s="1"/>
  <c r="P74" i="23"/>
  <c r="P73" i="23" s="1"/>
  <c r="P72" i="23" s="1"/>
  <c r="O74" i="23"/>
  <c r="O73" i="23" s="1"/>
  <c r="L74" i="23"/>
  <c r="L73" i="23" s="1"/>
  <c r="K74" i="23"/>
  <c r="K73" i="23" s="1"/>
  <c r="J74" i="23"/>
  <c r="J73" i="23" s="1"/>
  <c r="I74" i="23"/>
  <c r="H74" i="23"/>
  <c r="I73" i="23"/>
  <c r="H73" i="23"/>
  <c r="M71" i="23"/>
  <c r="M70" i="23"/>
  <c r="N70" i="23" s="1"/>
  <c r="M69" i="23"/>
  <c r="N69" i="23" s="1"/>
  <c r="M68" i="23"/>
  <c r="N68" i="23" s="1"/>
  <c r="M67" i="23"/>
  <c r="N67" i="23" s="1"/>
  <c r="M66" i="23"/>
  <c r="N66" i="23" s="1"/>
  <c r="R65" i="23"/>
  <c r="Q65" i="23"/>
  <c r="P65" i="23"/>
  <c r="O65" i="23"/>
  <c r="L65" i="23"/>
  <c r="K65" i="23"/>
  <c r="J65" i="23"/>
  <c r="I65" i="23"/>
  <c r="H65" i="23"/>
  <c r="M64" i="23"/>
  <c r="N64" i="23" s="1"/>
  <c r="M63" i="23"/>
  <c r="N63" i="23" s="1"/>
  <c r="M62" i="23"/>
  <c r="N62" i="23" s="1"/>
  <c r="M61" i="23"/>
  <c r="N61" i="23" s="1"/>
  <c r="M60" i="23"/>
  <c r="M59" i="23"/>
  <c r="N59" i="23" s="1"/>
  <c r="R58" i="23"/>
  <c r="Q58" i="23"/>
  <c r="P58" i="23"/>
  <c r="O58" i="23"/>
  <c r="L58" i="23"/>
  <c r="K58" i="23"/>
  <c r="J58" i="23"/>
  <c r="I58" i="23"/>
  <c r="H58" i="23"/>
  <c r="M57" i="23"/>
  <c r="N57" i="23" s="1"/>
  <c r="M56" i="23"/>
  <c r="M55" i="23"/>
  <c r="N55" i="23" s="1"/>
  <c r="R54" i="23"/>
  <c r="Q54" i="23"/>
  <c r="P54" i="23"/>
  <c r="O54" i="23"/>
  <c r="L54" i="23"/>
  <c r="K54" i="23"/>
  <c r="J54" i="23"/>
  <c r="I54" i="23"/>
  <c r="H54" i="23"/>
  <c r="M53" i="23"/>
  <c r="N53" i="23" s="1"/>
  <c r="M52" i="23"/>
  <c r="N52" i="23" s="1"/>
  <c r="M51" i="23"/>
  <c r="N51" i="23" s="1"/>
  <c r="M50" i="23"/>
  <c r="N50" i="23" s="1"/>
  <c r="R49" i="23"/>
  <c r="Q49" i="23"/>
  <c r="P49" i="23"/>
  <c r="O49" i="23"/>
  <c r="L49" i="23"/>
  <c r="K49" i="23"/>
  <c r="J49" i="23"/>
  <c r="J48" i="23" s="1"/>
  <c r="I49" i="23"/>
  <c r="H49" i="23"/>
  <c r="M47" i="23"/>
  <c r="N47" i="23" s="1"/>
  <c r="M46" i="23"/>
  <c r="N46" i="23" s="1"/>
  <c r="M45" i="23"/>
  <c r="N45" i="23" s="1"/>
  <c r="M44" i="23"/>
  <c r="N44" i="23" s="1"/>
  <c r="M43" i="23"/>
  <c r="M42" i="23"/>
  <c r="N42" i="23" s="1"/>
  <c r="R41" i="23"/>
  <c r="Q41" i="23"/>
  <c r="P41" i="23"/>
  <c r="O41" i="23"/>
  <c r="L41" i="23"/>
  <c r="K41" i="23"/>
  <c r="J41" i="23"/>
  <c r="I41" i="23"/>
  <c r="H41" i="23"/>
  <c r="M40" i="23"/>
  <c r="N40" i="23" s="1"/>
  <c r="M39" i="23"/>
  <c r="R38" i="23"/>
  <c r="R37" i="23" s="1"/>
  <c r="Q38" i="23"/>
  <c r="P38" i="23"/>
  <c r="O38" i="23"/>
  <c r="L38" i="23"/>
  <c r="K38" i="23"/>
  <c r="J38" i="23"/>
  <c r="I38" i="23"/>
  <c r="H38" i="23"/>
  <c r="H37" i="23" s="1"/>
  <c r="Q37" i="23"/>
  <c r="J37" i="23"/>
  <c r="I37" i="23"/>
  <c r="M35" i="23"/>
  <c r="N35" i="23" s="1"/>
  <c r="N34" i="23" s="1"/>
  <c r="N33" i="23" s="1"/>
  <c r="N32" i="23" s="1"/>
  <c r="R34" i="23"/>
  <c r="R33" i="23" s="1"/>
  <c r="R32" i="23" s="1"/>
  <c r="Q34" i="23"/>
  <c r="Q33" i="23" s="1"/>
  <c r="Q32" i="23" s="1"/>
  <c r="P34" i="23"/>
  <c r="O34" i="23"/>
  <c r="O33" i="23" s="1"/>
  <c r="O32" i="23" s="1"/>
  <c r="L34" i="23"/>
  <c r="L33" i="23" s="1"/>
  <c r="K34" i="23"/>
  <c r="K33" i="23" s="1"/>
  <c r="K32" i="23" s="1"/>
  <c r="J34" i="23"/>
  <c r="I34" i="23"/>
  <c r="H34" i="23"/>
  <c r="H33" i="23" s="1"/>
  <c r="H32" i="23" s="1"/>
  <c r="P33" i="23"/>
  <c r="P32" i="23" s="1"/>
  <c r="J33" i="23"/>
  <c r="J32" i="23" s="1"/>
  <c r="I33" i="23"/>
  <c r="I32" i="23" s="1"/>
  <c r="L32" i="23"/>
  <c r="M30" i="23"/>
  <c r="M29" i="23"/>
  <c r="N29" i="23" s="1"/>
  <c r="M28" i="23"/>
  <c r="N28" i="23" s="1"/>
  <c r="M27" i="23"/>
  <c r="N27" i="23" s="1"/>
  <c r="M26" i="23"/>
  <c r="N26" i="23" s="1"/>
  <c r="M25" i="23"/>
  <c r="R24" i="23"/>
  <c r="R23" i="23" s="1"/>
  <c r="Q24" i="23"/>
  <c r="Q23" i="23" s="1"/>
  <c r="P24" i="23"/>
  <c r="P23" i="23" s="1"/>
  <c r="O24" i="23"/>
  <c r="L24" i="23"/>
  <c r="L23" i="23" s="1"/>
  <c r="K24" i="23"/>
  <c r="K23" i="23" s="1"/>
  <c r="J24" i="23"/>
  <c r="J23" i="23" s="1"/>
  <c r="I24" i="23"/>
  <c r="I23" i="23" s="1"/>
  <c r="H24" i="23"/>
  <c r="H23" i="23" s="1"/>
  <c r="O23" i="23"/>
  <c r="M22" i="23"/>
  <c r="N22" i="23" s="1"/>
  <c r="M21" i="23"/>
  <c r="N21" i="23" s="1"/>
  <c r="M20" i="23"/>
  <c r="N20" i="23" s="1"/>
  <c r="M19" i="23"/>
  <c r="N19" i="23" s="1"/>
  <c r="M18" i="23"/>
  <c r="N18" i="23" s="1"/>
  <c r="M17" i="23"/>
  <c r="N17" i="23" s="1"/>
  <c r="M16" i="23"/>
  <c r="N16" i="23" s="1"/>
  <c r="R15" i="23"/>
  <c r="Q15" i="23"/>
  <c r="P15" i="23"/>
  <c r="O15" i="23"/>
  <c r="L15" i="23"/>
  <c r="K15" i="23"/>
  <c r="J15" i="23"/>
  <c r="I15" i="23"/>
  <c r="H15" i="23"/>
  <c r="M14" i="23"/>
  <c r="N14" i="23" s="1"/>
  <c r="M13" i="23"/>
  <c r="N13" i="23" s="1"/>
  <c r="M12" i="23"/>
  <c r="N12" i="23" s="1"/>
  <c r="M11" i="23"/>
  <c r="N11" i="23" s="1"/>
  <c r="M10" i="23"/>
  <c r="N10" i="23" s="1"/>
  <c r="M9" i="23"/>
  <c r="N9" i="23" s="1"/>
  <c r="M8" i="23"/>
  <c r="N8" i="23" s="1"/>
  <c r="M7" i="23"/>
  <c r="N7" i="23" s="1"/>
  <c r="R6" i="23"/>
  <c r="R5" i="23" s="1"/>
  <c r="Q6" i="23"/>
  <c r="P6" i="23"/>
  <c r="P5" i="23" s="1"/>
  <c r="O6" i="23"/>
  <c r="O5" i="23" s="1"/>
  <c r="L6" i="23"/>
  <c r="K6" i="23"/>
  <c r="J6" i="23"/>
  <c r="J5" i="23" s="1"/>
  <c r="I6" i="23"/>
  <c r="I5" i="23" s="1"/>
  <c r="H6" i="23"/>
  <c r="H5" i="23" s="1"/>
  <c r="Q5" i="23"/>
  <c r="L5" i="23"/>
  <c r="K5" i="23"/>
  <c r="H2499" i="23" l="1"/>
  <c r="H2498" i="23" s="1"/>
  <c r="M150" i="23"/>
  <c r="M149" i="23" s="1"/>
  <c r="M148" i="23" s="1"/>
  <c r="K315" i="23"/>
  <c r="M957" i="23"/>
  <c r="I981" i="23"/>
  <c r="I980" i="23" s="1"/>
  <c r="M989" i="23"/>
  <c r="M988" i="23" s="1"/>
  <c r="M987" i="23" s="1"/>
  <c r="M1467" i="23"/>
  <c r="M1466" i="23" s="1"/>
  <c r="M1465" i="23" s="1"/>
  <c r="J1805" i="23"/>
  <c r="Q1851" i="23"/>
  <c r="Q1847" i="23" s="1"/>
  <c r="K2334" i="23"/>
  <c r="O2369" i="23"/>
  <c r="Q2489" i="23"/>
  <c r="Q2488" i="23" s="1"/>
  <c r="Q2487" i="23" s="1"/>
  <c r="Q2486" i="23" s="1"/>
  <c r="K72" i="23"/>
  <c r="M417" i="23"/>
  <c r="Q436" i="23"/>
  <c r="N599" i="23"/>
  <c r="N598" i="23" s="1"/>
  <c r="N597" i="23" s="1"/>
  <c r="N596" i="23" s="1"/>
  <c r="M731" i="23"/>
  <c r="J954" i="23"/>
  <c r="J953" i="23" s="1"/>
  <c r="M1202" i="23"/>
  <c r="M1201" i="23" s="1"/>
  <c r="M1200" i="23" s="1"/>
  <c r="M1199" i="23" s="1"/>
  <c r="M1198" i="23" s="1"/>
  <c r="O1234" i="23"/>
  <c r="O1233" i="23" s="1"/>
  <c r="M1271" i="23"/>
  <c r="M1740" i="23"/>
  <c r="O315" i="23"/>
  <c r="M429" i="23"/>
  <c r="M551" i="23"/>
  <c r="M630" i="23"/>
  <c r="M629" i="23" s="1"/>
  <c r="M915" i="23"/>
  <c r="M914" i="23" s="1"/>
  <c r="M913" i="23" s="1"/>
  <c r="K981" i="23"/>
  <c r="K980" i="23" s="1"/>
  <c r="R1487" i="23"/>
  <c r="R1486" i="23" s="1"/>
  <c r="M2598" i="23"/>
  <c r="N2598" i="23" s="1"/>
  <c r="M644" i="23"/>
  <c r="M643" i="23" s="1"/>
  <c r="M642" i="23" s="1"/>
  <c r="M1214" i="23"/>
  <c r="M1213" i="23" s="1"/>
  <c r="M1212" i="23" s="1"/>
  <c r="J1550" i="23"/>
  <c r="J2499" i="23"/>
  <c r="J2498" i="23" s="1"/>
  <c r="M2591" i="23"/>
  <c r="N2591" i="23" s="1"/>
  <c r="R332" i="23"/>
  <c r="M580" i="23"/>
  <c r="M579" i="23" s="1"/>
  <c r="J791" i="23"/>
  <c r="M899" i="23"/>
  <c r="M898" i="23" s="1"/>
  <c r="M897" i="23" s="1"/>
  <c r="M955" i="23"/>
  <c r="Q1487" i="23"/>
  <c r="Q1486" i="23" s="1"/>
  <c r="K1575" i="23"/>
  <c r="P1805" i="23"/>
  <c r="M2045" i="23"/>
  <c r="L2533" i="23"/>
  <c r="L2532" i="23" s="1"/>
  <c r="M1654" i="23"/>
  <c r="M1653" i="23" s="1"/>
  <c r="M1652" i="23" s="1"/>
  <c r="R1740" i="23"/>
  <c r="R1739" i="23" s="1"/>
  <c r="N1955" i="23"/>
  <c r="P2256" i="23"/>
  <c r="P2255" i="23" s="1"/>
  <c r="K2330" i="23"/>
  <c r="L2520" i="23"/>
  <c r="M777" i="23"/>
  <c r="M776" i="23" s="1"/>
  <c r="M775" i="23" s="1"/>
  <c r="N781" i="23"/>
  <c r="M1042" i="23"/>
  <c r="M1585" i="23"/>
  <c r="M1584" i="23" s="1"/>
  <c r="M1700" i="23"/>
  <c r="M1737" i="23"/>
  <c r="M1736" i="23" s="1"/>
  <c r="M1735" i="23" s="1"/>
  <c r="Q1757" i="23"/>
  <c r="Q1756" i="23" s="1"/>
  <c r="N2001" i="23"/>
  <c r="I2050" i="23"/>
  <c r="Q2256" i="23"/>
  <c r="Q2255" i="23" s="1"/>
  <c r="M91" i="23"/>
  <c r="M90" i="23" s="1"/>
  <c r="M117" i="23"/>
  <c r="M116" i="23" s="1"/>
  <c r="M115" i="23" s="1"/>
  <c r="M348" i="23"/>
  <c r="K529" i="23"/>
  <c r="H730" i="23"/>
  <c r="H729" i="23" s="1"/>
  <c r="M895" i="23"/>
  <c r="M894" i="23" s="1"/>
  <c r="M893" i="23" s="1"/>
  <c r="K998" i="23"/>
  <c r="K997" i="23" s="1"/>
  <c r="O1031" i="23"/>
  <c r="J1322" i="23"/>
  <c r="H1444" i="23"/>
  <c r="H1443" i="23" s="1"/>
  <c r="J1713" i="23"/>
  <c r="J1712" i="23" s="1"/>
  <c r="J1711" i="23" s="1"/>
  <c r="J1710" i="23" s="1"/>
  <c r="Q2044" i="23"/>
  <c r="Q2043" i="23" s="1"/>
  <c r="M2373" i="23"/>
  <c r="H2473" i="23"/>
  <c r="H2472" i="23" s="1"/>
  <c r="P2733" i="23"/>
  <c r="P2732" i="23" s="1"/>
  <c r="I2749" i="23"/>
  <c r="K2759" i="23"/>
  <c r="K2758" i="23" s="1"/>
  <c r="M158" i="23"/>
  <c r="M157" i="23" s="1"/>
  <c r="M156" i="23" s="1"/>
  <c r="N202" i="23"/>
  <c r="N201" i="23" s="1"/>
  <c r="M371" i="23"/>
  <c r="M891" i="23"/>
  <c r="M890" i="23" s="1"/>
  <c r="M889" i="23" s="1"/>
  <c r="M939" i="23"/>
  <c r="K1284" i="23"/>
  <c r="M1433" i="23"/>
  <c r="M1432" i="23" s="1"/>
  <c r="M1431" i="23" s="1"/>
  <c r="M1604" i="23"/>
  <c r="M1603" i="23" s="1"/>
  <c r="M1602" i="23" s="1"/>
  <c r="M1753" i="23"/>
  <c r="M1752" i="23" s="1"/>
  <c r="M1751" i="23" s="1"/>
  <c r="R2044" i="23"/>
  <c r="R2043" i="23" s="1"/>
  <c r="L2088" i="23"/>
  <c r="N2614" i="23"/>
  <c r="N2613" i="23" s="1"/>
  <c r="N2612" i="23" s="1"/>
  <c r="J2749" i="23"/>
  <c r="J2748" i="23" s="1"/>
  <c r="O1228" i="23"/>
  <c r="O1227" i="23" s="1"/>
  <c r="M1916" i="23"/>
  <c r="K2544" i="23"/>
  <c r="P229" i="23"/>
  <c r="P228" i="23" s="1"/>
  <c r="H1297" i="23"/>
  <c r="M186" i="23"/>
  <c r="M185" i="23" s="1"/>
  <c r="M184" i="23" s="1"/>
  <c r="I436" i="23"/>
  <c r="I452" i="23"/>
  <c r="M688" i="23"/>
  <c r="R833" i="23"/>
  <c r="M1225" i="23"/>
  <c r="M1224" i="23" s="1"/>
  <c r="M1223" i="23" s="1"/>
  <c r="P1297" i="23"/>
  <c r="R1460" i="23"/>
  <c r="R1459" i="23" s="1"/>
  <c r="O1955" i="23"/>
  <c r="O1954" i="23" s="1"/>
  <c r="K48" i="23"/>
  <c r="J223" i="23"/>
  <c r="J222" i="23" s="1"/>
  <c r="M636" i="23"/>
  <c r="M635" i="23" s="1"/>
  <c r="M634" i="23" s="1"/>
  <c r="Q713" i="23"/>
  <c r="Q712" i="23" s="1"/>
  <c r="Q1284" i="23"/>
  <c r="Q1470" i="23"/>
  <c r="Q1469" i="23" s="1"/>
  <c r="H1504" i="23"/>
  <c r="H1503" i="23" s="1"/>
  <c r="R2303" i="23"/>
  <c r="R2302" i="23" s="1"/>
  <c r="O2533" i="23"/>
  <c r="O2532" i="23" s="1"/>
  <c r="H2582" i="23"/>
  <c r="M2652" i="23"/>
  <c r="Q315" i="23"/>
  <c r="L730" i="23"/>
  <c r="L729" i="23" s="1"/>
  <c r="M994" i="23"/>
  <c r="M993" i="23" s="1"/>
  <c r="M992" i="23" s="1"/>
  <c r="M1405" i="23"/>
  <c r="M1404" i="23" s="1"/>
  <c r="M1403" i="23" s="1"/>
  <c r="J1458" i="23"/>
  <c r="J1457" i="23" s="1"/>
  <c r="P1470" i="23"/>
  <c r="P1469" i="23" s="1"/>
  <c r="I1504" i="23"/>
  <c r="I1503" i="23" s="1"/>
  <c r="I1740" i="23"/>
  <c r="I1739" i="23" s="1"/>
  <c r="I1734" i="23" s="1"/>
  <c r="I1733" i="23" s="1"/>
  <c r="N2229" i="23"/>
  <c r="N2228" i="23" s="1"/>
  <c r="H212" i="23"/>
  <c r="H211" i="23" s="1"/>
  <c r="K246" i="23"/>
  <c r="K245" i="23" s="1"/>
  <c r="M734" i="23"/>
  <c r="M919" i="23"/>
  <c r="M918" i="23" s="1"/>
  <c r="M917" i="23" s="1"/>
  <c r="H938" i="23"/>
  <c r="H937" i="23" s="1"/>
  <c r="N1092" i="23"/>
  <c r="N1091" i="23" s="1"/>
  <c r="N1090" i="23" s="1"/>
  <c r="J1234" i="23"/>
  <c r="J1233" i="23" s="1"/>
  <c r="M1379" i="23"/>
  <c r="M1378" i="23" s="1"/>
  <c r="M1377" i="23" s="1"/>
  <c r="M1744" i="23"/>
  <c r="P1757" i="23"/>
  <c r="P1756" i="23" s="1"/>
  <c r="H2213" i="23"/>
  <c r="H2212" i="23" s="1"/>
  <c r="M2299" i="23"/>
  <c r="M2474" i="23"/>
  <c r="I2733" i="23"/>
  <c r="I2732" i="23" s="1"/>
  <c r="I428" i="23"/>
  <c r="I427" i="23" s="1"/>
  <c r="O496" i="23"/>
  <c r="O495" i="23" s="1"/>
  <c r="M857" i="23"/>
  <c r="M856" i="23" s="1"/>
  <c r="M855" i="23" s="1"/>
  <c r="I938" i="23"/>
  <c r="I937" i="23" s="1"/>
  <c r="J1191" i="23"/>
  <c r="J1190" i="23" s="1"/>
  <c r="R1444" i="23"/>
  <c r="R1443" i="23" s="1"/>
  <c r="H1550" i="23"/>
  <c r="M1612" i="23"/>
  <c r="M1611" i="23" s="1"/>
  <c r="M1610" i="23" s="1"/>
  <c r="M1708" i="23"/>
  <c r="M1707" i="23" s="1"/>
  <c r="M1706" i="23" s="1"/>
  <c r="M1705" i="23" s="1"/>
  <c r="M1704" i="23" s="1"/>
  <c r="H2516" i="23"/>
  <c r="H2515" i="23" s="1"/>
  <c r="N2749" i="23"/>
  <c r="N2748" i="23" s="1"/>
  <c r="N2747" i="23" s="1"/>
  <c r="N2746" i="23" s="1"/>
  <c r="O565" i="23"/>
  <c r="H724" i="23"/>
  <c r="H723" i="23" s="1"/>
  <c r="N607" i="23"/>
  <c r="N606" i="23" s="1"/>
  <c r="N605" i="23" s="1"/>
  <c r="N604" i="23" s="1"/>
  <c r="R200" i="23"/>
  <c r="R199" i="23" s="1"/>
  <c r="M215" i="23"/>
  <c r="M214" i="23" s="1"/>
  <c r="M213" i="23" s="1"/>
  <c r="J582" i="23"/>
  <c r="O713" i="23"/>
  <c r="O712" i="23" s="1"/>
  <c r="M927" i="23"/>
  <c r="M926" i="23" s="1"/>
  <c r="M925" i="23" s="1"/>
  <c r="N942" i="23"/>
  <c r="N941" i="23" s="1"/>
  <c r="J1994" i="23"/>
  <c r="J1993" i="23" s="1"/>
  <c r="M1995" i="23"/>
  <c r="P48" i="23"/>
  <c r="N102" i="23"/>
  <c r="N101" i="23" s="1"/>
  <c r="N100" i="23" s="1"/>
  <c r="N99" i="23" s="1"/>
  <c r="M205" i="23"/>
  <c r="M202" i="23" s="1"/>
  <c r="M201" i="23" s="1"/>
  <c r="L315" i="23"/>
  <c r="I747" i="23"/>
  <c r="I746" i="23" s="1"/>
  <c r="M865" i="23"/>
  <c r="M864" i="23" s="1"/>
  <c r="M863" i="23" s="1"/>
  <c r="O998" i="23"/>
  <c r="O997" i="23" s="1"/>
  <c r="M1144" i="23"/>
  <c r="M1143" i="23" s="1"/>
  <c r="M1142" i="23" s="1"/>
  <c r="N1145" i="23"/>
  <c r="N1144" i="23" s="1"/>
  <c r="N1143" i="23" s="1"/>
  <c r="N1142" i="23" s="1"/>
  <c r="M1192" i="23"/>
  <c r="N1193" i="23"/>
  <c r="N1192" i="23" s="1"/>
  <c r="K37" i="23"/>
  <c r="J496" i="23"/>
  <c r="J495" i="23" s="1"/>
  <c r="I713" i="23"/>
  <c r="I712" i="23" s="1"/>
  <c r="J724" i="23"/>
  <c r="J723" i="23" s="1"/>
  <c r="K816" i="23"/>
  <c r="L1086" i="23"/>
  <c r="K4" i="23"/>
  <c r="K3" i="23" s="1"/>
  <c r="L37" i="23"/>
  <c r="N89" i="23"/>
  <c r="L98" i="23"/>
  <c r="L97" i="23" s="1"/>
  <c r="Q212" i="23"/>
  <c r="Q211" i="23" s="1"/>
  <c r="R462" i="23"/>
  <c r="R461" i="23" s="1"/>
  <c r="P496" i="23"/>
  <c r="P495" i="23" s="1"/>
  <c r="N558" i="23"/>
  <c r="M584" i="23"/>
  <c r="M583" i="23" s="1"/>
  <c r="O687" i="23"/>
  <c r="O686" i="23" s="1"/>
  <c r="K791" i="23"/>
  <c r="J816" i="23"/>
  <c r="J1031" i="23"/>
  <c r="L4" i="23"/>
  <c r="L3" i="23" s="1"/>
  <c r="N78" i="23"/>
  <c r="N77" i="23" s="1"/>
  <c r="N76" i="23" s="1"/>
  <c r="K202" i="23"/>
  <c r="K201" i="23" s="1"/>
  <c r="I496" i="23"/>
  <c r="I495" i="23" s="1"/>
  <c r="M594" i="23"/>
  <c r="M593" i="23" s="1"/>
  <c r="M592" i="23" s="1"/>
  <c r="P687" i="23"/>
  <c r="P686" i="23" s="1"/>
  <c r="Q730" i="23"/>
  <c r="Q729" i="23" s="1"/>
  <c r="M2144" i="23"/>
  <c r="I2143" i="23"/>
  <c r="I2142" i="23" s="1"/>
  <c r="K2643" i="23"/>
  <c r="K2642" i="23" s="1"/>
  <c r="M2644" i="23"/>
  <c r="P37" i="23"/>
  <c r="P436" i="23"/>
  <c r="P435" i="23" s="1"/>
  <c r="H452" i="23"/>
  <c r="K687" i="23"/>
  <c r="K686" i="23" s="1"/>
  <c r="I964" i="23"/>
  <c r="I963" i="23" s="1"/>
  <c r="L1069" i="23"/>
  <c r="M34" i="23"/>
  <c r="M33" i="23" s="1"/>
  <c r="M32" i="23" s="1"/>
  <c r="M352" i="23"/>
  <c r="J938" i="23"/>
  <c r="J937" i="23" s="1"/>
  <c r="Q954" i="23"/>
  <c r="Q953" i="23" s="1"/>
  <c r="Q952" i="23" s="1"/>
  <c r="Q951" i="23" s="1"/>
  <c r="Q981" i="23"/>
  <c r="Q980" i="23" s="1"/>
  <c r="L1055" i="23"/>
  <c r="M1079" i="23"/>
  <c r="M1078" i="23" s="1"/>
  <c r="N1086" i="23"/>
  <c r="N1111" i="23"/>
  <c r="N1110" i="23" s="1"/>
  <c r="N1109" i="23" s="1"/>
  <c r="N1108" i="23" s="1"/>
  <c r="M1110" i="23"/>
  <c r="M1109" i="23" s="1"/>
  <c r="M1108" i="23" s="1"/>
  <c r="K2284" i="23"/>
  <c r="K2273" i="23" s="1"/>
  <c r="K2272" i="23" s="1"/>
  <c r="M2287" i="23"/>
  <c r="N2287" i="23" s="1"/>
  <c r="I212" i="23"/>
  <c r="I211" i="23" s="1"/>
  <c r="K332" i="23"/>
  <c r="P529" i="23"/>
  <c r="R816" i="23"/>
  <c r="J833" i="23"/>
  <c r="O981" i="23"/>
  <c r="O980" i="23" s="1"/>
  <c r="H1044" i="23"/>
  <c r="M1084" i="23"/>
  <c r="M1083" i="23" s="1"/>
  <c r="I2421" i="23"/>
  <c r="M2422" i="23"/>
  <c r="O212" i="23"/>
  <c r="O211" i="23" s="1"/>
  <c r="R290" i="23"/>
  <c r="I370" i="23"/>
  <c r="M498" i="23"/>
  <c r="M497" i="23" s="1"/>
  <c r="Q529" i="23"/>
  <c r="R724" i="23"/>
  <c r="R723" i="23" s="1"/>
  <c r="Q202" i="23"/>
  <c r="Q201" i="23" s="1"/>
  <c r="Q200" i="23" s="1"/>
  <c r="Q199" i="23" s="1"/>
  <c r="L452" i="23"/>
  <c r="L451" i="23" s="1"/>
  <c r="M526" i="23"/>
  <c r="M525" i="23" s="1"/>
  <c r="M524" i="23" s="1"/>
  <c r="K582" i="23"/>
  <c r="M610" i="23"/>
  <c r="M609" i="23" s="1"/>
  <c r="M608" i="23" s="1"/>
  <c r="M672" i="23"/>
  <c r="M671" i="23" s="1"/>
  <c r="M670" i="23" s="1"/>
  <c r="J703" i="23"/>
  <c r="J702" i="23" s="1"/>
  <c r="M781" i="23"/>
  <c r="M798" i="23"/>
  <c r="O2749" i="23"/>
  <c r="O2748" i="23" s="1"/>
  <c r="O2747" i="23" s="1"/>
  <c r="O2746" i="23" s="1"/>
  <c r="O246" i="23"/>
  <c r="O245" i="23" s="1"/>
  <c r="M178" i="23"/>
  <c r="M177" i="23" s="1"/>
  <c r="M176" i="23" s="1"/>
  <c r="M411" i="23"/>
  <c r="M656" i="23"/>
  <c r="M655" i="23" s="1"/>
  <c r="M654" i="23" s="1"/>
  <c r="O780" i="23"/>
  <c r="N800" i="23"/>
  <c r="I833" i="23"/>
  <c r="J964" i="23"/>
  <c r="J963" i="23" s="1"/>
  <c r="M978" i="23"/>
  <c r="M977" i="23" s="1"/>
  <c r="M976" i="23" s="1"/>
  <c r="M1028" i="23"/>
  <c r="M1027" i="23" s="1"/>
  <c r="M1026" i="23" s="1"/>
  <c r="O1069" i="23"/>
  <c r="M170" i="23"/>
  <c r="M169" i="23" s="1"/>
  <c r="M168" i="23" s="1"/>
  <c r="O450" i="23"/>
  <c r="O449" i="23" s="1"/>
  <c r="J473" i="23"/>
  <c r="J472" i="23" s="1"/>
  <c r="I540" i="23"/>
  <c r="M628" i="23"/>
  <c r="N628" i="23" s="1"/>
  <c r="M648" i="23"/>
  <c r="M647" i="23" s="1"/>
  <c r="M646" i="23" s="1"/>
  <c r="M660" i="23"/>
  <c r="M659" i="23" s="1"/>
  <c r="M658" i="23" s="1"/>
  <c r="M664" i="23"/>
  <c r="M663" i="23" s="1"/>
  <c r="M662" i="23" s="1"/>
  <c r="M1385" i="23"/>
  <c r="O2063" i="23"/>
  <c r="O2109" i="23"/>
  <c r="H223" i="23"/>
  <c r="H222" i="23" s="1"/>
  <c r="O229" i="23"/>
  <c r="O228" i="23" s="1"/>
  <c r="Q279" i="23"/>
  <c r="M301" i="23"/>
  <c r="K347" i="23"/>
  <c r="K346" i="23" s="1"/>
  <c r="K436" i="23"/>
  <c r="K435" i="23" s="1"/>
  <c r="M447" i="23"/>
  <c r="K479" i="23"/>
  <c r="K478" i="23" s="1"/>
  <c r="N516" i="23"/>
  <c r="K833" i="23"/>
  <c r="H998" i="23"/>
  <c r="H997" i="23" s="1"/>
  <c r="Q1069" i="23"/>
  <c r="M1270" i="23"/>
  <c r="I2629" i="23"/>
  <c r="K36" i="23"/>
  <c r="K31" i="23" s="1"/>
  <c r="K2" i="23" s="1"/>
  <c r="J36" i="23"/>
  <c r="O72" i="23"/>
  <c r="M87" i="23"/>
  <c r="M86" i="23" s="1"/>
  <c r="M129" i="23"/>
  <c r="M128" i="23" s="1"/>
  <c r="M127" i="23" s="1"/>
  <c r="M133" i="23"/>
  <c r="M132" i="23" s="1"/>
  <c r="M131" i="23" s="1"/>
  <c r="M146" i="23"/>
  <c r="M145" i="23" s="1"/>
  <c r="M144" i="23" s="1"/>
  <c r="I200" i="23"/>
  <c r="I199" i="23" s="1"/>
  <c r="I565" i="23"/>
  <c r="R582" i="23"/>
  <c r="H582" i="23"/>
  <c r="K730" i="23"/>
  <c r="K729" i="23" s="1"/>
  <c r="N984" i="23"/>
  <c r="N982" i="23" s="1"/>
  <c r="N981" i="23" s="1"/>
  <c r="I1031" i="23"/>
  <c r="M1130" i="23"/>
  <c r="M1129" i="23" s="1"/>
  <c r="M1128" i="23" s="1"/>
  <c r="N1131" i="23"/>
  <c r="N1130" i="23" s="1"/>
  <c r="N1129" i="23" s="1"/>
  <c r="N1128" i="23" s="1"/>
  <c r="O2239" i="23"/>
  <c r="O2238" i="23" s="1"/>
  <c r="K1217" i="23"/>
  <c r="K1216" i="23" s="1"/>
  <c r="M1429" i="23"/>
  <c r="M1428" i="23" s="1"/>
  <c r="M1427" i="23" s="1"/>
  <c r="L1487" i="23"/>
  <c r="L1486" i="23" s="1"/>
  <c r="K2229" i="23"/>
  <c r="K2228" i="23" s="1"/>
  <c r="K2227" i="23" s="1"/>
  <c r="K2226" i="23" s="1"/>
  <c r="L2330" i="23"/>
  <c r="N2502" i="23"/>
  <c r="N2501" i="23" s="1"/>
  <c r="N2500" i="23" s="1"/>
  <c r="N2499" i="23" s="1"/>
  <c r="N2498" i="23" s="1"/>
  <c r="R2733" i="23"/>
  <c r="R2732" i="23" s="1"/>
  <c r="M2738" i="23"/>
  <c r="N1103" i="23"/>
  <c r="N1102" i="23" s="1"/>
  <c r="N1101" i="23" s="1"/>
  <c r="N1100" i="23" s="1"/>
  <c r="N1149" i="23"/>
  <c r="N1148" i="23" s="1"/>
  <c r="N1147" i="23" s="1"/>
  <c r="N1146" i="23" s="1"/>
  <c r="M1184" i="23"/>
  <c r="M1183" i="23" s="1"/>
  <c r="M1182" i="23" s="1"/>
  <c r="O1487" i="23"/>
  <c r="O1486" i="23" s="1"/>
  <c r="M1874" i="23"/>
  <c r="M2026" i="23"/>
  <c r="P2608" i="23"/>
  <c r="I1191" i="23"/>
  <c r="I1190" i="23" s="1"/>
  <c r="R1284" i="23"/>
  <c r="N1446" i="23"/>
  <c r="N1445" i="23" s="1"/>
  <c r="L1575" i="23"/>
  <c r="K1740" i="23"/>
  <c r="K1739" i="23" s="1"/>
  <c r="O1734" i="23"/>
  <c r="O1733" i="23" s="1"/>
  <c r="N1847" i="23"/>
  <c r="Q1969" i="23"/>
  <c r="Q1968" i="23" s="1"/>
  <c r="H2063" i="23"/>
  <c r="K2070" i="23"/>
  <c r="K2583" i="23"/>
  <c r="M1281" i="23"/>
  <c r="M1280" i="23" s="1"/>
  <c r="M1279" i="23" s="1"/>
  <c r="M1636" i="23"/>
  <c r="M1635" i="23" s="1"/>
  <c r="M1634" i="23" s="1"/>
  <c r="M1646" i="23"/>
  <c r="M1645" i="23" s="1"/>
  <c r="M1644" i="23" s="1"/>
  <c r="J1792" i="23"/>
  <c r="J1791" i="23" s="1"/>
  <c r="P1981" i="23"/>
  <c r="P1980" i="23" s="1"/>
  <c r="L2070" i="23"/>
  <c r="P2348" i="23"/>
  <c r="R2369" i="23"/>
  <c r="R2365" i="23" s="1"/>
  <c r="R2489" i="23"/>
  <c r="R2488" i="23" s="1"/>
  <c r="R2487" i="23" s="1"/>
  <c r="R2486" i="23" s="1"/>
  <c r="P2629" i="23"/>
  <c r="K1697" i="23"/>
  <c r="K1696" i="23" s="1"/>
  <c r="H2365" i="23"/>
  <c r="P2749" i="23"/>
  <c r="P2748" i="23" s="1"/>
  <c r="P2747" i="23" s="1"/>
  <c r="P2746" i="23" s="1"/>
  <c r="M2754" i="23"/>
  <c r="I1251" i="23"/>
  <c r="I1250" i="23" s="1"/>
  <c r="M1371" i="23"/>
  <c r="M1370" i="23" s="1"/>
  <c r="M1369" i="23" s="1"/>
  <c r="Q1444" i="23"/>
  <c r="Q1443" i="23" s="1"/>
  <c r="M1524" i="23"/>
  <c r="M1523" i="23" s="1"/>
  <c r="R1537" i="23"/>
  <c r="O1592" i="23"/>
  <c r="O1757" i="23"/>
  <c r="O1756" i="23" s="1"/>
  <c r="K1786" i="23"/>
  <c r="K1785" i="23" s="1"/>
  <c r="Q1805" i="23"/>
  <c r="Q1992" i="23"/>
  <c r="Q1991" i="23" s="1"/>
  <c r="O2015" i="23"/>
  <c r="O2014" i="23" s="1"/>
  <c r="P2044" i="23"/>
  <c r="P2043" i="23" s="1"/>
  <c r="M2264" i="23"/>
  <c r="K2303" i="23"/>
  <c r="K2302" i="23" s="1"/>
  <c r="N2330" i="23"/>
  <c r="P2516" i="23"/>
  <c r="P2515" i="23" s="1"/>
  <c r="R2776" i="23"/>
  <c r="R2775" i="23" s="1"/>
  <c r="M1194" i="23"/>
  <c r="M1383" i="23"/>
  <c r="M1382" i="23" s="1"/>
  <c r="M1381" i="23" s="1"/>
  <c r="M1658" i="23"/>
  <c r="M1657" i="23" s="1"/>
  <c r="M1656" i="23" s="1"/>
  <c r="M1698" i="23"/>
  <c r="K1713" i="23"/>
  <c r="K1712" i="23" s="1"/>
  <c r="L1723" i="23"/>
  <c r="L1722" i="23" s="1"/>
  <c r="R1981" i="23"/>
  <c r="R1980" i="23" s="1"/>
  <c r="Q2015" i="23"/>
  <c r="Q2014" i="23" s="1"/>
  <c r="N2473" i="23"/>
  <c r="M2542" i="23"/>
  <c r="N2542" i="23" s="1"/>
  <c r="R2749" i="23"/>
  <c r="R2748" i="23" s="1"/>
  <c r="R2747" i="23" s="1"/>
  <c r="R2746" i="23" s="1"/>
  <c r="L2759" i="23"/>
  <c r="L2758" i="23" s="1"/>
  <c r="M1122" i="23"/>
  <c r="M1121" i="23" s="1"/>
  <c r="M1120" i="23" s="1"/>
  <c r="J1592" i="23"/>
  <c r="M1731" i="23"/>
  <c r="M1730" i="23" s="1"/>
  <c r="M1729" i="23" s="1"/>
  <c r="O1786" i="23"/>
  <c r="O1785" i="23" s="1"/>
  <c r="K2044" i="23"/>
  <c r="Q2109" i="23"/>
  <c r="L2229" i="23"/>
  <c r="L2228" i="23" s="1"/>
  <c r="R2239" i="23"/>
  <c r="R2238" i="23" s="1"/>
  <c r="L2473" i="23"/>
  <c r="L2472" i="23" s="1"/>
  <c r="J2569" i="23"/>
  <c r="K2629" i="23"/>
  <c r="M2755" i="23"/>
  <c r="J1444" i="23"/>
  <c r="J1443" i="23" s="1"/>
  <c r="M1447" i="23"/>
  <c r="O1460" i="23"/>
  <c r="O1459" i="23" s="1"/>
  <c r="N1768" i="23"/>
  <c r="M2093" i="23"/>
  <c r="O2105" i="23"/>
  <c r="K2256" i="23"/>
  <c r="K2255" i="23" s="1"/>
  <c r="M2362" i="23"/>
  <c r="H2733" i="23"/>
  <c r="H2732" i="23" s="1"/>
  <c r="M1114" i="23"/>
  <c r="M1113" i="23" s="1"/>
  <c r="M1112" i="23" s="1"/>
  <c r="M1126" i="23"/>
  <c r="M1125" i="23" s="1"/>
  <c r="M1124" i="23" s="1"/>
  <c r="I1339" i="23"/>
  <c r="H1711" i="23"/>
  <c r="H1710" i="23" s="1"/>
  <c r="L2489" i="23"/>
  <c r="L2488" i="23" s="1"/>
  <c r="L2487" i="23" s="1"/>
  <c r="L2486" i="23" s="1"/>
  <c r="M1242" i="23"/>
  <c r="M1241" i="23" s="1"/>
  <c r="M1240" i="23" s="1"/>
  <c r="I1460" i="23"/>
  <c r="I1459" i="23" s="1"/>
  <c r="I1713" i="23"/>
  <c r="I1712" i="23" s="1"/>
  <c r="I1711" i="23" s="1"/>
  <c r="I1710" i="23" s="1"/>
  <c r="R1786" i="23"/>
  <c r="R1785" i="23" s="1"/>
  <c r="H1805" i="23"/>
  <c r="J1955" i="23"/>
  <c r="J1954" i="23" s="1"/>
  <c r="O2044" i="23"/>
  <c r="O2043" i="23" s="1"/>
  <c r="H2088" i="23"/>
  <c r="Q2213" i="23"/>
  <c r="Q2212" i="23" s="1"/>
  <c r="R2309" i="23"/>
  <c r="H2533" i="23"/>
  <c r="H2532" i="23" s="1"/>
  <c r="J2733" i="23"/>
  <c r="J2732" i="23" s="1"/>
  <c r="O2759" i="23"/>
  <c r="O2758" i="23" s="1"/>
  <c r="Q1251" i="23"/>
  <c r="Q1250" i="23" s="1"/>
  <c r="R1470" i="23"/>
  <c r="R1469" i="23" s="1"/>
  <c r="K1955" i="23"/>
  <c r="K1954" i="23" s="1"/>
  <c r="M2218" i="23"/>
  <c r="Q2625" i="23"/>
  <c r="K2733" i="23"/>
  <c r="K2732" i="23" s="1"/>
  <c r="L1339" i="23"/>
  <c r="Q1504" i="23"/>
  <c r="Q1503" i="23" s="1"/>
  <c r="L1537" i="23"/>
  <c r="K1592" i="23"/>
  <c r="M1690" i="23"/>
  <c r="M1689" i="23" s="1"/>
  <c r="M1688" i="23" s="1"/>
  <c r="I1873" i="23"/>
  <c r="I1872" i="23" s="1"/>
  <c r="K1981" i="23"/>
  <c r="K1980" i="23" s="1"/>
  <c r="J1998" i="23"/>
  <c r="J1997" i="23" s="1"/>
  <c r="O2309" i="23"/>
  <c r="Q2369" i="23"/>
  <c r="Q2365" i="23" s="1"/>
  <c r="M2416" i="23"/>
  <c r="M2544" i="23"/>
  <c r="Q2608" i="23"/>
  <c r="L2733" i="23"/>
  <c r="L2732" i="23" s="1"/>
  <c r="K1228" i="23"/>
  <c r="K1227" i="23" s="1"/>
  <c r="K1283" i="23"/>
  <c r="I1322" i="23"/>
  <c r="M1341" i="23"/>
  <c r="M1340" i="23" s="1"/>
  <c r="O1444" i="23"/>
  <c r="O1443" i="23" s="1"/>
  <c r="K1550" i="23"/>
  <c r="K1536" i="23" s="1"/>
  <c r="L1711" i="23"/>
  <c r="L1710" i="23" s="1"/>
  <c r="M1726" i="23"/>
  <c r="M1725" i="23" s="1"/>
  <c r="M1724" i="23" s="1"/>
  <c r="Q1792" i="23"/>
  <c r="O1851" i="23"/>
  <c r="O1847" i="23" s="1"/>
  <c r="J1971" i="23"/>
  <c r="J1970" i="23" s="1"/>
  <c r="L2015" i="23"/>
  <c r="L2014" i="23" s="1"/>
  <c r="J2516" i="23"/>
  <c r="J2515" i="23" s="1"/>
  <c r="O2733" i="23"/>
  <c r="O2732" i="23" s="1"/>
  <c r="H2749" i="23"/>
  <c r="H2748" i="23" s="1"/>
  <c r="H2747" i="23" s="1"/>
  <c r="H2746" i="23" s="1"/>
  <c r="R1191" i="23"/>
  <c r="R1190" i="23" s="1"/>
  <c r="M1473" i="23"/>
  <c r="M1472" i="23" s="1"/>
  <c r="M1471" i="23" s="1"/>
  <c r="J1487" i="23"/>
  <c r="J1486" i="23" s="1"/>
  <c r="M1702" i="23"/>
  <c r="M1789" i="23"/>
  <c r="M1984" i="23"/>
  <c r="K2074" i="23"/>
  <c r="Q2309" i="23"/>
  <c r="K2348" i="23"/>
  <c r="N2489" i="23"/>
  <c r="N2488" i="23" s="1"/>
  <c r="M2559" i="23"/>
  <c r="J2608" i="23"/>
  <c r="N49" i="23"/>
  <c r="P212" i="23"/>
  <c r="P211" i="23" s="1"/>
  <c r="R246" i="23"/>
  <c r="R245" i="23" s="1"/>
  <c r="M248" i="23"/>
  <c r="N248" i="23" s="1"/>
  <c r="H290" i="23"/>
  <c r="P290" i="23"/>
  <c r="P278" i="23" s="1"/>
  <c r="P273" i="23" s="1"/>
  <c r="M297" i="23"/>
  <c r="N297" i="23" s="1"/>
  <c r="I329" i="23"/>
  <c r="M330" i="23"/>
  <c r="M376" i="23"/>
  <c r="M387" i="23"/>
  <c r="M420" i="23"/>
  <c r="I419" i="23"/>
  <c r="M419" i="23" s="1"/>
  <c r="J565" i="23"/>
  <c r="R72" i="23"/>
  <c r="P89" i="23"/>
  <c r="O37" i="23"/>
  <c r="M74" i="23"/>
  <c r="M73" i="23" s="1"/>
  <c r="P98" i="23"/>
  <c r="P97" i="23" s="1"/>
  <c r="N138" i="23"/>
  <c r="N137" i="23" s="1"/>
  <c r="N136" i="23" s="1"/>
  <c r="M137" i="23"/>
  <c r="M136" i="23" s="1"/>
  <c r="M237" i="23"/>
  <c r="M236" i="23" s="1"/>
  <c r="M235" i="23" s="1"/>
  <c r="M416" i="23"/>
  <c r="L415" i="23"/>
  <c r="J4" i="23"/>
  <c r="J3" i="23" s="1"/>
  <c r="R4" i="23"/>
  <c r="R3" i="23" s="1"/>
  <c r="H89" i="23"/>
  <c r="M105" i="23"/>
  <c r="M104" i="23" s="1"/>
  <c r="M103" i="23" s="1"/>
  <c r="M226" i="23"/>
  <c r="M225" i="23" s="1"/>
  <c r="M224" i="23" s="1"/>
  <c r="L229" i="23"/>
  <c r="L228" i="23" s="1"/>
  <c r="O4" i="23"/>
  <c r="O3" i="23" s="1"/>
  <c r="L48" i="23"/>
  <c r="L72" i="23"/>
  <c r="J89" i="23"/>
  <c r="K98" i="23"/>
  <c r="K97" i="23" s="1"/>
  <c r="M162" i="23"/>
  <c r="M161" i="23" s="1"/>
  <c r="M160" i="23" s="1"/>
  <c r="M182" i="23"/>
  <c r="M181" i="23" s="1"/>
  <c r="M180" i="23" s="1"/>
  <c r="K200" i="23"/>
  <c r="K199" i="23" s="1"/>
  <c r="M230" i="23"/>
  <c r="Q332" i="23"/>
  <c r="Q341" i="23"/>
  <c r="Q340" i="23" s="1"/>
  <c r="M346" i="23"/>
  <c r="M358" i="23"/>
  <c r="H4" i="23"/>
  <c r="H3" i="23" s="1"/>
  <c r="P4" i="23"/>
  <c r="P3" i="23" s="1"/>
  <c r="M49" i="23"/>
  <c r="M78" i="23"/>
  <c r="M77" i="23" s="1"/>
  <c r="M76" i="23" s="1"/>
  <c r="M94" i="23"/>
  <c r="M93" i="23" s="1"/>
  <c r="M89" i="23" s="1"/>
  <c r="M125" i="23"/>
  <c r="M124" i="23" s="1"/>
  <c r="M123" i="23" s="1"/>
  <c r="L202" i="23"/>
  <c r="L201" i="23" s="1"/>
  <c r="L200" i="23" s="1"/>
  <c r="L199" i="23" s="1"/>
  <c r="N215" i="23"/>
  <c r="N214" i="23" s="1"/>
  <c r="N213" i="23" s="1"/>
  <c r="N212" i="23" s="1"/>
  <c r="N211" i="23" s="1"/>
  <c r="M220" i="23"/>
  <c r="M219" i="23" s="1"/>
  <c r="M218" i="23" s="1"/>
  <c r="M212" i="23" s="1"/>
  <c r="M211" i="23" s="1"/>
  <c r="L246" i="23"/>
  <c r="L245" i="23" s="1"/>
  <c r="M368" i="23"/>
  <c r="N368" i="23" s="1"/>
  <c r="M385" i="23"/>
  <c r="O473" i="23"/>
  <c r="O472" i="23" s="1"/>
  <c r="K473" i="23"/>
  <c r="K472" i="23" s="1"/>
  <c r="O582" i="23"/>
  <c r="N693" i="23"/>
  <c r="N692" i="23" s="1"/>
  <c r="N687" i="23" s="1"/>
  <c r="M692" i="23"/>
  <c r="J780" i="23"/>
  <c r="R954" i="23"/>
  <c r="R953" i="23" s="1"/>
  <c r="R952" i="23" s="1"/>
  <c r="R951" i="23" s="1"/>
  <c r="N1539" i="23"/>
  <c r="N1538" i="23" s="1"/>
  <c r="M1538" i="23"/>
  <c r="N1715" i="23"/>
  <c r="N1714" i="23" s="1"/>
  <c r="N1713" i="23" s="1"/>
  <c r="N1712" i="23" s="1"/>
  <c r="N1711" i="23" s="1"/>
  <c r="N1710" i="23" s="1"/>
  <c r="M1714" i="23"/>
  <c r="J1977" i="23"/>
  <c r="J1976" i="23" s="1"/>
  <c r="M1978" i="23"/>
  <c r="M379" i="23"/>
  <c r="R452" i="23"/>
  <c r="R451" i="23" s="1"/>
  <c r="R450" i="23" s="1"/>
  <c r="R449" i="23" s="1"/>
  <c r="Q473" i="23"/>
  <c r="Q472" i="23" s="1"/>
  <c r="M530" i="23"/>
  <c r="N632" i="23"/>
  <c r="N630" i="23" s="1"/>
  <c r="N629" i="23" s="1"/>
  <c r="M652" i="23"/>
  <c r="M651" i="23" s="1"/>
  <c r="M650" i="23" s="1"/>
  <c r="I687" i="23"/>
  <c r="I686" i="23" s="1"/>
  <c r="P701" i="23"/>
  <c r="P700" i="23" s="1"/>
  <c r="M704" i="23"/>
  <c r="R780" i="23"/>
  <c r="Q816" i="23"/>
  <c r="J842" i="23"/>
  <c r="J841" i="23" s="1"/>
  <c r="O938" i="23"/>
  <c r="O937" i="23" s="1"/>
  <c r="O964" i="23"/>
  <c r="O963" i="23" s="1"/>
  <c r="H964" i="23"/>
  <c r="H963" i="23" s="1"/>
  <c r="H975" i="23"/>
  <c r="H974" i="23" s="1"/>
  <c r="J998" i="23"/>
  <c r="J997" i="23" s="1"/>
  <c r="L1191" i="23"/>
  <c r="L1190" i="23" s="1"/>
  <c r="L1095" i="23" s="1"/>
  <c r="L1094" i="23" s="1"/>
  <c r="J1205" i="23"/>
  <c r="J1204" i="23" s="1"/>
  <c r="N1325" i="23"/>
  <c r="N1324" i="23" s="1"/>
  <c r="N1323" i="23" s="1"/>
  <c r="M1324" i="23"/>
  <c r="M1323" i="23" s="1"/>
  <c r="H202" i="23"/>
  <c r="H201" i="23" s="1"/>
  <c r="H200" i="23" s="1"/>
  <c r="H199" i="23" s="1"/>
  <c r="O202" i="23"/>
  <c r="O201" i="23" s="1"/>
  <c r="O200" i="23" s="1"/>
  <c r="O199" i="23" s="1"/>
  <c r="N237" i="23"/>
  <c r="N236" i="23" s="1"/>
  <c r="N235" i="23" s="1"/>
  <c r="M266" i="23"/>
  <c r="K290" i="23"/>
  <c r="P332" i="23"/>
  <c r="N348" i="23"/>
  <c r="M356" i="23"/>
  <c r="N356" i="23" s="1"/>
  <c r="N385" i="23"/>
  <c r="M437" i="23"/>
  <c r="O436" i="23"/>
  <c r="O435" i="23" s="1"/>
  <c r="O341" i="23" s="1"/>
  <c r="O340" i="23" s="1"/>
  <c r="O339" i="23" s="1"/>
  <c r="K452" i="23"/>
  <c r="K451" i="23" s="1"/>
  <c r="P462" i="23"/>
  <c r="P461" i="23" s="1"/>
  <c r="M483" i="23"/>
  <c r="L496" i="23"/>
  <c r="L495" i="23" s="1"/>
  <c r="O529" i="23"/>
  <c r="P540" i="23"/>
  <c r="L565" i="23"/>
  <c r="M602" i="23"/>
  <c r="M601" i="23" s="1"/>
  <c r="M600" i="23" s="1"/>
  <c r="M618" i="23"/>
  <c r="M617" i="23" s="1"/>
  <c r="M616" i="23" s="1"/>
  <c r="M680" i="23"/>
  <c r="M679" i="23" s="1"/>
  <c r="M678" i="23" s="1"/>
  <c r="J687" i="23"/>
  <c r="J686" i="23" s="1"/>
  <c r="H703" i="23"/>
  <c r="H702" i="23" s="1"/>
  <c r="Q747" i="23"/>
  <c r="Q746" i="23" s="1"/>
  <c r="J779" i="23"/>
  <c r="M831" i="23"/>
  <c r="M830" i="23" s="1"/>
  <c r="N839" i="23"/>
  <c r="N838" i="23" s="1"/>
  <c r="N837" i="23" s="1"/>
  <c r="N833" i="23" s="1"/>
  <c r="M838" i="23"/>
  <c r="M837" i="23" s="1"/>
  <c r="M861" i="23"/>
  <c r="M860" i="23" s="1"/>
  <c r="M859" i="23" s="1"/>
  <c r="N1157" i="23"/>
  <c r="N1156" i="23" s="1"/>
  <c r="N1155" i="23" s="1"/>
  <c r="N1154" i="23" s="1"/>
  <c r="M1156" i="23"/>
  <c r="M1155" i="23" s="1"/>
  <c r="M1154" i="23" s="1"/>
  <c r="N1177" i="23"/>
  <c r="N1176" i="23" s="1"/>
  <c r="N1175" i="23" s="1"/>
  <c r="N1174" i="23" s="1"/>
  <c r="M1176" i="23"/>
  <c r="M1175" i="23" s="1"/>
  <c r="M1174" i="23" s="1"/>
  <c r="H1207" i="23"/>
  <c r="H1206" i="23" s="1"/>
  <c r="H1205" i="23" s="1"/>
  <c r="H1204" i="23" s="1"/>
  <c r="P1205" i="23"/>
  <c r="P1204" i="23" s="1"/>
  <c r="N1296" i="23"/>
  <c r="N1295" i="23" s="1"/>
  <c r="M1295" i="23"/>
  <c r="L1322" i="23"/>
  <c r="P1322" i="23"/>
  <c r="N1332" i="23"/>
  <c r="N1331" i="23" s="1"/>
  <c r="M1421" i="23"/>
  <c r="M1420" i="23" s="1"/>
  <c r="M1419" i="23" s="1"/>
  <c r="I223" i="23"/>
  <c r="I222" i="23" s="1"/>
  <c r="N276" i="23"/>
  <c r="M283" i="23"/>
  <c r="N283" i="23" s="1"/>
  <c r="L290" i="23"/>
  <c r="M350" i="23"/>
  <c r="M425" i="23"/>
  <c r="O462" i="23"/>
  <c r="O461" i="23" s="1"/>
  <c r="H529" i="23"/>
  <c r="J540" i="23"/>
  <c r="Q540" i="23"/>
  <c r="P565" i="23"/>
  <c r="Q591" i="23"/>
  <c r="Q590" i="23" s="1"/>
  <c r="M622" i="23"/>
  <c r="M621" i="23" s="1"/>
  <c r="M620" i="23" s="1"/>
  <c r="M668" i="23"/>
  <c r="M667" i="23" s="1"/>
  <c r="M666" i="23" s="1"/>
  <c r="M684" i="23"/>
  <c r="M683" i="23" s="1"/>
  <c r="M682" i="23" s="1"/>
  <c r="I703" i="23"/>
  <c r="I702" i="23" s="1"/>
  <c r="I701" i="23" s="1"/>
  <c r="I700" i="23" s="1"/>
  <c r="R713" i="23"/>
  <c r="R712" i="23" s="1"/>
  <c r="M730" i="23"/>
  <c r="J774" i="23"/>
  <c r="Q791" i="23"/>
  <c r="N962" i="23"/>
  <c r="N961" i="23" s="1"/>
  <c r="N960" i="23" s="1"/>
  <c r="N959" i="23" s="1"/>
  <c r="M961" i="23"/>
  <c r="M960" i="23" s="1"/>
  <c r="M959" i="23" s="1"/>
  <c r="R981" i="23"/>
  <c r="R980" i="23" s="1"/>
  <c r="K975" i="23"/>
  <c r="K974" i="23" s="1"/>
  <c r="P1031" i="23"/>
  <c r="I1069" i="23"/>
  <c r="M1172" i="23"/>
  <c r="M1171" i="23" s="1"/>
  <c r="M1170" i="23" s="1"/>
  <c r="L1217" i="23"/>
  <c r="L1216" i="23" s="1"/>
  <c r="N1232" i="23"/>
  <c r="N1231" i="23" s="1"/>
  <c r="N1230" i="23" s="1"/>
  <c r="N1229" i="23" s="1"/>
  <c r="M1231" i="23"/>
  <c r="M1230" i="23" s="1"/>
  <c r="M1229" i="23" s="1"/>
  <c r="O1322" i="23"/>
  <c r="M1359" i="23"/>
  <c r="M1358" i="23" s="1"/>
  <c r="M1357" i="23" s="1"/>
  <c r="J98" i="23"/>
  <c r="J97" i="23" s="1"/>
  <c r="J200" i="23"/>
  <c r="J199" i="23" s="1"/>
  <c r="R229" i="23"/>
  <c r="R228" i="23" s="1"/>
  <c r="N301" i="23"/>
  <c r="O290" i="23"/>
  <c r="O278" i="23" s="1"/>
  <c r="O273" i="23" s="1"/>
  <c r="O244" i="23" s="1"/>
  <c r="M321" i="23"/>
  <c r="N321" i="23" s="1"/>
  <c r="P315" i="23"/>
  <c r="J332" i="23"/>
  <c r="M347" i="23"/>
  <c r="M380" i="23"/>
  <c r="N380" i="23" s="1"/>
  <c r="M384" i="23"/>
  <c r="M405" i="23"/>
  <c r="M487" i="23"/>
  <c r="J529" i="23"/>
  <c r="Q528" i="23"/>
  <c r="Q523" i="23" s="1"/>
  <c r="I529" i="23"/>
  <c r="R540" i="23"/>
  <c r="R528" i="23" s="1"/>
  <c r="R523" i="23" s="1"/>
  <c r="H565" i="23"/>
  <c r="M626" i="23"/>
  <c r="M625" i="23" s="1"/>
  <c r="M624" i="23" s="1"/>
  <c r="M640" i="23"/>
  <c r="M639" i="23" s="1"/>
  <c r="M638" i="23" s="1"/>
  <c r="M676" i="23"/>
  <c r="M675" i="23" s="1"/>
  <c r="M674" i="23" s="1"/>
  <c r="Q687" i="23"/>
  <c r="N711" i="23"/>
  <c r="N710" i="23" s="1"/>
  <c r="N709" i="23" s="1"/>
  <c r="N708" i="23" s="1"/>
  <c r="M710" i="23"/>
  <c r="M709" i="23" s="1"/>
  <c r="M708" i="23" s="1"/>
  <c r="P780" i="23"/>
  <c r="N798" i="23"/>
  <c r="L791" i="23"/>
  <c r="N973" i="23"/>
  <c r="N972" i="23" s="1"/>
  <c r="N971" i="23" s="1"/>
  <c r="N970" i="23" s="1"/>
  <c r="M972" i="23"/>
  <c r="M971" i="23" s="1"/>
  <c r="M970" i="23" s="1"/>
  <c r="R1031" i="23"/>
  <c r="Q1044" i="23"/>
  <c r="K1069" i="23"/>
  <c r="H1086" i="23"/>
  <c r="M1118" i="23"/>
  <c r="M1117" i="23" s="1"/>
  <c r="M1116" i="23" s="1"/>
  <c r="L1228" i="23"/>
  <c r="L1227" i="23" s="1"/>
  <c r="M1339" i="23"/>
  <c r="M1425" i="23"/>
  <c r="M1424" i="23" s="1"/>
  <c r="M1423" i="23" s="1"/>
  <c r="M383" i="23"/>
  <c r="M423" i="23"/>
  <c r="M439" i="23"/>
  <c r="L436" i="23"/>
  <c r="L435" i="23" s="1"/>
  <c r="M455" i="23"/>
  <c r="M687" i="23"/>
  <c r="N819" i="23"/>
  <c r="N818" i="23" s="1"/>
  <c r="N817" i="23" s="1"/>
  <c r="M818" i="23"/>
  <c r="M817" i="23" s="1"/>
  <c r="N846" i="23"/>
  <c r="N845" i="23" s="1"/>
  <c r="N844" i="23" s="1"/>
  <c r="N843" i="23" s="1"/>
  <c r="M845" i="23"/>
  <c r="M844" i="23" s="1"/>
  <c r="M843" i="23" s="1"/>
  <c r="P1095" i="23"/>
  <c r="P1094" i="23" s="1"/>
  <c r="P1283" i="23"/>
  <c r="P1278" i="23" s="1"/>
  <c r="P1249" i="23" s="1"/>
  <c r="N1352" i="23"/>
  <c r="N1351" i="23" s="1"/>
  <c r="N1350" i="23" s="1"/>
  <c r="N1349" i="23" s="1"/>
  <c r="M1351" i="23"/>
  <c r="M1350" i="23" s="1"/>
  <c r="M1349" i="23" s="1"/>
  <c r="R1348" i="23"/>
  <c r="R1347" i="23" s="1"/>
  <c r="J1481" i="23"/>
  <c r="J1480" i="23" s="1"/>
  <c r="O730" i="23"/>
  <c r="O729" i="23" s="1"/>
  <c r="O724" i="23" s="1"/>
  <c r="O723" i="23" s="1"/>
  <c r="J747" i="23"/>
  <c r="J746" i="23" s="1"/>
  <c r="R747" i="23"/>
  <c r="R746" i="23" s="1"/>
  <c r="K780" i="23"/>
  <c r="K779" i="23" s="1"/>
  <c r="K774" i="23" s="1"/>
  <c r="L833" i="23"/>
  <c r="R975" i="23"/>
  <c r="R974" i="23" s="1"/>
  <c r="O975" i="23"/>
  <c r="O974" i="23" s="1"/>
  <c r="I1044" i="23"/>
  <c r="I1030" i="23" s="1"/>
  <c r="I1025" i="23" s="1"/>
  <c r="M1045" i="23"/>
  <c r="Q1086" i="23"/>
  <c r="I1205" i="23"/>
  <c r="I1204" i="23" s="1"/>
  <c r="Q1207" i="23"/>
  <c r="Q1206" i="23" s="1"/>
  <c r="Q1205" i="23" s="1"/>
  <c r="Q1204" i="23" s="1"/>
  <c r="M1262" i="23"/>
  <c r="H1284" i="23"/>
  <c r="I1284" i="23"/>
  <c r="Q1339" i="23"/>
  <c r="M1387" i="23"/>
  <c r="M1386" i="23" s="1"/>
  <c r="N1389" i="23"/>
  <c r="Q1458" i="23"/>
  <c r="Q1457" i="23" s="1"/>
  <c r="K1470" i="23"/>
  <c r="K1469" i="23" s="1"/>
  <c r="R1481" i="23"/>
  <c r="R1480" i="23" s="1"/>
  <c r="Q1550" i="23"/>
  <c r="M1882" i="23"/>
  <c r="I1881" i="23"/>
  <c r="L687" i="23"/>
  <c r="L686" i="23" s="1"/>
  <c r="Q703" i="23"/>
  <c r="Q702" i="23" s="1"/>
  <c r="Q701" i="23" s="1"/>
  <c r="Q700" i="23" s="1"/>
  <c r="I730" i="23"/>
  <c r="I729" i="23" s="1"/>
  <c r="I724" i="23" s="1"/>
  <c r="I723" i="23" s="1"/>
  <c r="P730" i="23"/>
  <c r="P729" i="23" s="1"/>
  <c r="M738" i="23"/>
  <c r="M737" i="23" s="1"/>
  <c r="M736" i="23" s="1"/>
  <c r="K747" i="23"/>
  <c r="K746" i="23" s="1"/>
  <c r="N767" i="23"/>
  <c r="H780" i="23"/>
  <c r="M822" i="23"/>
  <c r="M821" i="23" s="1"/>
  <c r="M820" i="23" s="1"/>
  <c r="H833" i="23"/>
  <c r="M835" i="23"/>
  <c r="M834" i="23" s="1"/>
  <c r="M853" i="23"/>
  <c r="M852" i="23" s="1"/>
  <c r="M851" i="23" s="1"/>
  <c r="M907" i="23"/>
  <c r="M906" i="23" s="1"/>
  <c r="M905" i="23" s="1"/>
  <c r="M931" i="23"/>
  <c r="M930" i="23" s="1"/>
  <c r="M929" i="23" s="1"/>
  <c r="K938" i="23"/>
  <c r="K937" i="23" s="1"/>
  <c r="R938" i="23"/>
  <c r="R937" i="23" s="1"/>
  <c r="J952" i="23"/>
  <c r="J951" i="23" s="1"/>
  <c r="L975" i="23"/>
  <c r="L974" i="23" s="1"/>
  <c r="P981" i="23"/>
  <c r="P980" i="23" s="1"/>
  <c r="P975" i="23" s="1"/>
  <c r="P974" i="23" s="1"/>
  <c r="M985" i="23"/>
  <c r="M981" i="23" s="1"/>
  <c r="P998" i="23"/>
  <c r="P997" i="23" s="1"/>
  <c r="M1018" i="23"/>
  <c r="L1031" i="23"/>
  <c r="R1044" i="23"/>
  <c r="J1086" i="23"/>
  <c r="R1086" i="23"/>
  <c r="M1132" i="23"/>
  <c r="N1132" i="23" s="1"/>
  <c r="R1251" i="23"/>
  <c r="R1250" i="23" s="1"/>
  <c r="J1284" i="23"/>
  <c r="K1339" i="23"/>
  <c r="M690" i="23"/>
  <c r="R703" i="23"/>
  <c r="R702" i="23" s="1"/>
  <c r="H701" i="23"/>
  <c r="H700" i="23" s="1"/>
  <c r="M716" i="23"/>
  <c r="M715" i="23" s="1"/>
  <c r="M714" i="23" s="1"/>
  <c r="N731" i="23"/>
  <c r="M743" i="23"/>
  <c r="M742" i="23" s="1"/>
  <c r="M741" i="23" s="1"/>
  <c r="L747" i="23"/>
  <c r="L746" i="23" s="1"/>
  <c r="I780" i="23"/>
  <c r="M887" i="23"/>
  <c r="M886" i="23" s="1"/>
  <c r="M885" i="23" s="1"/>
  <c r="K954" i="23"/>
  <c r="K953" i="23" s="1"/>
  <c r="K952" i="23" s="1"/>
  <c r="K951" i="23" s="1"/>
  <c r="Q998" i="23"/>
  <c r="Q997" i="23" s="1"/>
  <c r="P1044" i="23"/>
  <c r="N1079" i="23"/>
  <c r="N1078" i="23" s="1"/>
  <c r="M1098" i="23"/>
  <c r="M1097" i="23" s="1"/>
  <c r="M1096" i="23" s="1"/>
  <c r="M1160" i="23"/>
  <c r="M1159" i="23" s="1"/>
  <c r="M1158" i="23" s="1"/>
  <c r="M1168" i="23"/>
  <c r="M1167" i="23" s="1"/>
  <c r="M1166" i="23" s="1"/>
  <c r="M1210" i="23"/>
  <c r="R1228" i="23"/>
  <c r="R1227" i="23" s="1"/>
  <c r="Q1234" i="23"/>
  <c r="Q1233" i="23" s="1"/>
  <c r="Q1228" i="23" s="1"/>
  <c r="Q1227" i="23" s="1"/>
  <c r="N1237" i="23"/>
  <c r="N1235" i="23" s="1"/>
  <c r="N1234" i="23" s="1"/>
  <c r="M1238" i="23"/>
  <c r="M1234" i="23" s="1"/>
  <c r="M1247" i="23"/>
  <c r="M1246" i="23" s="1"/>
  <c r="M1245" i="23" s="1"/>
  <c r="K1251" i="23"/>
  <c r="K1250" i="23" s="1"/>
  <c r="J1297" i="23"/>
  <c r="K1322" i="23"/>
  <c r="R1322" i="23"/>
  <c r="M1363" i="23"/>
  <c r="M1362" i="23" s="1"/>
  <c r="M1361" i="23" s="1"/>
  <c r="M1375" i="23"/>
  <c r="M1374" i="23" s="1"/>
  <c r="M1373" i="23" s="1"/>
  <c r="N1394" i="23"/>
  <c r="N1393" i="23" s="1"/>
  <c r="N1392" i="23" s="1"/>
  <c r="N1391" i="23" s="1"/>
  <c r="M1393" i="23"/>
  <c r="M1392" i="23" s="1"/>
  <c r="M1391" i="23" s="1"/>
  <c r="O1458" i="23"/>
  <c r="O1457" i="23" s="1"/>
  <c r="Q1481" i="23"/>
  <c r="Q1480" i="23" s="1"/>
  <c r="M1488" i="23"/>
  <c r="N1490" i="23"/>
  <c r="N1488" i="23" s="1"/>
  <c r="N1501" i="23"/>
  <c r="N1500" i="23" s="1"/>
  <c r="N1499" i="23" s="1"/>
  <c r="N1498" i="23" s="1"/>
  <c r="M1500" i="23"/>
  <c r="M1499" i="23" s="1"/>
  <c r="M1498" i="23" s="1"/>
  <c r="H1537" i="23"/>
  <c r="J1601" i="23"/>
  <c r="J1600" i="23" s="1"/>
  <c r="O1348" i="23"/>
  <c r="O1347" i="23" s="1"/>
  <c r="H1481" i="23"/>
  <c r="H1480" i="23" s="1"/>
  <c r="K1504" i="23"/>
  <c r="K1503" i="23" s="1"/>
  <c r="N1549" i="23"/>
  <c r="N1548" i="23" s="1"/>
  <c r="M1548" i="23"/>
  <c r="I1848" i="23"/>
  <c r="M1849" i="23"/>
  <c r="R791" i="23"/>
  <c r="O816" i="23"/>
  <c r="R842" i="23"/>
  <c r="R841" i="23" s="1"/>
  <c r="L954" i="23"/>
  <c r="L953" i="23" s="1"/>
  <c r="L952" i="23" s="1"/>
  <c r="L951" i="23" s="1"/>
  <c r="N989" i="23"/>
  <c r="N988" i="23" s="1"/>
  <c r="N987" i="23" s="1"/>
  <c r="R998" i="23"/>
  <c r="R997" i="23" s="1"/>
  <c r="M1088" i="23"/>
  <c r="M1087" i="23" s="1"/>
  <c r="M1086" i="23" s="1"/>
  <c r="K1191" i="23"/>
  <c r="K1190" i="23" s="1"/>
  <c r="Q1191" i="23"/>
  <c r="Q1190" i="23" s="1"/>
  <c r="Q1095" i="23" s="1"/>
  <c r="Q1094" i="23" s="1"/>
  <c r="O1207" i="23"/>
  <c r="O1206" i="23" s="1"/>
  <c r="O1205" i="23" s="1"/>
  <c r="O1204" i="23" s="1"/>
  <c r="O1217" i="23"/>
  <c r="O1216" i="23" s="1"/>
  <c r="M1220" i="23"/>
  <c r="M1219" i="23" s="1"/>
  <c r="M1218" i="23" s="1"/>
  <c r="M1217" i="23" s="1"/>
  <c r="M1216" i="23" s="1"/>
  <c r="I1234" i="23"/>
  <c r="I1233" i="23" s="1"/>
  <c r="I1228" i="23" s="1"/>
  <c r="I1227" i="23" s="1"/>
  <c r="P1234" i="23"/>
  <c r="P1233" i="23" s="1"/>
  <c r="P1228" i="23" s="1"/>
  <c r="P1227" i="23" s="1"/>
  <c r="O1251" i="23"/>
  <c r="O1250" i="23" s="1"/>
  <c r="L1284" i="23"/>
  <c r="N1418" i="23"/>
  <c r="N1417" i="23" s="1"/>
  <c r="N1416" i="23" s="1"/>
  <c r="N1415" i="23" s="1"/>
  <c r="M1417" i="23"/>
  <c r="M1416" i="23" s="1"/>
  <c r="M1415" i="23" s="1"/>
  <c r="L1444" i="23"/>
  <c r="L1443" i="23" s="1"/>
  <c r="L1348" i="23" s="1"/>
  <c r="L1347" i="23" s="1"/>
  <c r="L1504" i="23"/>
  <c r="L1503" i="23" s="1"/>
  <c r="O1575" i="23"/>
  <c r="M1590" i="23"/>
  <c r="M1589" i="23" s="1"/>
  <c r="O1481" i="23"/>
  <c r="O1480" i="23" s="1"/>
  <c r="P1537" i="23"/>
  <c r="N1592" i="23"/>
  <c r="R1723" i="23"/>
  <c r="R1722" i="23" s="1"/>
  <c r="M1441" i="23"/>
  <c r="M1440" i="23" s="1"/>
  <c r="M1439" i="23" s="1"/>
  <c r="P1444" i="23"/>
  <c r="P1443" i="23" s="1"/>
  <c r="I1470" i="23"/>
  <c r="I1469" i="23" s="1"/>
  <c r="H1470" i="23"/>
  <c r="H1469" i="23" s="1"/>
  <c r="J1537" i="23"/>
  <c r="J1536" i="23" s="1"/>
  <c r="J1531" i="23" s="1"/>
  <c r="P1550" i="23"/>
  <c r="M1551" i="23"/>
  <c r="M1594" i="23"/>
  <c r="M1593" i="23" s="1"/>
  <c r="M1592" i="23" s="1"/>
  <c r="H1592" i="23"/>
  <c r="M1597" i="23"/>
  <c r="M1596" i="23" s="1"/>
  <c r="M1650" i="23"/>
  <c r="M1649" i="23" s="1"/>
  <c r="M1648" i="23" s="1"/>
  <c r="H1723" i="23"/>
  <c r="H1722" i="23" s="1"/>
  <c r="K1847" i="23"/>
  <c r="M1928" i="23"/>
  <c r="I1927" i="23"/>
  <c r="K1444" i="23"/>
  <c r="K1443" i="23" s="1"/>
  <c r="H1460" i="23"/>
  <c r="H1459" i="23" s="1"/>
  <c r="H1458" i="23" s="1"/>
  <c r="H1457" i="23" s="1"/>
  <c r="L1481" i="23"/>
  <c r="L1480" i="23" s="1"/>
  <c r="I1487" i="23"/>
  <c r="I1486" i="23" s="1"/>
  <c r="M1486" i="23" s="1"/>
  <c r="I1550" i="23"/>
  <c r="N1585" i="23"/>
  <c r="N1584" i="23" s="1"/>
  <c r="M1620" i="23"/>
  <c r="M1619" i="23" s="1"/>
  <c r="M1618" i="23" s="1"/>
  <c r="N1629" i="23"/>
  <c r="N1628" i="23" s="1"/>
  <c r="N1627" i="23" s="1"/>
  <c r="N1626" i="23" s="1"/>
  <c r="M1628" i="23"/>
  <c r="M1627" i="23" s="1"/>
  <c r="M1626" i="23" s="1"/>
  <c r="M1723" i="23"/>
  <c r="M1722" i="23" s="1"/>
  <c r="Q1786" i="23"/>
  <c r="Q1785" i="23" s="1"/>
  <c r="O1805" i="23"/>
  <c r="I1458" i="23"/>
  <c r="I1457" i="23" s="1"/>
  <c r="M1470" i="23"/>
  <c r="M1469" i="23" s="1"/>
  <c r="R1504" i="23"/>
  <c r="R1503" i="23" s="1"/>
  <c r="Q1536" i="23"/>
  <c r="N1679" i="23"/>
  <c r="N1678" i="23" s="1"/>
  <c r="N1677" i="23" s="1"/>
  <c r="N1676" i="23" s="1"/>
  <c r="M1678" i="23"/>
  <c r="M1677" i="23" s="1"/>
  <c r="M1676" i="23" s="1"/>
  <c r="M1872" i="23"/>
  <c r="L1697" i="23"/>
  <c r="L1696" i="23" s="1"/>
  <c r="R1697" i="23"/>
  <c r="R1696" i="23" s="1"/>
  <c r="R1601" i="23" s="1"/>
  <c r="R1600" i="23" s="1"/>
  <c r="K1723" i="23"/>
  <c r="K1722" i="23" s="1"/>
  <c r="O1723" i="23"/>
  <c r="O1722" i="23" s="1"/>
  <c r="Q1740" i="23"/>
  <c r="Q1739" i="23" s="1"/>
  <c r="Q1734" i="23" s="1"/>
  <c r="Q1733" i="23" s="1"/>
  <c r="K1792" i="23"/>
  <c r="R1805" i="23"/>
  <c r="M1862" i="23"/>
  <c r="L1915" i="23"/>
  <c r="L1914" i="23" s="1"/>
  <c r="M2122" i="23"/>
  <c r="O1713" i="23"/>
  <c r="O1712" i="23" s="1"/>
  <c r="O1711" i="23" s="1"/>
  <c r="O1710" i="23" s="1"/>
  <c r="N1743" i="23"/>
  <c r="N1741" i="23" s="1"/>
  <c r="N1740" i="23" s="1"/>
  <c r="N1793" i="23"/>
  <c r="M1878" i="23"/>
  <c r="M1886" i="23"/>
  <c r="H1981" i="23"/>
  <c r="H1980" i="23" s="1"/>
  <c r="N2026" i="23"/>
  <c r="N1728" i="23"/>
  <c r="N1726" i="23" s="1"/>
  <c r="N1725" i="23" s="1"/>
  <c r="N1724" i="23" s="1"/>
  <c r="N1723" i="23" s="1"/>
  <c r="N1722" i="23" s="1"/>
  <c r="M1768" i="23"/>
  <c r="P1792" i="23"/>
  <c r="P1791" i="23" s="1"/>
  <c r="P1784" i="23" s="1"/>
  <c r="J1923" i="23"/>
  <c r="J1922" i="23" s="1"/>
  <c r="M1924" i="23"/>
  <c r="M2066" i="23"/>
  <c r="N2066" i="23" s="1"/>
  <c r="N2064" i="23" s="1"/>
  <c r="K2064" i="23"/>
  <c r="K1711" i="23"/>
  <c r="K1710" i="23" s="1"/>
  <c r="P1711" i="23"/>
  <c r="P1710" i="23" s="1"/>
  <c r="P1723" i="23"/>
  <c r="P1722" i="23" s="1"/>
  <c r="P1740" i="23"/>
  <c r="P1739" i="23" s="1"/>
  <c r="H1740" i="23"/>
  <c r="H1739" i="23" s="1"/>
  <c r="M1803" i="23"/>
  <c r="N1823" i="23"/>
  <c r="R1847" i="23"/>
  <c r="N1898" i="23"/>
  <c r="N1897" i="23" s="1"/>
  <c r="K1943" i="23"/>
  <c r="K1942" i="23" s="1"/>
  <c r="M1944" i="23"/>
  <c r="R1992" i="23"/>
  <c r="R1991" i="23" s="1"/>
  <c r="J1697" i="23"/>
  <c r="J1696" i="23" s="1"/>
  <c r="P1697" i="23"/>
  <c r="P1696" i="23" s="1"/>
  <c r="I1697" i="23"/>
  <c r="I1696" i="23" s="1"/>
  <c r="I1601" i="23" s="1"/>
  <c r="I1600" i="23" s="1"/>
  <c r="O1697" i="23"/>
  <c r="O1696" i="23" s="1"/>
  <c r="H1697" i="23"/>
  <c r="H1696" i="23" s="1"/>
  <c r="H1601" i="23" s="1"/>
  <c r="H1600" i="23" s="1"/>
  <c r="Q1723" i="23"/>
  <c r="Q1722" i="23" s="1"/>
  <c r="J1740" i="23"/>
  <c r="J1739" i="23" s="1"/>
  <c r="J1757" i="23"/>
  <c r="J1756" i="23" s="1"/>
  <c r="H1792" i="23"/>
  <c r="H1791" i="23" s="1"/>
  <c r="H1784" i="23" s="1"/>
  <c r="K1830" i="23"/>
  <c r="M1902" i="23"/>
  <c r="N2017" i="23"/>
  <c r="N2016" i="23" s="1"/>
  <c r="N2156" i="23"/>
  <c r="N2155" i="23" s="1"/>
  <c r="Q2227" i="23"/>
  <c r="Q2226" i="23" s="1"/>
  <c r="N2358" i="23"/>
  <c r="N2357" i="23" s="1"/>
  <c r="R2377" i="23"/>
  <c r="R2376" i="23" s="1"/>
  <c r="P1955" i="23"/>
  <c r="P1954" i="23" s="1"/>
  <c r="R2015" i="23"/>
  <c r="R2014" i="23" s="1"/>
  <c r="O2050" i="23"/>
  <c r="O2049" i="23" s="1"/>
  <c r="O2042" i="23" s="1"/>
  <c r="P2049" i="23"/>
  <c r="M2194" i="23"/>
  <c r="P2229" i="23"/>
  <c r="P2228" i="23" s="1"/>
  <c r="P2227" i="23" s="1"/>
  <c r="P2226" i="23" s="1"/>
  <c r="Q2250" i="23"/>
  <c r="Q2249" i="23" s="1"/>
  <c r="H2309" i="23"/>
  <c r="M2328" i="23"/>
  <c r="N2328" i="23" s="1"/>
  <c r="I2743" i="23"/>
  <c r="M2744" i="23"/>
  <c r="P1971" i="23"/>
  <c r="P1970" i="23" s="1"/>
  <c r="P1969" i="23" s="1"/>
  <c r="P1968" i="23" s="1"/>
  <c r="Q1981" i="23"/>
  <c r="Q1980" i="23" s="1"/>
  <c r="J1992" i="23"/>
  <c r="J1991" i="23" s="1"/>
  <c r="I2263" i="23"/>
  <c r="P2273" i="23"/>
  <c r="P2272" i="23" s="1"/>
  <c r="I2309" i="23"/>
  <c r="N2341" i="23"/>
  <c r="N2354" i="23"/>
  <c r="N2353" i="23" s="1"/>
  <c r="N2352" i="23" s="1"/>
  <c r="N2348" i="23" s="1"/>
  <c r="M2379" i="23"/>
  <c r="L2387" i="23"/>
  <c r="L2386" i="23" s="1"/>
  <c r="M2386" i="23" s="1"/>
  <c r="M2388" i="23"/>
  <c r="N2487" i="23"/>
  <c r="N2486" i="23" s="1"/>
  <c r="Q1955" i="23"/>
  <c r="Q1954" i="23" s="1"/>
  <c r="Q1859" i="23" s="1"/>
  <c r="Q1858" i="23" s="1"/>
  <c r="M1958" i="23"/>
  <c r="J1981" i="23"/>
  <c r="J1980" i="23" s="1"/>
  <c r="O1981" i="23"/>
  <c r="O1980" i="23" s="1"/>
  <c r="K1992" i="23"/>
  <c r="K1991" i="23" s="1"/>
  <c r="M2017" i="23"/>
  <c r="N2054" i="23"/>
  <c r="J2050" i="23"/>
  <c r="R2050" i="23"/>
  <c r="Q2063" i="23"/>
  <c r="R2088" i="23"/>
  <c r="H2109" i="23"/>
  <c r="H2105" i="23" s="1"/>
  <c r="M2132" i="23"/>
  <c r="Q2273" i="23"/>
  <c r="Q2272" i="23" s="1"/>
  <c r="M2304" i="23"/>
  <c r="N2416" i="23"/>
  <c r="N2415" i="23" s="1"/>
  <c r="M2618" i="23"/>
  <c r="I2617" i="23"/>
  <c r="O1969" i="23"/>
  <c r="O1968" i="23" s="1"/>
  <c r="O1998" i="23"/>
  <c r="O1997" i="23" s="1"/>
  <c r="O1992" i="23" s="1"/>
  <c r="O1991" i="23" s="1"/>
  <c r="N1999" i="23"/>
  <c r="N1998" i="23" s="1"/>
  <c r="K2050" i="23"/>
  <c r="M2186" i="23"/>
  <c r="L2239" i="23"/>
  <c r="L2238" i="23" s="1"/>
  <c r="O2303" i="23"/>
  <c r="O2302" i="23" s="1"/>
  <c r="I2366" i="23"/>
  <c r="M2367" i="23"/>
  <c r="M1932" i="23"/>
  <c r="N1971" i="23"/>
  <c r="N1970" i="23" s="1"/>
  <c r="N1969" i="23" s="1"/>
  <c r="N1968" i="23" s="1"/>
  <c r="P1998" i="23"/>
  <c r="P1997" i="23" s="1"/>
  <c r="J2015" i="23"/>
  <c r="J2014" i="23" s="1"/>
  <c r="N2044" i="23"/>
  <c r="N2043" i="23" s="1"/>
  <c r="L2050" i="23"/>
  <c r="M2128" i="23"/>
  <c r="I2209" i="23"/>
  <c r="M2210" i="23"/>
  <c r="M2216" i="23"/>
  <c r="M2236" i="23"/>
  <c r="L2256" i="23"/>
  <c r="L2255" i="23" s="1"/>
  <c r="M2330" i="23"/>
  <c r="M2341" i="23"/>
  <c r="M2371" i="23"/>
  <c r="P2365" i="23"/>
  <c r="L2441" i="23"/>
  <c r="L2440" i="23" s="1"/>
  <c r="M2442" i="23"/>
  <c r="L2717" i="23"/>
  <c r="L2716" i="23" s="1"/>
  <c r="M2718" i="23"/>
  <c r="L2788" i="23"/>
  <c r="L2787" i="23" s="1"/>
  <c r="M2789" i="23"/>
  <c r="Q2473" i="23"/>
  <c r="Q2472" i="23" s="1"/>
  <c r="K2535" i="23"/>
  <c r="N2535" i="23"/>
  <c r="N2534" i="23" s="1"/>
  <c r="K2625" i="23"/>
  <c r="L2629" i="23"/>
  <c r="M2629" i="23" s="1"/>
  <c r="I2647" i="23"/>
  <c r="M2648" i="23"/>
  <c r="L2227" i="23"/>
  <c r="L2226" i="23" s="1"/>
  <c r="J2229" i="23"/>
  <c r="J2228" i="23" s="1"/>
  <c r="R2229" i="23"/>
  <c r="R2228" i="23" s="1"/>
  <c r="R2227" i="23" s="1"/>
  <c r="R2226" i="23" s="1"/>
  <c r="L2273" i="23"/>
  <c r="L2272" i="23" s="1"/>
  <c r="M2306" i="23"/>
  <c r="J2309" i="23"/>
  <c r="M2380" i="23"/>
  <c r="I2415" i="23"/>
  <c r="I2414" i="23" s="1"/>
  <c r="M2446" i="23"/>
  <c r="J2473" i="23"/>
  <c r="J2472" i="23" s="1"/>
  <c r="M2505" i="23"/>
  <c r="M2570" i="23"/>
  <c r="I2569" i="23"/>
  <c r="Q2569" i="23"/>
  <c r="Q2582" i="23"/>
  <c r="M2633" i="23"/>
  <c r="N2227" i="23"/>
  <c r="N2226" i="23" s="1"/>
  <c r="O2250" i="23"/>
  <c r="O2249" i="23" s="1"/>
  <c r="R2256" i="23"/>
  <c r="R2255" i="23" s="1"/>
  <c r="R2250" i="23" s="1"/>
  <c r="R2249" i="23" s="1"/>
  <c r="N2264" i="23"/>
  <c r="N2263" i="23" s="1"/>
  <c r="N2262" i="23" s="1"/>
  <c r="O2273" i="23"/>
  <c r="O2272" i="23" s="1"/>
  <c r="Q2303" i="23"/>
  <c r="Q2302" i="23" s="1"/>
  <c r="H2322" i="23"/>
  <c r="P2322" i="23"/>
  <c r="M2363" i="23"/>
  <c r="I2444" i="23"/>
  <c r="M2445" i="23"/>
  <c r="M2484" i="23"/>
  <c r="P2487" i="23"/>
  <c r="P2486" i="23" s="1"/>
  <c r="R2582" i="23"/>
  <c r="O2637" i="23"/>
  <c r="O2636" i="23" s="1"/>
  <c r="M2694" i="23"/>
  <c r="M2732" i="23"/>
  <c r="N2733" i="23"/>
  <c r="H2759" i="23"/>
  <c r="H2758" i="23" s="1"/>
  <c r="H2229" i="23"/>
  <c r="H2228" i="23" s="1"/>
  <c r="H2227" i="23" s="1"/>
  <c r="H2226" i="23" s="1"/>
  <c r="H2273" i="23"/>
  <c r="H2272" i="23" s="1"/>
  <c r="O2322" i="23"/>
  <c r="O2308" i="23" s="1"/>
  <c r="Q2322" i="23"/>
  <c r="Q2308" i="23" s="1"/>
  <c r="Q2348" i="23"/>
  <c r="H2348" i="23"/>
  <c r="O2365" i="23"/>
  <c r="L2369" i="23"/>
  <c r="K2483" i="23"/>
  <c r="K2482" i="23" s="1"/>
  <c r="K2481" i="23" s="1"/>
  <c r="K2480" i="23" s="1"/>
  <c r="M2506" i="23"/>
  <c r="I2516" i="23"/>
  <c r="I2515" i="23" s="1"/>
  <c r="R2516" i="23"/>
  <c r="R2515" i="23" s="1"/>
  <c r="Q2563" i="23"/>
  <c r="Q2562" i="23" s="1"/>
  <c r="M2643" i="23"/>
  <c r="J2642" i="23"/>
  <c r="I2671" i="23"/>
  <c r="I2670" i="23" s="1"/>
  <c r="M2672" i="23"/>
  <c r="O2487" i="23"/>
  <c r="O2486" i="23" s="1"/>
  <c r="K2489" i="23"/>
  <c r="K2488" i="23" s="1"/>
  <c r="K2487" i="23" s="1"/>
  <c r="K2486" i="23" s="1"/>
  <c r="Q2499" i="23"/>
  <c r="Q2498" i="23" s="1"/>
  <c r="R2563" i="23"/>
  <c r="R2562" i="23" s="1"/>
  <c r="M2566" i="23"/>
  <c r="N2563" i="23"/>
  <c r="N2562" i="23" s="1"/>
  <c r="R2625" i="23"/>
  <c r="M2773" i="23"/>
  <c r="H2510" i="23"/>
  <c r="H2509" i="23" s="1"/>
  <c r="L2516" i="23"/>
  <c r="L2515" i="23" s="1"/>
  <c r="L2510" i="23" s="1"/>
  <c r="L2509" i="23" s="1"/>
  <c r="N2524" i="23"/>
  <c r="N2523" i="23" s="1"/>
  <c r="N2522" i="23" s="1"/>
  <c r="Q2749" i="23"/>
  <c r="Q2748" i="23" s="1"/>
  <c r="Q2747" i="23" s="1"/>
  <c r="Q2746" i="23" s="1"/>
  <c r="M2476" i="23"/>
  <c r="M2478" i="23"/>
  <c r="H2487" i="23"/>
  <c r="H2486" i="23" s="1"/>
  <c r="N2570" i="23"/>
  <c r="O2582" i="23"/>
  <c r="M2640" i="23"/>
  <c r="N2676" i="23"/>
  <c r="N2675" i="23" s="1"/>
  <c r="K2749" i="23"/>
  <c r="K2748" i="23" s="1"/>
  <c r="K2747" i="23" s="1"/>
  <c r="K2746" i="23" s="1"/>
  <c r="M2781" i="23"/>
  <c r="N2781" i="23" s="1"/>
  <c r="N2780" i="23" s="1"/>
  <c r="N2784" i="23"/>
  <c r="N2783" i="23" s="1"/>
  <c r="N2782" i="23" s="1"/>
  <c r="R2499" i="23"/>
  <c r="R2498" i="23" s="1"/>
  <c r="M2507" i="23"/>
  <c r="Q2533" i="23"/>
  <c r="Q2532" i="23" s="1"/>
  <c r="R2637" i="23"/>
  <c r="R2636" i="23" s="1"/>
  <c r="L2747" i="23"/>
  <c r="L2746" i="23" s="1"/>
  <c r="R2759" i="23"/>
  <c r="R2758" i="23" s="1"/>
  <c r="L2776" i="23"/>
  <c r="L2775" i="23" s="1"/>
  <c r="N6" i="23"/>
  <c r="N5" i="23" s="1"/>
  <c r="H98" i="23"/>
  <c r="H97" i="23" s="1"/>
  <c r="H96" i="23" s="1"/>
  <c r="H411" i="23"/>
  <c r="N411" i="23" s="1"/>
  <c r="Q48" i="23"/>
  <c r="Q36" i="23" s="1"/>
  <c r="Q31" i="23" s="1"/>
  <c r="M82" i="23"/>
  <c r="M81" i="23" s="1"/>
  <c r="M72" i="23" s="1"/>
  <c r="N84" i="23"/>
  <c r="N82" i="23" s="1"/>
  <c r="N81" i="23" s="1"/>
  <c r="N72" i="23" s="1"/>
  <c r="I98" i="23"/>
  <c r="I97" i="23" s="1"/>
  <c r="I96" i="23" s="1"/>
  <c r="M121" i="23"/>
  <c r="M120" i="23" s="1"/>
  <c r="M119" i="23" s="1"/>
  <c r="L223" i="23"/>
  <c r="L222" i="23" s="1"/>
  <c r="L96" i="23" s="1"/>
  <c r="M257" i="23"/>
  <c r="H319" i="23"/>
  <c r="H419" i="23"/>
  <c r="N419" i="23" s="1"/>
  <c r="N420" i="23"/>
  <c r="L427" i="23"/>
  <c r="M427" i="23" s="1"/>
  <c r="N427" i="23" s="1"/>
  <c r="M428" i="23"/>
  <c r="H490" i="23"/>
  <c r="N534" i="23"/>
  <c r="N533" i="23" s="1"/>
  <c r="M533" i="23"/>
  <c r="M529" i="23" s="1"/>
  <c r="R565" i="23"/>
  <c r="N1000" i="23"/>
  <c r="N999" i="23" s="1"/>
  <c r="N1072" i="23"/>
  <c r="N1071" i="23" s="1"/>
  <c r="N1070" i="23" s="1"/>
  <c r="M1071" i="23"/>
  <c r="M1070" i="23" s="1"/>
  <c r="M58" i="23"/>
  <c r="N60" i="23"/>
  <c r="N58" i="23" s="1"/>
  <c r="H351" i="23"/>
  <c r="N352" i="23"/>
  <c r="M6" i="23"/>
  <c r="M5" i="23" s="1"/>
  <c r="I48" i="23"/>
  <c r="I36" i="23" s="1"/>
  <c r="I31" i="23" s="1"/>
  <c r="O89" i="23"/>
  <c r="I319" i="23"/>
  <c r="M320" i="23"/>
  <c r="N320" i="23" s="1"/>
  <c r="N376" i="23"/>
  <c r="N416" i="23"/>
  <c r="H415" i="23"/>
  <c r="K591" i="23"/>
  <c r="K590" i="23" s="1"/>
  <c r="M784" i="23"/>
  <c r="N786" i="23"/>
  <c r="N784" i="23" s="1"/>
  <c r="N780" i="23" s="1"/>
  <c r="M1000" i="23"/>
  <c r="M999" i="23" s="1"/>
  <c r="R98" i="23"/>
  <c r="R97" i="23" s="1"/>
  <c r="M197" i="23"/>
  <c r="M196" i="23" s="1"/>
  <c r="M195" i="23" s="1"/>
  <c r="M194" i="23" s="1"/>
  <c r="M193" i="23" s="1"/>
  <c r="Q223" i="23"/>
  <c r="Q222" i="23" s="1"/>
  <c r="N549" i="23"/>
  <c r="N547" i="23" s="1"/>
  <c r="M547" i="23"/>
  <c r="I72" i="23"/>
  <c r="H274" i="23"/>
  <c r="N827" i="23"/>
  <c r="N826" i="23" s="1"/>
  <c r="N825" i="23" s="1"/>
  <c r="M826" i="23"/>
  <c r="M825" i="23" s="1"/>
  <c r="P36" i="23"/>
  <c r="M41" i="23"/>
  <c r="N43" i="23"/>
  <c r="N41" i="23" s="1"/>
  <c r="Q72" i="23"/>
  <c r="N191" i="23"/>
  <c r="N190" i="23" s="1"/>
  <c r="N189" i="23" s="1"/>
  <c r="N188" i="23" s="1"/>
  <c r="M190" i="23"/>
  <c r="M189" i="23" s="1"/>
  <c r="M188" i="23" s="1"/>
  <c r="R223" i="23"/>
  <c r="R222" i="23" s="1"/>
  <c r="I336" i="23"/>
  <c r="M336" i="23" s="1"/>
  <c r="N336" i="23" s="1"/>
  <c r="M337" i="23"/>
  <c r="N337" i="23" s="1"/>
  <c r="P341" i="23"/>
  <c r="P340" i="23" s="1"/>
  <c r="N358" i="23"/>
  <c r="M374" i="23"/>
  <c r="H451" i="23"/>
  <c r="H485" i="23"/>
  <c r="J591" i="23"/>
  <c r="J590" i="23" s="1"/>
  <c r="N944" i="23"/>
  <c r="N943" i="23" s="1"/>
  <c r="N938" i="23" s="1"/>
  <c r="M943" i="23"/>
  <c r="M938" i="23" s="1"/>
  <c r="R1095" i="23"/>
  <c r="R1094" i="23" s="1"/>
  <c r="J391" i="23"/>
  <c r="M391" i="23" s="1"/>
  <c r="N391" i="23" s="1"/>
  <c r="M392" i="23"/>
  <c r="N392" i="23" s="1"/>
  <c r="M469" i="23"/>
  <c r="I468" i="23"/>
  <c r="M468" i="23" s="1"/>
  <c r="N468" i="23" s="1"/>
  <c r="N707" i="23"/>
  <c r="N706" i="23" s="1"/>
  <c r="M706" i="23"/>
  <c r="M703" i="23" s="1"/>
  <c r="M702" i="23" s="1"/>
  <c r="M701" i="23" s="1"/>
  <c r="M700" i="23" s="1"/>
  <c r="H387" i="23"/>
  <c r="N387" i="23" s="1"/>
  <c r="K408" i="23"/>
  <c r="K407" i="23" s="1"/>
  <c r="M407" i="23" s="1"/>
  <c r="M409" i="23"/>
  <c r="N409" i="23" s="1"/>
  <c r="R701" i="23"/>
  <c r="R700" i="23" s="1"/>
  <c r="Q4" i="23"/>
  <c r="Q3" i="23" s="1"/>
  <c r="J31" i="23"/>
  <c r="N56" i="23"/>
  <c r="N54" i="23" s="1"/>
  <c r="M54" i="23"/>
  <c r="O98" i="23"/>
  <c r="O97" i="23" s="1"/>
  <c r="Q98" i="23"/>
  <c r="Q97" i="23" s="1"/>
  <c r="N167" i="23"/>
  <c r="N166" i="23" s="1"/>
  <c r="N165" i="23" s="1"/>
  <c r="N164" i="23" s="1"/>
  <c r="M166" i="23"/>
  <c r="M165" i="23" s="1"/>
  <c r="M164" i="23" s="1"/>
  <c r="N200" i="23"/>
  <c r="N199" i="23" s="1"/>
  <c r="O223" i="23"/>
  <c r="O222" i="23" s="1"/>
  <c r="J290" i="23"/>
  <c r="M290" i="23" s="1"/>
  <c r="N290" i="23" s="1"/>
  <c r="H332" i="23"/>
  <c r="M344" i="23"/>
  <c r="N344" i="23" s="1"/>
  <c r="I355" i="23"/>
  <c r="N572" i="23"/>
  <c r="N571" i="23" s="1"/>
  <c r="N570" i="23" s="1"/>
  <c r="N569" i="23" s="1"/>
  <c r="M571" i="23"/>
  <c r="M570" i="23" s="1"/>
  <c r="M569" i="23" s="1"/>
  <c r="M1988" i="23"/>
  <c r="I1987" i="23"/>
  <c r="M1987" i="23" s="1"/>
  <c r="I2528" i="23"/>
  <c r="M2529" i="23"/>
  <c r="H374" i="23"/>
  <c r="N374" i="23" s="1"/>
  <c r="H383" i="23"/>
  <c r="N383" i="23" s="1"/>
  <c r="N384" i="23"/>
  <c r="N417" i="23"/>
  <c r="K450" i="23"/>
  <c r="K449" i="23" s="1"/>
  <c r="P473" i="23"/>
  <c r="P472" i="23" s="1"/>
  <c r="H479" i="23"/>
  <c r="N487" i="23"/>
  <c r="N582" i="23"/>
  <c r="H591" i="23"/>
  <c r="H590" i="23" s="1"/>
  <c r="K703" i="23"/>
  <c r="K702" i="23" s="1"/>
  <c r="K701" i="23" s="1"/>
  <c r="K700" i="23" s="1"/>
  <c r="M802" i="23"/>
  <c r="N804" i="23"/>
  <c r="N802" i="23" s="1"/>
  <c r="P791" i="23"/>
  <c r="P779" i="23" s="1"/>
  <c r="Q842" i="23"/>
  <c r="Q841" i="23" s="1"/>
  <c r="N968" i="23"/>
  <c r="N967" i="23" s="1"/>
  <c r="N966" i="23" s="1"/>
  <c r="N965" i="23" s="1"/>
  <c r="N964" i="23" s="1"/>
  <c r="N963" i="23" s="1"/>
  <c r="M967" i="23"/>
  <c r="M966" i="23" s="1"/>
  <c r="M965" i="23" s="1"/>
  <c r="M964" i="23" s="1"/>
  <c r="M963" i="23" s="1"/>
  <c r="O1095" i="23"/>
  <c r="O1094" i="23" s="1"/>
  <c r="O1093" i="23" s="1"/>
  <c r="N1306" i="23"/>
  <c r="N1304" i="23" s="1"/>
  <c r="M1304" i="23"/>
  <c r="O1346" i="23"/>
  <c r="K1971" i="23"/>
  <c r="K1970" i="23" s="1"/>
  <c r="K1969" i="23" s="1"/>
  <c r="K1968" i="23" s="1"/>
  <c r="M1974" i="23"/>
  <c r="I4" i="23"/>
  <c r="I3" i="23" s="1"/>
  <c r="N15" i="23"/>
  <c r="M280" i="23"/>
  <c r="N280" i="23" s="1"/>
  <c r="I279" i="23"/>
  <c r="M325" i="23"/>
  <c r="N325" i="23" s="1"/>
  <c r="I324" i="23"/>
  <c r="M324" i="23" s="1"/>
  <c r="N324" i="23" s="1"/>
  <c r="N330" i="23"/>
  <c r="I333" i="23"/>
  <c r="M334" i="23"/>
  <c r="N334" i="23" s="1"/>
  <c r="M343" i="23"/>
  <c r="H346" i="23"/>
  <c r="N346" i="23" s="1"/>
  <c r="N347" i="23"/>
  <c r="M401" i="23"/>
  <c r="N401" i="23" s="1"/>
  <c r="I400" i="23"/>
  <c r="I451" i="23"/>
  <c r="R473" i="23"/>
  <c r="R472" i="23" s="1"/>
  <c r="N483" i="23"/>
  <c r="N515" i="23"/>
  <c r="Q565" i="23"/>
  <c r="O591" i="23"/>
  <c r="O590" i="23" s="1"/>
  <c r="L591" i="23"/>
  <c r="L590" i="23" s="1"/>
  <c r="I591" i="23"/>
  <c r="I590" i="23" s="1"/>
  <c r="M614" i="23"/>
  <c r="M613" i="23" s="1"/>
  <c r="M612" i="23" s="1"/>
  <c r="N766" i="23"/>
  <c r="K842" i="23"/>
  <c r="K841" i="23" s="1"/>
  <c r="K840" i="23" s="1"/>
  <c r="N952" i="23"/>
  <c r="N951" i="23" s="1"/>
  <c r="I1095" i="23"/>
  <c r="I1094" i="23" s="1"/>
  <c r="R1207" i="23"/>
  <c r="R1206" i="23" s="1"/>
  <c r="R1205" i="23" s="1"/>
  <c r="R1204" i="23" s="1"/>
  <c r="N1368" i="23"/>
  <c r="N1367" i="23" s="1"/>
  <c r="N1366" i="23" s="1"/>
  <c r="N1365" i="23" s="1"/>
  <c r="M1367" i="23"/>
  <c r="M1366" i="23" s="1"/>
  <c r="M1365" i="23" s="1"/>
  <c r="J1969" i="23"/>
  <c r="J1968" i="23" s="1"/>
  <c r="M15" i="23"/>
  <c r="N25" i="23"/>
  <c r="M24" i="23"/>
  <c r="M23" i="23" s="1"/>
  <c r="N65" i="23"/>
  <c r="J72" i="23"/>
  <c r="L89" i="23"/>
  <c r="P223" i="23"/>
  <c r="P222" i="23" s="1"/>
  <c r="P96" i="23" s="1"/>
  <c r="N232" i="23"/>
  <c r="N230" i="23" s="1"/>
  <c r="N229" i="23" s="1"/>
  <c r="M233" i="23"/>
  <c r="M229" i="23" s="1"/>
  <c r="M228" i="23" s="1"/>
  <c r="N228" i="23" s="1"/>
  <c r="H246" i="23"/>
  <c r="I246" i="23"/>
  <c r="M247" i="23"/>
  <c r="N247" i="23" s="1"/>
  <c r="H278" i="23"/>
  <c r="K278" i="23"/>
  <c r="K273" i="23" s="1"/>
  <c r="K244" i="23" s="1"/>
  <c r="R279" i="23"/>
  <c r="R278" i="23" s="1"/>
  <c r="R273" i="23" s="1"/>
  <c r="M329" i="23"/>
  <c r="N329" i="23" s="1"/>
  <c r="I342" i="23"/>
  <c r="M364" i="23"/>
  <c r="N364" i="23" s="1"/>
  <c r="I363" i="23"/>
  <c r="M372" i="23"/>
  <c r="M404" i="23"/>
  <c r="N404" i="23" s="1"/>
  <c r="I403" i="23"/>
  <c r="M403" i="23" s="1"/>
  <c r="M412" i="23"/>
  <c r="N412" i="23" s="1"/>
  <c r="M415" i="23"/>
  <c r="N423" i="23"/>
  <c r="N425" i="23"/>
  <c r="R436" i="23"/>
  <c r="R435" i="23" s="1"/>
  <c r="R341" i="23" s="1"/>
  <c r="R340" i="23" s="1"/>
  <c r="H444" i="23"/>
  <c r="N447" i="23"/>
  <c r="H458" i="23"/>
  <c r="H474" i="23"/>
  <c r="M507" i="23"/>
  <c r="M516" i="23"/>
  <c r="M515" i="23" s="1"/>
  <c r="I528" i="23"/>
  <c r="I523" i="23" s="1"/>
  <c r="I494" i="23" s="1"/>
  <c r="M541" i="23"/>
  <c r="N544" i="23"/>
  <c r="N541" i="23" s="1"/>
  <c r="M567" i="23"/>
  <c r="M566" i="23" s="1"/>
  <c r="P591" i="23"/>
  <c r="P590" i="23" s="1"/>
  <c r="M767" i="23"/>
  <c r="M766" i="23" s="1"/>
  <c r="L842" i="23"/>
  <c r="L841" i="23" s="1"/>
  <c r="M869" i="23"/>
  <c r="M868" i="23" s="1"/>
  <c r="M867" i="23" s="1"/>
  <c r="M937" i="23"/>
  <c r="N937" i="23" s="1"/>
  <c r="I975" i="23"/>
  <c r="I974" i="23" s="1"/>
  <c r="H1030" i="23"/>
  <c r="H1025" i="23" s="1"/>
  <c r="N1039" i="23"/>
  <c r="N1035" i="23" s="1"/>
  <c r="M1035" i="23"/>
  <c r="N1049" i="23"/>
  <c r="N1045" i="23" s="1"/>
  <c r="M1051" i="23"/>
  <c r="N1053" i="23"/>
  <c r="N1051" i="23" s="1"/>
  <c r="K1044" i="23"/>
  <c r="M1140" i="23"/>
  <c r="M1139" i="23" s="1"/>
  <c r="M1138" i="23" s="1"/>
  <c r="N1197" i="23"/>
  <c r="N1196" i="23" s="1"/>
  <c r="N1191" i="23" s="1"/>
  <c r="M1196" i="23"/>
  <c r="M1191" i="23" s="1"/>
  <c r="M1915" i="23"/>
  <c r="K1914" i="23"/>
  <c r="P31" i="23"/>
  <c r="P2" i="23" s="1"/>
  <c r="N39" i="23"/>
  <c r="N38" i="23" s="1"/>
  <c r="M38" i="23"/>
  <c r="M65" i="23"/>
  <c r="M209" i="23"/>
  <c r="M208" i="23" s="1"/>
  <c r="M207" i="23" s="1"/>
  <c r="R212" i="23"/>
  <c r="R211" i="23" s="1"/>
  <c r="M367" i="23"/>
  <c r="I366" i="23"/>
  <c r="M366" i="23" s="1"/>
  <c r="M370" i="23"/>
  <c r="M375" i="23"/>
  <c r="N375" i="23" s="1"/>
  <c r="N379" i="23"/>
  <c r="M396" i="23"/>
  <c r="N396" i="23" s="1"/>
  <c r="H403" i="23"/>
  <c r="M424" i="23"/>
  <c r="N424" i="23" s="1"/>
  <c r="M446" i="23"/>
  <c r="N446" i="23" s="1"/>
  <c r="J445" i="23"/>
  <c r="P450" i="23"/>
  <c r="P449" i="23" s="1"/>
  <c r="K462" i="23"/>
  <c r="K461" i="23" s="1"/>
  <c r="I464" i="23"/>
  <c r="M465" i="23"/>
  <c r="M475" i="23"/>
  <c r="N475" i="23" s="1"/>
  <c r="N510" i="23"/>
  <c r="N507" i="23" s="1"/>
  <c r="K528" i="23"/>
  <c r="K523" i="23" s="1"/>
  <c r="K565" i="23"/>
  <c r="R591" i="23"/>
  <c r="R590" i="23" s="1"/>
  <c r="R589" i="23" s="1"/>
  <c r="M721" i="23"/>
  <c r="M720" i="23" s="1"/>
  <c r="M719" i="23" s="1"/>
  <c r="M713" i="23" s="1"/>
  <c r="M712" i="23" s="1"/>
  <c r="P747" i="23"/>
  <c r="P746" i="23" s="1"/>
  <c r="H816" i="23"/>
  <c r="M879" i="23"/>
  <c r="N879" i="23" s="1"/>
  <c r="N924" i="23"/>
  <c r="N923" i="23" s="1"/>
  <c r="N922" i="23" s="1"/>
  <c r="N921" i="23" s="1"/>
  <c r="M923" i="23"/>
  <c r="M922" i="23" s="1"/>
  <c r="M921" i="23" s="1"/>
  <c r="R1030" i="23"/>
  <c r="R1025" i="23" s="1"/>
  <c r="L1207" i="23"/>
  <c r="L1206" i="23" s="1"/>
  <c r="L1205" i="23" s="1"/>
  <c r="L1204" i="23" s="1"/>
  <c r="O1297" i="23"/>
  <c r="M1567" i="23"/>
  <c r="N1567" i="23" s="1"/>
  <c r="L1561" i="23"/>
  <c r="L36" i="23"/>
  <c r="L31" i="23" s="1"/>
  <c r="L2" i="23" s="1"/>
  <c r="H48" i="23"/>
  <c r="H36" i="23" s="1"/>
  <c r="H31" i="23" s="1"/>
  <c r="O48" i="23"/>
  <c r="O36" i="23" s="1"/>
  <c r="O31" i="23" s="1"/>
  <c r="O2" i="23" s="1"/>
  <c r="H72" i="23"/>
  <c r="Q89" i="23"/>
  <c r="N143" i="23"/>
  <c r="N142" i="23" s="1"/>
  <c r="N141" i="23" s="1"/>
  <c r="N140" i="23" s="1"/>
  <c r="N98" i="23" s="1"/>
  <c r="N97" i="23" s="1"/>
  <c r="M142" i="23"/>
  <c r="M141" i="23" s="1"/>
  <c r="M140" i="23" s="1"/>
  <c r="K229" i="23"/>
  <c r="K228" i="23" s="1"/>
  <c r="K223" i="23" s="1"/>
  <c r="K222" i="23" s="1"/>
  <c r="N243" i="23"/>
  <c r="N242" i="23" s="1"/>
  <c r="N241" i="23" s="1"/>
  <c r="N240" i="23" s="1"/>
  <c r="M242" i="23"/>
  <c r="M241" i="23" s="1"/>
  <c r="M240" i="23" s="1"/>
  <c r="M265" i="23"/>
  <c r="N265" i="23" s="1"/>
  <c r="I275" i="23"/>
  <c r="L279" i="23"/>
  <c r="L278" i="23" s="1"/>
  <c r="L273" i="23" s="1"/>
  <c r="L244" i="23" s="1"/>
  <c r="M308" i="23"/>
  <c r="N308" i="23" s="1"/>
  <c r="M317" i="23"/>
  <c r="J316" i="23"/>
  <c r="J315" i="23" s="1"/>
  <c r="R315" i="23"/>
  <c r="M359" i="23"/>
  <c r="N359" i="23" s="1"/>
  <c r="N367" i="23"/>
  <c r="H366" i="23"/>
  <c r="M389" i="23"/>
  <c r="N389" i="23" s="1"/>
  <c r="M393" i="23"/>
  <c r="N393" i="23" s="1"/>
  <c r="I395" i="23"/>
  <c r="M395" i="23" s="1"/>
  <c r="N395" i="23" s="1"/>
  <c r="M413" i="23"/>
  <c r="N413" i="23" s="1"/>
  <c r="M453" i="23"/>
  <c r="N453" i="23" s="1"/>
  <c r="Q452" i="23"/>
  <c r="Q451" i="23" s="1"/>
  <c r="Q450" i="23" s="1"/>
  <c r="Q449" i="23" s="1"/>
  <c r="H462" i="23"/>
  <c r="L462" i="23"/>
  <c r="L461" i="23" s="1"/>
  <c r="M470" i="23"/>
  <c r="M474" i="23"/>
  <c r="N500" i="23"/>
  <c r="N498" i="23" s="1"/>
  <c r="N497" i="23" s="1"/>
  <c r="I582" i="23"/>
  <c r="J701" i="23"/>
  <c r="J700" i="23" s="1"/>
  <c r="H713" i="23"/>
  <c r="H712" i="23" s="1"/>
  <c r="Q724" i="23"/>
  <c r="Q723" i="23" s="1"/>
  <c r="Q589" i="23" s="1"/>
  <c r="N730" i="23"/>
  <c r="M758" i="23"/>
  <c r="N760" i="23"/>
  <c r="N758" i="23" s="1"/>
  <c r="M780" i="23"/>
  <c r="P842" i="23"/>
  <c r="P841" i="23" s="1"/>
  <c r="Q964" i="23"/>
  <c r="Q963" i="23" s="1"/>
  <c r="M1062" i="23"/>
  <c r="J1095" i="23"/>
  <c r="J1094" i="23" s="1"/>
  <c r="Q1283" i="23"/>
  <c r="Q1278" i="23" s="1"/>
  <c r="N1464" i="23"/>
  <c r="N1463" i="23" s="1"/>
  <c r="N1460" i="23" s="1"/>
  <c r="N1459" i="23" s="1"/>
  <c r="N1458" i="23" s="1"/>
  <c r="N1457" i="23" s="1"/>
  <c r="M1463" i="23"/>
  <c r="Q1711" i="23"/>
  <c r="Q1710" i="23" s="1"/>
  <c r="M421" i="23"/>
  <c r="N421" i="23" s="1"/>
  <c r="L450" i="23"/>
  <c r="L449" i="23" s="1"/>
  <c r="J452" i="23"/>
  <c r="J451" i="23" s="1"/>
  <c r="J450" i="23" s="1"/>
  <c r="J449" i="23" s="1"/>
  <c r="Q462" i="23"/>
  <c r="Q461" i="23" s="1"/>
  <c r="Q339" i="23" s="1"/>
  <c r="M480" i="23"/>
  <c r="N480" i="23" s="1"/>
  <c r="I479" i="23"/>
  <c r="I491" i="23"/>
  <c r="M492" i="23"/>
  <c r="N492" i="23" s="1"/>
  <c r="Q496" i="23"/>
  <c r="Q495" i="23" s="1"/>
  <c r="O540" i="23"/>
  <c r="O528" i="23" s="1"/>
  <c r="O523" i="23" s="1"/>
  <c r="O494" i="23" s="1"/>
  <c r="N551" i="23"/>
  <c r="M582" i="23"/>
  <c r="L703" i="23"/>
  <c r="L702" i="23" s="1"/>
  <c r="L701" i="23" s="1"/>
  <c r="L700" i="23" s="1"/>
  <c r="N703" i="23"/>
  <c r="N702" i="23" s="1"/>
  <c r="N701" i="23" s="1"/>
  <c r="N700" i="23" s="1"/>
  <c r="L724" i="23"/>
  <c r="L723" i="23" s="1"/>
  <c r="K724" i="23"/>
  <c r="K723" i="23" s="1"/>
  <c r="O833" i="23"/>
  <c r="N882" i="23"/>
  <c r="N881" i="23" s="1"/>
  <c r="N880" i="23" s="1"/>
  <c r="M881" i="23"/>
  <c r="M880" i="23" s="1"/>
  <c r="M954" i="23"/>
  <c r="M953" i="23" s="1"/>
  <c r="M952" i="23" s="1"/>
  <c r="M951" i="23" s="1"/>
  <c r="R964" i="23"/>
  <c r="R963" i="23" s="1"/>
  <c r="R840" i="23" s="1"/>
  <c r="Q975" i="23"/>
  <c r="Q974" i="23" s="1"/>
  <c r="I998" i="23"/>
  <c r="I997" i="23" s="1"/>
  <c r="L1044" i="23"/>
  <c r="L1030" i="23" s="1"/>
  <c r="L1025" i="23" s="1"/>
  <c r="L996" i="23" s="1"/>
  <c r="N1062" i="23"/>
  <c r="H1069" i="23"/>
  <c r="R1069" i="23"/>
  <c r="I1086" i="23"/>
  <c r="P1086" i="23"/>
  <c r="K1095" i="23"/>
  <c r="K1094" i="23" s="1"/>
  <c r="H1095" i="23"/>
  <c r="H1094" i="23" s="1"/>
  <c r="N1181" i="23"/>
  <c r="N1180" i="23" s="1"/>
  <c r="N1179" i="23" s="1"/>
  <c r="N1178" i="23" s="1"/>
  <c r="M1180" i="23"/>
  <c r="M1179" i="23" s="1"/>
  <c r="M1178" i="23" s="1"/>
  <c r="K1207" i="23"/>
  <c r="K1206" i="23" s="1"/>
  <c r="K1205" i="23" s="1"/>
  <c r="K1204" i="23" s="1"/>
  <c r="N1209" i="23"/>
  <c r="N1208" i="23" s="1"/>
  <c r="N1207" i="23" s="1"/>
  <c r="N1206" i="23" s="1"/>
  <c r="N1205" i="23" s="1"/>
  <c r="N1204" i="23" s="1"/>
  <c r="M1208" i="23"/>
  <c r="M1207" i="23" s="1"/>
  <c r="M1206" i="23" s="1"/>
  <c r="M1205" i="23" s="1"/>
  <c r="M1204" i="23" s="1"/>
  <c r="J1228" i="23"/>
  <c r="J1227" i="23" s="1"/>
  <c r="M1559" i="23"/>
  <c r="L1557" i="23"/>
  <c r="P1851" i="23"/>
  <c r="P1847" i="23"/>
  <c r="R1969" i="23"/>
  <c r="R1968" i="23" s="1"/>
  <c r="J2088" i="23"/>
  <c r="I2097" i="23"/>
  <c r="M2097" i="23" s="1"/>
  <c r="M2098" i="23"/>
  <c r="M2103" i="23"/>
  <c r="I2102" i="23"/>
  <c r="M2102" i="23" s="1"/>
  <c r="J2106" i="23"/>
  <c r="M2107" i="23"/>
  <c r="J2109" i="23"/>
  <c r="M2113" i="23"/>
  <c r="L2213" i="23"/>
  <c r="M2453" i="23"/>
  <c r="I2452" i="23"/>
  <c r="M2452" i="23" s="1"/>
  <c r="H1228" i="23"/>
  <c r="H1227" i="23" s="1"/>
  <c r="N1286" i="23"/>
  <c r="N1285" i="23" s="1"/>
  <c r="M1285" i="23"/>
  <c r="M1855" i="23"/>
  <c r="I1851" i="23"/>
  <c r="I1888" i="23"/>
  <c r="M1888" i="23" s="1"/>
  <c r="M1889" i="23"/>
  <c r="N257" i="23"/>
  <c r="M291" i="23"/>
  <c r="N291" i="23" s="1"/>
  <c r="N343" i="23"/>
  <c r="M360" i="23"/>
  <c r="N360" i="23" s="1"/>
  <c r="H370" i="23"/>
  <c r="N371" i="23"/>
  <c r="N372" i="23"/>
  <c r="M397" i="23"/>
  <c r="N397" i="23" s="1"/>
  <c r="H407" i="23"/>
  <c r="N428" i="23"/>
  <c r="N429" i="23"/>
  <c r="M433" i="23"/>
  <c r="N433" i="23" s="1"/>
  <c r="I435" i="23"/>
  <c r="M459" i="23"/>
  <c r="N459" i="23" s="1"/>
  <c r="I458" i="23"/>
  <c r="J462" i="23"/>
  <c r="J461" i="23" s="1"/>
  <c r="M476" i="23"/>
  <c r="N476" i="23" s="1"/>
  <c r="I485" i="23"/>
  <c r="M485" i="23" s="1"/>
  <c r="M486" i="23"/>
  <c r="N486" i="23" s="1"/>
  <c r="K496" i="23"/>
  <c r="K495" i="23" s="1"/>
  <c r="H540" i="23"/>
  <c r="H528" i="23" s="1"/>
  <c r="H523" i="23" s="1"/>
  <c r="H494" i="23" s="1"/>
  <c r="M558" i="23"/>
  <c r="P724" i="23"/>
  <c r="P723" i="23" s="1"/>
  <c r="H791" i="23"/>
  <c r="H779" i="23" s="1"/>
  <c r="H774" i="23" s="1"/>
  <c r="H745" i="23" s="1"/>
  <c r="H842" i="23"/>
  <c r="H841" i="23" s="1"/>
  <c r="H840" i="23" s="1"/>
  <c r="N950" i="23"/>
  <c r="N949" i="23" s="1"/>
  <c r="N948" i="23" s="1"/>
  <c r="N947" i="23" s="1"/>
  <c r="N946" i="23" s="1"/>
  <c r="N945" i="23" s="1"/>
  <c r="M949" i="23"/>
  <c r="M948" i="23" s="1"/>
  <c r="M947" i="23" s="1"/>
  <c r="M946" i="23" s="1"/>
  <c r="M945" i="23" s="1"/>
  <c r="P964" i="23"/>
  <c r="P963" i="23" s="1"/>
  <c r="L964" i="23"/>
  <c r="L963" i="23" s="1"/>
  <c r="P1030" i="23"/>
  <c r="P1025" i="23" s="1"/>
  <c r="M1188" i="23"/>
  <c r="M1187" i="23" s="1"/>
  <c r="M1186" i="23" s="1"/>
  <c r="Q1217" i="23"/>
  <c r="Q1216" i="23" s="1"/>
  <c r="I1297" i="23"/>
  <c r="I1283" i="23" s="1"/>
  <c r="I1278" i="23" s="1"/>
  <c r="Q1348" i="23"/>
  <c r="Q1347" i="23" s="1"/>
  <c r="Q1346" i="23" s="1"/>
  <c r="N1385" i="23"/>
  <c r="R1458" i="23"/>
  <c r="R1457" i="23" s="1"/>
  <c r="R1346" i="23" s="1"/>
  <c r="M1461" i="23"/>
  <c r="M1484" i="23"/>
  <c r="M1483" i="23" s="1"/>
  <c r="M1482" i="23" s="1"/>
  <c r="R1713" i="23"/>
  <c r="R1712" i="23" s="1"/>
  <c r="R1711" i="23" s="1"/>
  <c r="R1710" i="23" s="1"/>
  <c r="M1994" i="23"/>
  <c r="L2197" i="23"/>
  <c r="L2196" i="23" s="1"/>
  <c r="M2198" i="23"/>
  <c r="M2354" i="23"/>
  <c r="I2353" i="23"/>
  <c r="R48" i="23"/>
  <c r="R36" i="23" s="1"/>
  <c r="R31" i="23" s="1"/>
  <c r="R2" i="23" s="1"/>
  <c r="J246" i="23"/>
  <c r="J245" i="23" s="1"/>
  <c r="P246" i="23"/>
  <c r="P245" i="23" s="1"/>
  <c r="Q290" i="23"/>
  <c r="M351" i="23"/>
  <c r="M388" i="23"/>
  <c r="N388" i="23" s="1"/>
  <c r="H431" i="23"/>
  <c r="M432" i="23"/>
  <c r="N432" i="23" s="1"/>
  <c r="I431" i="23"/>
  <c r="M431" i="23" s="1"/>
  <c r="J436" i="23"/>
  <c r="J435" i="23" s="1"/>
  <c r="J341" i="23" s="1"/>
  <c r="J340" i="23" s="1"/>
  <c r="N437" i="23"/>
  <c r="I443" i="23"/>
  <c r="N455" i="23"/>
  <c r="N465" i="23"/>
  <c r="K713" i="23"/>
  <c r="K712" i="23" s="1"/>
  <c r="P774" i="23"/>
  <c r="Q779" i="23"/>
  <c r="Q774" i="23" s="1"/>
  <c r="Q745" i="23" s="1"/>
  <c r="L780" i="23"/>
  <c r="L779" i="23" s="1"/>
  <c r="L774" i="23" s="1"/>
  <c r="M792" i="23"/>
  <c r="N795" i="23"/>
  <c r="N792" i="23" s="1"/>
  <c r="M816" i="23"/>
  <c r="I816" i="23"/>
  <c r="P816" i="23"/>
  <c r="L816" i="23"/>
  <c r="I842" i="23"/>
  <c r="I841" i="23" s="1"/>
  <c r="I840" i="23" s="1"/>
  <c r="O842" i="23"/>
  <c r="O841" i="23" s="1"/>
  <c r="O840" i="23" s="1"/>
  <c r="M911" i="23"/>
  <c r="M910" i="23" s="1"/>
  <c r="M909" i="23" s="1"/>
  <c r="M1032" i="23"/>
  <c r="N1034" i="23"/>
  <c r="N1032" i="23" s="1"/>
  <c r="J1044" i="23"/>
  <c r="J1030" i="23" s="1"/>
  <c r="J1025" i="23" s="1"/>
  <c r="M1075" i="23"/>
  <c r="M1074" i="23" s="1"/>
  <c r="M1073" i="23" s="1"/>
  <c r="N1077" i="23"/>
  <c r="N1075" i="23" s="1"/>
  <c r="N1074" i="23" s="1"/>
  <c r="N1073" i="23" s="1"/>
  <c r="J1217" i="23"/>
  <c r="J1216" i="23" s="1"/>
  <c r="R1217" i="23"/>
  <c r="R1216" i="23" s="1"/>
  <c r="M1233" i="23"/>
  <c r="M1228" i="23" s="1"/>
  <c r="M1227" i="23" s="1"/>
  <c r="H1348" i="23"/>
  <c r="H1347" i="23" s="1"/>
  <c r="H1346" i="23" s="1"/>
  <c r="N1410" i="23"/>
  <c r="N1409" i="23" s="1"/>
  <c r="N1408" i="23" s="1"/>
  <c r="N1407" i="23" s="1"/>
  <c r="M1409" i="23"/>
  <c r="M1408" i="23" s="1"/>
  <c r="M1407" i="23" s="1"/>
  <c r="L1601" i="23"/>
  <c r="L1600" i="23" s="1"/>
  <c r="P1734" i="23"/>
  <c r="P1733" i="23" s="1"/>
  <c r="J1734" i="23"/>
  <c r="J1733" i="23" s="1"/>
  <c r="M1948" i="23"/>
  <c r="I1947" i="23"/>
  <c r="M2174" i="23"/>
  <c r="J2173" i="23"/>
  <c r="J2172" i="23" s="1"/>
  <c r="Q2301" i="23"/>
  <c r="J2322" i="23"/>
  <c r="J2308" i="23" s="1"/>
  <c r="J2301" i="23" s="1"/>
  <c r="N1315" i="23"/>
  <c r="N1339" i="23"/>
  <c r="J1348" i="23"/>
  <c r="J1347" i="23" s="1"/>
  <c r="J1346" i="23" s="1"/>
  <c r="N1444" i="23"/>
  <c r="N1486" i="23"/>
  <c r="M1561" i="23"/>
  <c r="N1564" i="23"/>
  <c r="N1561" i="23" s="1"/>
  <c r="M1748" i="23"/>
  <c r="M1747" i="23" s="1"/>
  <c r="M1746" i="23" s="1"/>
  <c r="N1750" i="23"/>
  <c r="N1748" i="23" s="1"/>
  <c r="N1747" i="23" s="1"/>
  <c r="N1746" i="23" s="1"/>
  <c r="P1830" i="23"/>
  <c r="K1859" i="23"/>
  <c r="K1858" i="23" s="1"/>
  <c r="K1857" i="23" s="1"/>
  <c r="M1914" i="23"/>
  <c r="M1927" i="23"/>
  <c r="I1926" i="23"/>
  <c r="M1926" i="23" s="1"/>
  <c r="N2213" i="23"/>
  <c r="M2430" i="23"/>
  <c r="I2429" i="23"/>
  <c r="I2787" i="23"/>
  <c r="M2787" i="23" s="1"/>
  <c r="M2788" i="23"/>
  <c r="O791" i="23"/>
  <c r="O779" i="23" s="1"/>
  <c r="O774" i="23" s="1"/>
  <c r="O745" i="23" s="1"/>
  <c r="N809" i="23"/>
  <c r="J981" i="23"/>
  <c r="J980" i="23" s="1"/>
  <c r="J975" i="23" s="1"/>
  <c r="J974" i="23" s="1"/>
  <c r="J840" i="23" s="1"/>
  <c r="M1017" i="23"/>
  <c r="J1251" i="23"/>
  <c r="J1250" i="23" s="1"/>
  <c r="M1298" i="23"/>
  <c r="N1301" i="23"/>
  <c r="N1298" i="23" s="1"/>
  <c r="N1310" i="23"/>
  <c r="N1308" i="23" s="1"/>
  <c r="M1308" i="23"/>
  <c r="M1315" i="23"/>
  <c r="K1348" i="23"/>
  <c r="K1347" i="23" s="1"/>
  <c r="M1449" i="23"/>
  <c r="N1492" i="23"/>
  <c r="N1491" i="23" s="1"/>
  <c r="N1487" i="23" s="1"/>
  <c r="M1491" i="23"/>
  <c r="M1487" i="23" s="1"/>
  <c r="P1504" i="23"/>
  <c r="P1503" i="23" s="1"/>
  <c r="J1504" i="23"/>
  <c r="J1503" i="23" s="1"/>
  <c r="Q1531" i="23"/>
  <c r="Q1502" i="23" s="1"/>
  <c r="O1550" i="23"/>
  <c r="N1578" i="23"/>
  <c r="N1577" i="23" s="1"/>
  <c r="N1576" i="23" s="1"/>
  <c r="M1577" i="23"/>
  <c r="M1576" i="23" s="1"/>
  <c r="Q1601" i="23"/>
  <c r="Q1600" i="23" s="1"/>
  <c r="M1716" i="23"/>
  <c r="M1713" i="23" s="1"/>
  <c r="M1712" i="23" s="1"/>
  <c r="M1711" i="23" s="1"/>
  <c r="M1710" i="23" s="1"/>
  <c r="I1723" i="23"/>
  <c r="I1722" i="23" s="1"/>
  <c r="L1734" i="23"/>
  <c r="L1733" i="23" s="1"/>
  <c r="R1792" i="23"/>
  <c r="O1859" i="23"/>
  <c r="O1858" i="23" s="1"/>
  <c r="M2035" i="23"/>
  <c r="I2034" i="23"/>
  <c r="M2034" i="23" s="1"/>
  <c r="K2081" i="23"/>
  <c r="M2086" i="23"/>
  <c r="N2086" i="23" s="1"/>
  <c r="N2081" i="23" s="1"/>
  <c r="M2131" i="23"/>
  <c r="H2117" i="23"/>
  <c r="H2116" i="23" s="1"/>
  <c r="I2172" i="23"/>
  <c r="M2172" i="23" s="1"/>
  <c r="M2173" i="23"/>
  <c r="N266" i="23"/>
  <c r="N317" i="23"/>
  <c r="N405" i="23"/>
  <c r="N439" i="23"/>
  <c r="M441" i="23"/>
  <c r="N441" i="23" s="1"/>
  <c r="N469" i="23"/>
  <c r="N470" i="23"/>
  <c r="L479" i="23"/>
  <c r="L478" i="23" s="1"/>
  <c r="L473" i="23" s="1"/>
  <c r="L472" i="23" s="1"/>
  <c r="N575" i="23"/>
  <c r="N574" i="23" s="1"/>
  <c r="N565" i="23" s="1"/>
  <c r="N718" i="23"/>
  <c r="N716" i="23" s="1"/>
  <c r="N715" i="23" s="1"/>
  <c r="N714" i="23" s="1"/>
  <c r="N713" i="23" s="1"/>
  <c r="N712" i="23" s="1"/>
  <c r="M727" i="23"/>
  <c r="M726" i="23" s="1"/>
  <c r="M725" i="23" s="1"/>
  <c r="N749" i="23"/>
  <c r="N748" i="23" s="1"/>
  <c r="M809" i="23"/>
  <c r="N1009" i="23"/>
  <c r="N1020" i="23"/>
  <c r="N1018" i="23" s="1"/>
  <c r="N1017" i="23" s="1"/>
  <c r="Q1031" i="23"/>
  <c r="Q1030" i="23" s="1"/>
  <c r="Q1025" i="23" s="1"/>
  <c r="Q996" i="23" s="1"/>
  <c r="O1044" i="23"/>
  <c r="O1030" i="23" s="1"/>
  <c r="O1025" i="23" s="1"/>
  <c r="O996" i="23" s="1"/>
  <c r="N1055" i="23"/>
  <c r="N1134" i="23"/>
  <c r="N1133" i="23" s="1"/>
  <c r="N1264" i="23"/>
  <c r="N1262" i="23" s="1"/>
  <c r="K1278" i="23"/>
  <c r="K1249" i="23" s="1"/>
  <c r="N1288" i="23"/>
  <c r="N1387" i="23"/>
  <c r="N1386" i="23" s="1"/>
  <c r="M1581" i="23"/>
  <c r="M1580" i="23" s="1"/>
  <c r="M1579" i="23" s="1"/>
  <c r="N1583" i="23"/>
  <c r="N1581" i="23" s="1"/>
  <c r="N1580" i="23" s="1"/>
  <c r="N1579" i="23" s="1"/>
  <c r="M1666" i="23"/>
  <c r="M1665" i="23" s="1"/>
  <c r="M1664" i="23" s="1"/>
  <c r="J1723" i="23"/>
  <c r="J1722" i="23" s="1"/>
  <c r="M1940" i="23"/>
  <c r="J1939" i="23"/>
  <c r="J1938" i="23" s="1"/>
  <c r="M2044" i="23"/>
  <c r="K2043" i="23"/>
  <c r="M2142" i="23"/>
  <c r="M2151" i="23"/>
  <c r="I2150" i="23"/>
  <c r="M2150" i="23" s="1"/>
  <c r="L2391" i="23"/>
  <c r="L2390" i="23" s="1"/>
  <c r="M2392" i="23"/>
  <c r="N530" i="23"/>
  <c r="L540" i="23"/>
  <c r="L528" i="23" s="1"/>
  <c r="L523" i="23" s="1"/>
  <c r="L494" i="23" s="1"/>
  <c r="M575" i="23"/>
  <c r="M574" i="23" s="1"/>
  <c r="N740" i="23"/>
  <c r="N738" i="23" s="1"/>
  <c r="N737" i="23" s="1"/>
  <c r="N736" i="23" s="1"/>
  <c r="M749" i="23"/>
  <c r="M748" i="23" s="1"/>
  <c r="M747" i="23" s="1"/>
  <c r="M746" i="23" s="1"/>
  <c r="I791" i="23"/>
  <c r="I779" i="23" s="1"/>
  <c r="I774" i="23" s="1"/>
  <c r="I745" i="23" s="1"/>
  <c r="N824" i="23"/>
  <c r="N822" i="23" s="1"/>
  <c r="N821" i="23" s="1"/>
  <c r="N820" i="23" s="1"/>
  <c r="M1009" i="23"/>
  <c r="K1031" i="23"/>
  <c r="K1030" i="23" s="1"/>
  <c r="K1025" i="23" s="1"/>
  <c r="K996" i="23" s="1"/>
  <c r="M1055" i="23"/>
  <c r="M1044" i="23" s="1"/>
  <c r="J1069" i="23"/>
  <c r="P1069" i="23"/>
  <c r="O1089" i="23"/>
  <c r="O1088" i="23" s="1"/>
  <c r="O1087" i="23" s="1"/>
  <c r="O1086" i="23" s="1"/>
  <c r="M1134" i="23"/>
  <c r="M1133" i="23" s="1"/>
  <c r="P1217" i="23"/>
  <c r="P1216" i="23" s="1"/>
  <c r="N1222" i="23"/>
  <c r="N1220" i="23" s="1"/>
  <c r="N1219" i="23" s="1"/>
  <c r="N1218" i="23" s="1"/>
  <c r="N1217" i="23" s="1"/>
  <c r="N1216" i="23" s="1"/>
  <c r="L1251" i="23"/>
  <c r="L1250" i="23" s="1"/>
  <c r="Q1322" i="23"/>
  <c r="N1328" i="23"/>
  <c r="N1327" i="23" s="1"/>
  <c r="N1326" i="23" s="1"/>
  <c r="N1322" i="23" s="1"/>
  <c r="M1332" i="23"/>
  <c r="M1331" i="23" s="1"/>
  <c r="M1322" i="23" s="1"/>
  <c r="N1356" i="23"/>
  <c r="N1355" i="23" s="1"/>
  <c r="N1354" i="23" s="1"/>
  <c r="N1353" i="23" s="1"/>
  <c r="M1355" i="23"/>
  <c r="M1354" i="23" s="1"/>
  <c r="M1353" i="23" s="1"/>
  <c r="P1481" i="23"/>
  <c r="P1480" i="23" s="1"/>
  <c r="K1481" i="23"/>
  <c r="K1480" i="23" s="1"/>
  <c r="N1569" i="23"/>
  <c r="N1568" i="23" s="1"/>
  <c r="M1568" i="23"/>
  <c r="K1601" i="23"/>
  <c r="K1600" i="23" s="1"/>
  <c r="M1616" i="23"/>
  <c r="M1615" i="23" s="1"/>
  <c r="M1614" i="23" s="1"/>
  <c r="K1758" i="23"/>
  <c r="M1759" i="23"/>
  <c r="N1759" i="23"/>
  <c r="N1758" i="23" s="1"/>
  <c r="N1757" i="23" s="1"/>
  <c r="N1756" i="23" s="1"/>
  <c r="M1776" i="23"/>
  <c r="I1757" i="23"/>
  <c r="L1792" i="23"/>
  <c r="M1793" i="23"/>
  <c r="P1859" i="23"/>
  <c r="P1858" i="23" s="1"/>
  <c r="M1873" i="23"/>
  <c r="M1890" i="23"/>
  <c r="M1892" i="23"/>
  <c r="I1919" i="23"/>
  <c r="M1920" i="23"/>
  <c r="I1938" i="23"/>
  <c r="Q2105" i="23"/>
  <c r="Q2377" i="23"/>
  <c r="Q2376" i="23" s="1"/>
  <c r="H2377" i="23"/>
  <c r="H2376" i="23" s="1"/>
  <c r="H2375" i="23" s="1"/>
  <c r="H1283" i="23"/>
  <c r="H1278" i="23" s="1"/>
  <c r="H1249" i="23" s="1"/>
  <c r="I1481" i="23"/>
  <c r="I1480" i="23" s="1"/>
  <c r="M1495" i="23"/>
  <c r="M1494" i="23" s="1"/>
  <c r="M1493" i="23" s="1"/>
  <c r="N1497" i="23"/>
  <c r="N1495" i="23" s="1"/>
  <c r="N1494" i="23" s="1"/>
  <c r="N1493" i="23" s="1"/>
  <c r="N1515" i="23"/>
  <c r="N1541" i="23"/>
  <c r="N1537" i="23" s="1"/>
  <c r="H1575" i="23"/>
  <c r="R1575" i="23"/>
  <c r="P1601" i="23"/>
  <c r="P1600" i="23" s="1"/>
  <c r="Q1830" i="23"/>
  <c r="M1877" i="23"/>
  <c r="M1908" i="23"/>
  <c r="I1907" i="23"/>
  <c r="I1922" i="23"/>
  <c r="M1922" i="23" s="1"/>
  <c r="M1923" i="23"/>
  <c r="M1951" i="23"/>
  <c r="I1950" i="23"/>
  <c r="M1950" i="23" s="1"/>
  <c r="H1969" i="23"/>
  <c r="H1968" i="23" s="1"/>
  <c r="M2064" i="23"/>
  <c r="I2063" i="23"/>
  <c r="I2049" i="23" s="1"/>
  <c r="M2165" i="23"/>
  <c r="I2164" i="23"/>
  <c r="M2164" i="23" s="1"/>
  <c r="M2193" i="23"/>
  <c r="I2192" i="23"/>
  <c r="M2192" i="23" s="1"/>
  <c r="M2224" i="23"/>
  <c r="I2223" i="23"/>
  <c r="I2390" i="23"/>
  <c r="I2692" i="23"/>
  <c r="M2692" i="23" s="1"/>
  <c r="M2693" i="23"/>
  <c r="N1253" i="23"/>
  <c r="N1252" i="23" s="1"/>
  <c r="R1297" i="23"/>
  <c r="R1283" i="23" s="1"/>
  <c r="R1278" i="23" s="1"/>
  <c r="R1249" i="23" s="1"/>
  <c r="H1339" i="23"/>
  <c r="I1348" i="23"/>
  <c r="I1347" i="23" s="1"/>
  <c r="L1470" i="23"/>
  <c r="L1469" i="23" s="1"/>
  <c r="N1475" i="23"/>
  <c r="N1473" i="23" s="1"/>
  <c r="N1472" i="23" s="1"/>
  <c r="N1471" i="23" s="1"/>
  <c r="N1470" i="23" s="1"/>
  <c r="N1469" i="23" s="1"/>
  <c r="O1504" i="23"/>
  <c r="O1503" i="23" s="1"/>
  <c r="N1507" i="23"/>
  <c r="N1506" i="23" s="1"/>
  <c r="N1505" i="23" s="1"/>
  <c r="M1506" i="23"/>
  <c r="M1505" i="23" s="1"/>
  <c r="M1515" i="23"/>
  <c r="K1531" i="23"/>
  <c r="K1502" i="23" s="1"/>
  <c r="H1536" i="23"/>
  <c r="H1531" i="23" s="1"/>
  <c r="N1554" i="23"/>
  <c r="N1551" i="23" s="1"/>
  <c r="I1575" i="23"/>
  <c r="N1663" i="23"/>
  <c r="N1662" i="23" s="1"/>
  <c r="N1661" i="23" s="1"/>
  <c r="N1660" i="23" s="1"/>
  <c r="M1662" i="23"/>
  <c r="M1661" i="23" s="1"/>
  <c r="M1660" i="23" s="1"/>
  <c r="N1671" i="23"/>
  <c r="N1670" i="23" s="1"/>
  <c r="N1669" i="23" s="1"/>
  <c r="N1668" i="23" s="1"/>
  <c r="M1670" i="23"/>
  <c r="M1669" i="23" s="1"/>
  <c r="M1668" i="23" s="1"/>
  <c r="J1831" i="23"/>
  <c r="M1832" i="23"/>
  <c r="M1903" i="23"/>
  <c r="I1931" i="23"/>
  <c r="L1971" i="23"/>
  <c r="L1970" i="23" s="1"/>
  <c r="L1969" i="23" s="1"/>
  <c r="L1968" i="23" s="1"/>
  <c r="M1972" i="23"/>
  <c r="I1976" i="23"/>
  <c r="M1976" i="23" s="1"/>
  <c r="M1977" i="23"/>
  <c r="M1993" i="23"/>
  <c r="N2051" i="23"/>
  <c r="N2050" i="23" s="1"/>
  <c r="M2077" i="23"/>
  <c r="N2077" i="23" s="1"/>
  <c r="L2074" i="23"/>
  <c r="M2074" i="23" s="1"/>
  <c r="R2109" i="23"/>
  <c r="R2105" i="23" s="1"/>
  <c r="O2117" i="23"/>
  <c r="O2116" i="23" s="1"/>
  <c r="O2115" i="23" s="1"/>
  <c r="K2161" i="23"/>
  <c r="K2160" i="23" s="1"/>
  <c r="K2117" i="23" s="1"/>
  <c r="K2116" i="23" s="1"/>
  <c r="M2162" i="23"/>
  <c r="M2482" i="23"/>
  <c r="I2481" i="23"/>
  <c r="L2590" i="23"/>
  <c r="M2590" i="23" s="1"/>
  <c r="M2592" i="23"/>
  <c r="N2592" i="23" s="1"/>
  <c r="N2590" i="23" s="1"/>
  <c r="M2597" i="23"/>
  <c r="N2597" i="23" s="1"/>
  <c r="N2594" i="23" s="1"/>
  <c r="L2594" i="23"/>
  <c r="I2612" i="23"/>
  <c r="M2612" i="23" s="1"/>
  <c r="M2613" i="23"/>
  <c r="N1244" i="23"/>
  <c r="N1242" i="23" s="1"/>
  <c r="N1241" i="23" s="1"/>
  <c r="N1240" i="23" s="1"/>
  <c r="M1253" i="23"/>
  <c r="M1252" i="23" s="1"/>
  <c r="M1251" i="23" s="1"/>
  <c r="M1250" i="23" s="1"/>
  <c r="O1284" i="23"/>
  <c r="M1288" i="23"/>
  <c r="L1308" i="23"/>
  <c r="L1297" i="23" s="1"/>
  <c r="L1283" i="23" s="1"/>
  <c r="L1278" i="23" s="1"/>
  <c r="M1337" i="23"/>
  <c r="M1336" i="23" s="1"/>
  <c r="P1348" i="23"/>
  <c r="P1347" i="23" s="1"/>
  <c r="P1592" i="23"/>
  <c r="O1601" i="23"/>
  <c r="O1600" i="23" s="1"/>
  <c r="O1599" i="23" s="1"/>
  <c r="R1734" i="23"/>
  <c r="R1733" i="23" s="1"/>
  <c r="R1757" i="23"/>
  <c r="R1756" i="23" s="1"/>
  <c r="M1812" i="23"/>
  <c r="I1805" i="23"/>
  <c r="O1830" i="23"/>
  <c r="M1835" i="23"/>
  <c r="L1834" i="23"/>
  <c r="L1830" i="23" s="1"/>
  <c r="N1840" i="23"/>
  <c r="N1839" i="23" s="1"/>
  <c r="N1830" i="23" s="1"/>
  <c r="J1852" i="23"/>
  <c r="M1853" i="23"/>
  <c r="I1860" i="23"/>
  <c r="M1861" i="23"/>
  <c r="I1876" i="23"/>
  <c r="M1876" i="23" s="1"/>
  <c r="M1885" i="23"/>
  <c r="I1884" i="23"/>
  <c r="M1884" i="23" s="1"/>
  <c r="M1898" i="23"/>
  <c r="J1897" i="23"/>
  <c r="I1911" i="23"/>
  <c r="M1912" i="23"/>
  <c r="M1942" i="23"/>
  <c r="M1943" i="23"/>
  <c r="M1966" i="23"/>
  <c r="I1965" i="23"/>
  <c r="K2155" i="23"/>
  <c r="K2154" i="23" s="1"/>
  <c r="M2156" i="23"/>
  <c r="M2246" i="23"/>
  <c r="I2245" i="23"/>
  <c r="N2259" i="23"/>
  <c r="N2257" i="23" s="1"/>
  <c r="N2256" i="23" s="1"/>
  <c r="H2257" i="23"/>
  <c r="H2256" i="23" s="1"/>
  <c r="H2255" i="23" s="1"/>
  <c r="N2292" i="23"/>
  <c r="L2365" i="23"/>
  <c r="M2434" i="23"/>
  <c r="L2433" i="23"/>
  <c r="L2432" i="23" s="1"/>
  <c r="J2681" i="23"/>
  <c r="M2682" i="23"/>
  <c r="R2770" i="23"/>
  <c r="R2769" i="23" s="1"/>
  <c r="R2635" i="23" s="1"/>
  <c r="R1550" i="23"/>
  <c r="R1536" i="23" s="1"/>
  <c r="R1531" i="23" s="1"/>
  <c r="J1784" i="23"/>
  <c r="N1796" i="23"/>
  <c r="N1792" i="23" s="1"/>
  <c r="H1830" i="23"/>
  <c r="R1955" i="23"/>
  <c r="R1954" i="23" s="1"/>
  <c r="R1859" i="23" s="1"/>
  <c r="R1858" i="23" s="1"/>
  <c r="R1857" i="23" s="1"/>
  <c r="H2015" i="23"/>
  <c r="H2014" i="23" s="1"/>
  <c r="J2063" i="23"/>
  <c r="J2049" i="23" s="1"/>
  <c r="J2042" i="23" s="1"/>
  <c r="J2013" i="23" s="1"/>
  <c r="R2063" i="23"/>
  <c r="R2049" i="23" s="1"/>
  <c r="R2042" i="23" s="1"/>
  <c r="R2013" i="23" s="1"/>
  <c r="N2074" i="23"/>
  <c r="P2088" i="23"/>
  <c r="L2105" i="23"/>
  <c r="P2109" i="23"/>
  <c r="P2105" i="23"/>
  <c r="K2109" i="23"/>
  <c r="K2105" i="23" s="1"/>
  <c r="M2242" i="23"/>
  <c r="K2241" i="23"/>
  <c r="K2240" i="23" s="1"/>
  <c r="I2252" i="23"/>
  <c r="M2253" i="23"/>
  <c r="P2250" i="23"/>
  <c r="P2249" i="23" s="1"/>
  <c r="I2274" i="23"/>
  <c r="M2275" i="23"/>
  <c r="R2322" i="23"/>
  <c r="R2308" i="23" s="1"/>
  <c r="R2301" i="23" s="1"/>
  <c r="M2370" i="23"/>
  <c r="I2369" i="23"/>
  <c r="M2369" i="23" s="1"/>
  <c r="M2415" i="23"/>
  <c r="J2414" i="23"/>
  <c r="O1537" i="23"/>
  <c r="O1536" i="23" s="1"/>
  <c r="O1531" i="23" s="1"/>
  <c r="M1541" i="23"/>
  <c r="M1537" i="23" s="1"/>
  <c r="R1592" i="23"/>
  <c r="M1638" i="23"/>
  <c r="N1638" i="23" s="1"/>
  <c r="N1640" i="23"/>
  <c r="N1639" i="23" s="1"/>
  <c r="M1682" i="23"/>
  <c r="M1681" i="23" s="1"/>
  <c r="M1680" i="23" s="1"/>
  <c r="M1686" i="23"/>
  <c r="M1685" i="23" s="1"/>
  <c r="M1684" i="23" s="1"/>
  <c r="M1694" i="23"/>
  <c r="M1693" i="23" s="1"/>
  <c r="M1692" i="23" s="1"/>
  <c r="N1697" i="23"/>
  <c r="H1734" i="23"/>
  <c r="H1733" i="23" s="1"/>
  <c r="I1786" i="23"/>
  <c r="M1787" i="23"/>
  <c r="N1812" i="23"/>
  <c r="M1831" i="23"/>
  <c r="I1830" i="23"/>
  <c r="M1845" i="23"/>
  <c r="I1844" i="23"/>
  <c r="M1844" i="23" s="1"/>
  <c r="M1848" i="23"/>
  <c r="I1869" i="23"/>
  <c r="M1870" i="23"/>
  <c r="M1894" i="23"/>
  <c r="M1904" i="23"/>
  <c r="L1955" i="23"/>
  <c r="L1954" i="23" s="1"/>
  <c r="L1859" i="23" s="1"/>
  <c r="L1858" i="23" s="1"/>
  <c r="I1983" i="23"/>
  <c r="H1999" i="23"/>
  <c r="H1998" i="23" s="1"/>
  <c r="H1997" i="23" s="1"/>
  <c r="M2006" i="23"/>
  <c r="I2005" i="23"/>
  <c r="I2015" i="23"/>
  <c r="M2016" i="23"/>
  <c r="O2088" i="23"/>
  <c r="N2109" i="23"/>
  <c r="N2105" i="23" s="1"/>
  <c r="M2118" i="23"/>
  <c r="Q2117" i="23"/>
  <c r="Q2116" i="23" s="1"/>
  <c r="M2185" i="23"/>
  <c r="I2184" i="23"/>
  <c r="M2184" i="23" s="1"/>
  <c r="J2268" i="23"/>
  <c r="M2269" i="23"/>
  <c r="K2395" i="23"/>
  <c r="K2394" i="23" s="1"/>
  <c r="M2396" i="23"/>
  <c r="M2470" i="23"/>
  <c r="I2469" i="23"/>
  <c r="O2473" i="23"/>
  <c r="O2472" i="23" s="1"/>
  <c r="O2377" i="23" s="1"/>
  <c r="O2376" i="23" s="1"/>
  <c r="M2496" i="23"/>
  <c r="I2495" i="23"/>
  <c r="Q2637" i="23"/>
  <c r="Q2636" i="23" s="1"/>
  <c r="M2767" i="23"/>
  <c r="I2766" i="23"/>
  <c r="M2784" i="23"/>
  <c r="I2783" i="23"/>
  <c r="M1534" i="23"/>
  <c r="M1533" i="23" s="1"/>
  <c r="M1532" i="23" s="1"/>
  <c r="I1537" i="23"/>
  <c r="I1536" i="23" s="1"/>
  <c r="I1531" i="23" s="1"/>
  <c r="L1550" i="23"/>
  <c r="L1536" i="23" s="1"/>
  <c r="L1531" i="23" s="1"/>
  <c r="L1502" i="23" s="1"/>
  <c r="J1575" i="23"/>
  <c r="P1575" i="23"/>
  <c r="L1592" i="23"/>
  <c r="M1640" i="23"/>
  <c r="M1639" i="23" s="1"/>
  <c r="M1806" i="23"/>
  <c r="M1820" i="23"/>
  <c r="N1820" i="23" s="1"/>
  <c r="N1816" i="23" s="1"/>
  <c r="L1816" i="23"/>
  <c r="M1816" i="23" s="1"/>
  <c r="J1839" i="23"/>
  <c r="M1839" i="23" s="1"/>
  <c r="M1840" i="23"/>
  <c r="H1859" i="23"/>
  <c r="H1858" i="23" s="1"/>
  <c r="M1866" i="23"/>
  <c r="I1865" i="23"/>
  <c r="M1893" i="23"/>
  <c r="M1934" i="23"/>
  <c r="M1935" i="23"/>
  <c r="M1936" i="23"/>
  <c r="M1952" i="23"/>
  <c r="I1969" i="23"/>
  <c r="L1992" i="23"/>
  <c r="L1991" i="23" s="1"/>
  <c r="I1998" i="23"/>
  <c r="M1999" i="23"/>
  <c r="M2011" i="23"/>
  <c r="I2010" i="23"/>
  <c r="Q2049" i="23"/>
  <c r="Q2042" i="23" s="1"/>
  <c r="M2061" i="23"/>
  <c r="L2063" i="23"/>
  <c r="L2049" i="23" s="1"/>
  <c r="L2042" i="23" s="1"/>
  <c r="L2013" i="23" s="1"/>
  <c r="M2090" i="23"/>
  <c r="I2089" i="23"/>
  <c r="I2092" i="23"/>
  <c r="M2092" i="23" s="1"/>
  <c r="M2111" i="23"/>
  <c r="M2232" i="23"/>
  <c r="I2229" i="23"/>
  <c r="M2263" i="23"/>
  <c r="I2262" i="23"/>
  <c r="M2262" i="23" s="1"/>
  <c r="N2310" i="23"/>
  <c r="L2309" i="23"/>
  <c r="M2313" i="23"/>
  <c r="M2414" i="23"/>
  <c r="N2414" i="23" s="1"/>
  <c r="M2627" i="23"/>
  <c r="I2626" i="23"/>
  <c r="J2639" i="23"/>
  <c r="I2705" i="23"/>
  <c r="M2706" i="23"/>
  <c r="P2759" i="23"/>
  <c r="P2758" i="23" s="1"/>
  <c r="M2109" i="23"/>
  <c r="I2105" i="23"/>
  <c r="P2117" i="23"/>
  <c r="P2116" i="23" s="1"/>
  <c r="I2139" i="23"/>
  <c r="M2140" i="23"/>
  <c r="M2147" i="23"/>
  <c r="I2146" i="23"/>
  <c r="M2146" i="23" s="1"/>
  <c r="M2155" i="23"/>
  <c r="I2154" i="23"/>
  <c r="M2154" i="23" s="1"/>
  <c r="N2154" i="23" s="1"/>
  <c r="M2161" i="23"/>
  <c r="I2160" i="23"/>
  <c r="I2177" i="23"/>
  <c r="M2178" i="23"/>
  <c r="I2181" i="23"/>
  <c r="M2182" i="23"/>
  <c r="Q2271" i="23"/>
  <c r="M2303" i="23"/>
  <c r="I2302" i="23"/>
  <c r="H2308" i="23"/>
  <c r="H2301" i="23" s="1"/>
  <c r="H2271" i="23" s="1"/>
  <c r="K2322" i="23"/>
  <c r="K2308" i="23" s="1"/>
  <c r="K2301" i="23" s="1"/>
  <c r="N2323" i="23"/>
  <c r="M2366" i="23"/>
  <c r="I2440" i="23"/>
  <c r="J2510" i="23"/>
  <c r="J2509" i="23" s="1"/>
  <c r="R2533" i="23"/>
  <c r="R2532" i="23" s="1"/>
  <c r="N2544" i="23"/>
  <c r="K2569" i="23"/>
  <c r="M2573" i="23"/>
  <c r="M2594" i="23"/>
  <c r="I2582" i="23"/>
  <c r="I2568" i="23" s="1"/>
  <c r="L2637" i="23"/>
  <c r="L2636" i="23" s="1"/>
  <c r="I2761" i="23"/>
  <c r="M2762" i="23"/>
  <c r="H1757" i="23"/>
  <c r="H1756" i="23" s="1"/>
  <c r="H1755" i="23" s="1"/>
  <c r="I1792" i="23"/>
  <c r="O1792" i="23"/>
  <c r="O1791" i="23" s="1"/>
  <c r="O1784" i="23" s="1"/>
  <c r="K1805" i="23"/>
  <c r="K1791" i="23" s="1"/>
  <c r="K1784" i="23" s="1"/>
  <c r="N1806" i="23"/>
  <c r="M1823" i="23"/>
  <c r="M1836" i="23"/>
  <c r="L1847" i="23"/>
  <c r="I1880" i="23"/>
  <c r="M1880" i="23" s="1"/>
  <c r="M1881" i="23"/>
  <c r="M1955" i="23"/>
  <c r="I1954" i="23"/>
  <c r="M1954" i="23" s="1"/>
  <c r="N1954" i="23" s="1"/>
  <c r="M1960" i="23"/>
  <c r="P1992" i="23"/>
  <c r="P1991" i="23" s="1"/>
  <c r="P2015" i="23"/>
  <c r="P2014" i="23" s="1"/>
  <c r="M2047" i="23"/>
  <c r="H2050" i="23"/>
  <c r="H2049" i="23" s="1"/>
  <c r="H2042" i="23" s="1"/>
  <c r="M2070" i="23"/>
  <c r="N2070" i="23"/>
  <c r="Q2088" i="23"/>
  <c r="N2094" i="23"/>
  <c r="N2093" i="23" s="1"/>
  <c r="N2092" i="23" s="1"/>
  <c r="N2098" i="23"/>
  <c r="N2097" i="23" s="1"/>
  <c r="M2110" i="23"/>
  <c r="I2127" i="23"/>
  <c r="M2197" i="23"/>
  <c r="I2196" i="23"/>
  <c r="M2196" i="23" s="1"/>
  <c r="J2239" i="23"/>
  <c r="J2238" i="23" s="1"/>
  <c r="K2250" i="23"/>
  <c r="K2249" i="23" s="1"/>
  <c r="M2257" i="23"/>
  <c r="I2256" i="23"/>
  <c r="J2365" i="23"/>
  <c r="M2387" i="23"/>
  <c r="M2450" i="23"/>
  <c r="I2449" i="23"/>
  <c r="O2510" i="23"/>
  <c r="O2509" i="23" s="1"/>
  <c r="I2533" i="23"/>
  <c r="M2535" i="23"/>
  <c r="K2534" i="23"/>
  <c r="K2533" i="23" s="1"/>
  <c r="K2532" i="23" s="1"/>
  <c r="Q2568" i="23"/>
  <c r="Q2561" i="23" s="1"/>
  <c r="Q2531" i="23" s="1"/>
  <c r="M2623" i="23"/>
  <c r="L2622" i="23"/>
  <c r="M2622" i="23" s="1"/>
  <c r="M2651" i="23"/>
  <c r="I2650" i="23"/>
  <c r="M2650" i="23" s="1"/>
  <c r="I2748" i="23"/>
  <c r="M2749" i="23"/>
  <c r="M2119" i="23"/>
  <c r="M2143" i="23"/>
  <c r="M2152" i="23"/>
  <c r="M2169" i="23"/>
  <c r="I2168" i="23"/>
  <c r="M2168" i="23" s="1"/>
  <c r="M2170" i="23"/>
  <c r="M2189" i="23"/>
  <c r="I2188" i="23"/>
  <c r="M2188" i="23" s="1"/>
  <c r="J2227" i="23"/>
  <c r="J2226" i="23" s="1"/>
  <c r="L2250" i="23"/>
  <c r="L2249" i="23" s="1"/>
  <c r="M2284" i="23"/>
  <c r="N2313" i="23"/>
  <c r="M2358" i="23"/>
  <c r="I2357" i="23"/>
  <c r="M2357" i="23" s="1"/>
  <c r="M2384" i="23"/>
  <c r="I2383" i="23"/>
  <c r="L2398" i="23"/>
  <c r="M2398" i="23" s="1"/>
  <c r="M2399" i="23"/>
  <c r="M2425" i="23"/>
  <c r="I2424" i="23"/>
  <c r="M2424" i="23" s="1"/>
  <c r="K2437" i="23"/>
  <c r="M2438" i="23"/>
  <c r="M2502" i="23"/>
  <c r="L2501" i="23"/>
  <c r="N1984" i="23"/>
  <c r="N1983" i="23" s="1"/>
  <c r="N1982" i="23" s="1"/>
  <c r="N1981" i="23" s="1"/>
  <c r="N1980" i="23" s="1"/>
  <c r="M1989" i="23"/>
  <c r="M2002" i="23"/>
  <c r="M2054" i="23"/>
  <c r="K2088" i="23"/>
  <c r="J2117" i="23"/>
  <c r="J2116" i="23" s="1"/>
  <c r="M2120" i="23"/>
  <c r="I2201" i="23"/>
  <c r="M2202" i="23"/>
  <c r="M2206" i="23"/>
  <c r="I2205" i="23"/>
  <c r="M2234" i="23"/>
  <c r="H2239" i="23"/>
  <c r="H2238" i="23" s="1"/>
  <c r="Q2239" i="23"/>
  <c r="Q2238" i="23" s="1"/>
  <c r="N2242" i="23"/>
  <c r="N2241" i="23" s="1"/>
  <c r="N2240" i="23" s="1"/>
  <c r="N2239" i="23" s="1"/>
  <c r="N2238" i="23" s="1"/>
  <c r="R2273" i="23"/>
  <c r="R2272" i="23" s="1"/>
  <c r="N2284" i="23"/>
  <c r="I2292" i="23"/>
  <c r="M2292" i="23" s="1"/>
  <c r="M2293" i="23"/>
  <c r="P2308" i="23"/>
  <c r="P2301" i="23" s="1"/>
  <c r="P2271" i="23" s="1"/>
  <c r="J2348" i="23"/>
  <c r="K2365" i="23"/>
  <c r="I2411" i="23"/>
  <c r="M2412" i="23"/>
  <c r="J2489" i="23"/>
  <c r="J2488" i="23" s="1"/>
  <c r="J2487" i="23" s="1"/>
  <c r="J2486" i="23" s="1"/>
  <c r="M2490" i="23"/>
  <c r="I2499" i="23"/>
  <c r="R2510" i="23"/>
  <c r="R2509" i="23" s="1"/>
  <c r="M2513" i="23"/>
  <c r="I2512" i="23"/>
  <c r="P2510" i="23"/>
  <c r="P2509" i="23" s="1"/>
  <c r="N2629" i="23"/>
  <c r="N2625" i="23" s="1"/>
  <c r="H2637" i="23"/>
  <c r="H2636" i="23" s="1"/>
  <c r="K2689" i="23"/>
  <c r="K2688" i="23" s="1"/>
  <c r="K2637" i="23" s="1"/>
  <c r="K2636" i="23" s="1"/>
  <c r="M2690" i="23"/>
  <c r="M1777" i="23"/>
  <c r="M1796" i="23"/>
  <c r="M1956" i="23"/>
  <c r="M2094" i="23"/>
  <c r="M2106" i="23"/>
  <c r="M2123" i="23"/>
  <c r="M2130" i="23"/>
  <c r="I2135" i="23"/>
  <c r="M2136" i="23"/>
  <c r="M2214" i="23"/>
  <c r="M2230" i="23"/>
  <c r="M2235" i="23"/>
  <c r="M2241" i="23"/>
  <c r="J2273" i="23"/>
  <c r="J2272" i="23" s="1"/>
  <c r="M2337" i="23"/>
  <c r="N2337" i="23" s="1"/>
  <c r="N2334" i="23" s="1"/>
  <c r="L2334" i="23"/>
  <c r="L2322" i="23" s="1"/>
  <c r="L2348" i="23"/>
  <c r="P2369" i="23"/>
  <c r="M2462" i="23"/>
  <c r="I2461" i="23"/>
  <c r="N2553" i="23"/>
  <c r="N2552" i="23" s="1"/>
  <c r="M2580" i="23"/>
  <c r="I2609" i="23"/>
  <c r="M2610" i="23"/>
  <c r="N2610" i="23" s="1"/>
  <c r="M2617" i="23"/>
  <c r="I2646" i="23"/>
  <c r="M2646" i="23" s="1"/>
  <c r="M2647" i="23"/>
  <c r="M2743" i="23"/>
  <c r="I2742" i="23"/>
  <c r="M2148" i="23"/>
  <c r="M2190" i="23"/>
  <c r="M2260" i="23"/>
  <c r="O2348" i="23"/>
  <c r="M2378" i="23"/>
  <c r="M2395" i="23"/>
  <c r="J2394" i="23"/>
  <c r="M2394" i="23" s="1"/>
  <c r="M2404" i="23"/>
  <c r="I2403" i="23"/>
  <c r="M2426" i="23"/>
  <c r="I2432" i="23"/>
  <c r="M2432" i="23" s="1"/>
  <c r="M2444" i="23"/>
  <c r="M2458" i="23"/>
  <c r="J2457" i="23"/>
  <c r="J2456" i="23" s="1"/>
  <c r="M2456" i="23" s="1"/>
  <c r="M2466" i="23"/>
  <c r="I2465" i="23"/>
  <c r="I2473" i="23"/>
  <c r="P2473" i="23"/>
  <c r="P2472" i="23" s="1"/>
  <c r="P2377" i="23" s="1"/>
  <c r="P2376" i="23" s="1"/>
  <c r="P2375" i="23" s="1"/>
  <c r="M2483" i="23"/>
  <c r="M2519" i="23"/>
  <c r="N2519" i="23" s="1"/>
  <c r="N2517" i="23" s="1"/>
  <c r="N2516" i="23" s="1"/>
  <c r="K2517" i="23"/>
  <c r="H2569" i="23"/>
  <c r="H2568" i="23" s="1"/>
  <c r="H2561" i="23" s="1"/>
  <c r="O2569" i="23"/>
  <c r="O2568" i="23" s="1"/>
  <c r="O2561" i="23" s="1"/>
  <c r="N2573" i="23"/>
  <c r="M2588" i="23"/>
  <c r="N2588" i="23" s="1"/>
  <c r="L2583" i="23"/>
  <c r="O2608" i="23"/>
  <c r="I2667" i="23"/>
  <c r="M2668" i="23"/>
  <c r="N2732" i="23"/>
  <c r="M2124" i="23"/>
  <c r="M2166" i="23"/>
  <c r="R2213" i="23"/>
  <c r="R2212" i="23" s="1"/>
  <c r="R2117" i="23" s="1"/>
  <c r="R2116" i="23" s="1"/>
  <c r="R2115" i="23" s="1"/>
  <c r="M2247" i="23"/>
  <c r="N2275" i="23"/>
  <c r="N2274" i="23" s="1"/>
  <c r="M2310" i="23"/>
  <c r="I2322" i="23"/>
  <c r="I2308" i="23" s="1"/>
  <c r="M2323" i="23"/>
  <c r="M2350" i="23"/>
  <c r="I2349" i="23"/>
  <c r="M2400" i="23"/>
  <c r="M2408" i="23"/>
  <c r="I2407" i="23"/>
  <c r="O2499" i="23"/>
  <c r="O2498" i="23" s="1"/>
  <c r="P2569" i="23"/>
  <c r="O2625" i="23"/>
  <c r="P2637" i="23"/>
  <c r="P2636" i="23" s="1"/>
  <c r="I2675" i="23"/>
  <c r="M2676" i="23"/>
  <c r="I2688" i="23"/>
  <c r="J2729" i="23"/>
  <c r="J2728" i="23" s="1"/>
  <c r="M2730" i="23"/>
  <c r="O2770" i="23"/>
  <c r="O2769" i="23" s="1"/>
  <c r="O2635" i="23" s="1"/>
  <c r="Q2770" i="23"/>
  <c r="Q2769" i="23" s="1"/>
  <c r="L2771" i="23"/>
  <c r="L2770" i="23" s="1"/>
  <c r="L2769" i="23" s="1"/>
  <c r="M2772" i="23"/>
  <c r="J2776" i="23"/>
  <c r="J2775" i="23" s="1"/>
  <c r="J2770" i="23" s="1"/>
  <c r="J2769" i="23" s="1"/>
  <c r="M2457" i="23"/>
  <c r="M2489" i="23"/>
  <c r="I2488" i="23"/>
  <c r="M2492" i="23"/>
  <c r="M2524" i="23"/>
  <c r="I2523" i="23"/>
  <c r="K2601" i="23"/>
  <c r="M2605" i="23"/>
  <c r="N2605" i="23" s="1"/>
  <c r="N2601" i="23" s="1"/>
  <c r="K2608" i="23"/>
  <c r="M2630" i="23"/>
  <c r="M2701" i="23"/>
  <c r="I2700" i="23"/>
  <c r="M2700" i="23" s="1"/>
  <c r="J2747" i="23"/>
  <c r="J2746" i="23" s="1"/>
  <c r="M2454" i="23"/>
  <c r="M2520" i="23"/>
  <c r="N2583" i="23"/>
  <c r="L2608" i="23"/>
  <c r="M2614" i="23"/>
  <c r="N2618" i="23"/>
  <c r="N2617" i="23" s="1"/>
  <c r="P2625" i="23"/>
  <c r="M2642" i="23"/>
  <c r="I2662" i="23"/>
  <c r="M2662" i="23" s="1"/>
  <c r="M2663" i="23"/>
  <c r="I2685" i="23"/>
  <c r="M2686" i="23"/>
  <c r="M2710" i="23"/>
  <c r="I2709" i="23"/>
  <c r="J2725" i="23"/>
  <c r="J2724" i="23" s="1"/>
  <c r="M2726" i="23"/>
  <c r="H2777" i="23"/>
  <c r="H2776" i="23" s="1"/>
  <c r="H2775" i="23" s="1"/>
  <c r="Q2516" i="23"/>
  <c r="Q2515" i="23" s="1"/>
  <c r="Q2510" i="23" s="1"/>
  <c r="Q2509" i="23" s="1"/>
  <c r="M2553" i="23"/>
  <c r="J2552" i="23"/>
  <c r="M2552" i="23" s="1"/>
  <c r="M2564" i="23"/>
  <c r="I2563" i="23"/>
  <c r="P2582" i="23"/>
  <c r="H2625" i="23"/>
  <c r="M2631" i="23"/>
  <c r="M2655" i="23"/>
  <c r="I2654" i="23"/>
  <c r="M2654" i="23" s="1"/>
  <c r="M2659" i="23"/>
  <c r="I2658" i="23"/>
  <c r="M2658" i="23" s="1"/>
  <c r="M2670" i="23"/>
  <c r="M2717" i="23"/>
  <c r="I2721" i="23"/>
  <c r="M2722" i="23"/>
  <c r="L2569" i="23"/>
  <c r="J2582" i="23"/>
  <c r="J2568" i="23" s="1"/>
  <c r="J2561" i="23" s="1"/>
  <c r="M2611" i="23"/>
  <c r="N2611" i="23" s="1"/>
  <c r="M2660" i="23"/>
  <c r="M2664" i="23"/>
  <c r="M2671" i="23"/>
  <c r="M2698" i="23"/>
  <c r="I2697" i="23"/>
  <c r="J2716" i="23"/>
  <c r="M2716" i="23" s="1"/>
  <c r="I2728" i="23"/>
  <c r="M2750" i="23"/>
  <c r="M2756" i="23"/>
  <c r="M2780" i="23"/>
  <c r="I2776" i="23"/>
  <c r="I2713" i="23"/>
  <c r="M2714" i="23"/>
  <c r="M2734" i="23"/>
  <c r="M2736" i="23"/>
  <c r="R2569" i="23"/>
  <c r="R2568" i="23" s="1"/>
  <c r="R2561" i="23" s="1"/>
  <c r="H2608" i="23"/>
  <c r="M2656" i="23"/>
  <c r="J2759" i="23"/>
  <c r="J2758" i="23" s="1"/>
  <c r="M2702" i="23"/>
  <c r="I2724" i="23"/>
  <c r="N2762" i="23"/>
  <c r="N2761" i="23" s="1"/>
  <c r="N2760" i="23" s="1"/>
  <c r="N2759" i="23" s="1"/>
  <c r="N2758" i="23" s="1"/>
  <c r="P2776" i="23"/>
  <c r="P2775" i="23" s="1"/>
  <c r="P2770" i="23" s="1"/>
  <c r="P2769" i="23" s="1"/>
  <c r="M2779" i="23"/>
  <c r="N2779" i="23" s="1"/>
  <c r="N2777" i="23" s="1"/>
  <c r="N2776" i="23" s="1"/>
  <c r="K2777" i="23"/>
  <c r="K2776" i="23" s="1"/>
  <c r="K2775" i="23" s="1"/>
  <c r="K2770" i="23" s="1"/>
  <c r="K2769" i="23" s="1"/>
  <c r="K2271" i="23" l="1"/>
  <c r="R244" i="23"/>
  <c r="R494" i="23"/>
  <c r="J96" i="23"/>
  <c r="Q1599" i="23"/>
  <c r="I1346" i="23"/>
  <c r="I1599" i="23"/>
  <c r="O2531" i="23"/>
  <c r="P244" i="23"/>
  <c r="Q2013" i="23"/>
  <c r="M833" i="23"/>
  <c r="H1599" i="23"/>
  <c r="P1599" i="23"/>
  <c r="M2725" i="23"/>
  <c r="N2088" i="23"/>
  <c r="I2365" i="23"/>
  <c r="M1444" i="23"/>
  <c r="M2733" i="23"/>
  <c r="M1739" i="23"/>
  <c r="N1739" i="23" s="1"/>
  <c r="O2013" i="23"/>
  <c r="L745" i="23"/>
  <c r="R1791" i="23"/>
  <c r="R1784" i="23" s="1"/>
  <c r="M496" i="23"/>
  <c r="M495" i="23" s="1"/>
  <c r="N529" i="23"/>
  <c r="P1755" i="23"/>
  <c r="K1734" i="23"/>
  <c r="K1733" i="23" s="1"/>
  <c r="K1599" i="23" s="1"/>
  <c r="J996" i="23"/>
  <c r="M200" i="23"/>
  <c r="M199" i="23" s="1"/>
  <c r="J278" i="23"/>
  <c r="J273" i="23" s="1"/>
  <c r="J244" i="23" s="1"/>
  <c r="L341" i="23"/>
  <c r="L340" i="23" s="1"/>
  <c r="M2050" i="23"/>
  <c r="N2569" i="23"/>
  <c r="R2375" i="23"/>
  <c r="M2441" i="23"/>
  <c r="O2375" i="23"/>
  <c r="H996" i="23"/>
  <c r="M2534" i="23"/>
  <c r="M2440" i="23"/>
  <c r="M1734" i="23"/>
  <c r="M1733" i="23" s="1"/>
  <c r="M223" i="23"/>
  <c r="M222" i="23" s="1"/>
  <c r="M1697" i="23"/>
  <c r="M2728" i="23"/>
  <c r="M2689" i="23"/>
  <c r="O1755" i="23"/>
  <c r="N223" i="23"/>
  <c r="N222" i="23" s="1"/>
  <c r="N96" i="23" s="1"/>
  <c r="K745" i="23"/>
  <c r="M1971" i="23"/>
  <c r="K96" i="23"/>
  <c r="M98" i="23"/>
  <c r="M97" i="23" s="1"/>
  <c r="J745" i="23"/>
  <c r="P528" i="23"/>
  <c r="P523" i="23" s="1"/>
  <c r="P494" i="23" s="1"/>
  <c r="Q1791" i="23"/>
  <c r="Q1784" i="23" s="1"/>
  <c r="Q1755" i="23" s="1"/>
  <c r="M2421" i="23"/>
  <c r="I2420" i="23"/>
  <c r="M2420" i="23" s="1"/>
  <c r="Q1857" i="23"/>
  <c r="M1443" i="23"/>
  <c r="N1443" i="23" s="1"/>
  <c r="H1502" i="23"/>
  <c r="M729" i="23"/>
  <c r="N729" i="23" s="1"/>
  <c r="N816" i="23"/>
  <c r="M1348" i="23"/>
  <c r="M1347" i="23" s="1"/>
  <c r="I1249" i="23"/>
  <c r="K341" i="23"/>
  <c r="K340" i="23" s="1"/>
  <c r="K339" i="23" s="1"/>
  <c r="L2625" i="23"/>
  <c r="O2301" i="23"/>
  <c r="O2271" i="23" s="1"/>
  <c r="M1190" i="23"/>
  <c r="N1190" i="23" s="1"/>
  <c r="N1095" i="23" s="1"/>
  <c r="N1094" i="23" s="1"/>
  <c r="Q278" i="23"/>
  <c r="Q273" i="23" s="1"/>
  <c r="Q244" i="23" s="1"/>
  <c r="P2042" i="23"/>
  <c r="J2533" i="23"/>
  <c r="J2532" i="23" s="1"/>
  <c r="J2531" i="23" s="1"/>
  <c r="L1346" i="23"/>
  <c r="M436" i="23"/>
  <c r="N436" i="23" s="1"/>
  <c r="M980" i="23"/>
  <c r="R339" i="23"/>
  <c r="J2" i="23"/>
  <c r="H2013" i="23"/>
  <c r="M1834" i="23"/>
  <c r="P996" i="23"/>
  <c r="O589" i="23"/>
  <c r="N485" i="23"/>
  <c r="M2209" i="23"/>
  <c r="I2208" i="23"/>
  <c r="M2208" i="23" s="1"/>
  <c r="M686" i="23"/>
  <c r="M2688" i="23"/>
  <c r="H2531" i="23"/>
  <c r="M2433" i="23"/>
  <c r="I1502" i="23"/>
  <c r="R1502" i="23"/>
  <c r="N1348" i="23"/>
  <c r="N1347" i="23" s="1"/>
  <c r="P1093" i="23"/>
  <c r="N1481" i="23"/>
  <c r="N1480" i="23" s="1"/>
  <c r="N1734" i="23"/>
  <c r="N1733" i="23" s="1"/>
  <c r="M1031" i="23"/>
  <c r="N431" i="23"/>
  <c r="N370" i="23"/>
  <c r="Q1249" i="23"/>
  <c r="H2" i="23"/>
  <c r="N37" i="23"/>
  <c r="N48" i="23"/>
  <c r="M1696" i="23"/>
  <c r="N1696" i="23" s="1"/>
  <c r="J1283" i="23"/>
  <c r="J1278" i="23" s="1"/>
  <c r="R779" i="23"/>
  <c r="R774" i="23" s="1"/>
  <c r="R745" i="23" s="1"/>
  <c r="R1599" i="23"/>
  <c r="H1093" i="23"/>
  <c r="M842" i="23"/>
  <c r="M841" i="23" s="1"/>
  <c r="N540" i="23"/>
  <c r="R996" i="23"/>
  <c r="N2015" i="23"/>
  <c r="N2014" i="23" s="1"/>
  <c r="M2729" i="23"/>
  <c r="N2533" i="23"/>
  <c r="N2532" i="23" s="1"/>
  <c r="M2160" i="23"/>
  <c r="N1251" i="23"/>
  <c r="N1250" i="23" s="1"/>
  <c r="J1599" i="23"/>
  <c r="K1093" i="23"/>
  <c r="I1093" i="23"/>
  <c r="M452" i="23"/>
  <c r="N452" i="23" s="1"/>
  <c r="J528" i="23"/>
  <c r="J523" i="23" s="1"/>
  <c r="J494" i="23" s="1"/>
  <c r="P2013" i="23"/>
  <c r="N1601" i="23"/>
  <c r="N1600" i="23" s="1"/>
  <c r="N1599" i="23" s="1"/>
  <c r="M1939" i="23"/>
  <c r="O1857" i="23"/>
  <c r="M1575" i="23"/>
  <c r="L1599" i="23"/>
  <c r="M2334" i="23"/>
  <c r="Q1093" i="23"/>
  <c r="N724" i="23"/>
  <c r="N723" i="23" s="1"/>
  <c r="M435" i="23"/>
  <c r="N435" i="23" s="1"/>
  <c r="Q494" i="23"/>
  <c r="M48" i="23"/>
  <c r="P1536" i="23"/>
  <c r="P1531" i="23" s="1"/>
  <c r="P1502" i="23" s="1"/>
  <c r="N842" i="23"/>
  <c r="N841" i="23" s="1"/>
  <c r="I2775" i="23"/>
  <c r="M2776" i="23"/>
  <c r="L2582" i="23"/>
  <c r="L2568" i="23" s="1"/>
  <c r="L2561" i="23" s="1"/>
  <c r="L2531" i="23" s="1"/>
  <c r="M2583" i="23"/>
  <c r="M1965" i="23"/>
  <c r="I1964" i="23"/>
  <c r="J1896" i="23"/>
  <c r="M1897" i="23"/>
  <c r="M1860" i="23"/>
  <c r="M2481" i="23"/>
  <c r="I2480" i="23"/>
  <c r="M2480" i="23" s="1"/>
  <c r="O1502" i="23"/>
  <c r="M2724" i="23"/>
  <c r="I2708" i="23"/>
  <c r="M2708" i="23" s="1"/>
  <c r="M2709" i="23"/>
  <c r="K2582" i="23"/>
  <c r="M2601" i="23"/>
  <c r="P2568" i="23"/>
  <c r="P2561" i="23" s="1"/>
  <c r="P2531" i="23" s="1"/>
  <c r="N2273" i="23"/>
  <c r="N2272" i="23" s="1"/>
  <c r="R2271" i="23"/>
  <c r="L2500" i="23"/>
  <c r="M2501" i="23"/>
  <c r="L2635" i="23"/>
  <c r="J2638" i="23"/>
  <c r="M2639" i="23"/>
  <c r="I2765" i="23"/>
  <c r="M2765" i="23" s="1"/>
  <c r="M2766" i="23"/>
  <c r="M2495" i="23"/>
  <c r="I2494" i="23"/>
  <c r="M2494" i="23" s="1"/>
  <c r="Q2115" i="23"/>
  <c r="P1857" i="23"/>
  <c r="N747" i="23"/>
  <c r="N746" i="23" s="1"/>
  <c r="J1502" i="23"/>
  <c r="K494" i="23"/>
  <c r="N1233" i="23"/>
  <c r="N1228" i="23" s="1"/>
  <c r="N1227" i="23" s="1"/>
  <c r="P589" i="23"/>
  <c r="Q96" i="23"/>
  <c r="L339" i="23"/>
  <c r="N415" i="23"/>
  <c r="M2005" i="23"/>
  <c r="I2004" i="23"/>
  <c r="M2004" i="23" s="1"/>
  <c r="P745" i="23"/>
  <c r="N2582" i="23"/>
  <c r="N2568" i="23" s="1"/>
  <c r="N2561" i="23" s="1"/>
  <c r="M2349" i="23"/>
  <c r="J2377" i="23"/>
  <c r="J2376" i="23" s="1"/>
  <c r="J2375" i="23" s="1"/>
  <c r="I2511" i="23"/>
  <c r="M2512" i="23"/>
  <c r="M1792" i="23"/>
  <c r="I1791" i="23"/>
  <c r="R2531" i="23"/>
  <c r="M2365" i="23"/>
  <c r="I2301" i="23"/>
  <c r="M2302" i="23"/>
  <c r="I2176" i="23"/>
  <c r="M2176" i="23" s="1"/>
  <c r="M2177" i="23"/>
  <c r="I2625" i="23"/>
  <c r="M2625" i="23" s="1"/>
  <c r="M2626" i="23"/>
  <c r="M1969" i="23"/>
  <c r="I1968" i="23"/>
  <c r="M1968" i="23" s="1"/>
  <c r="I1864" i="23"/>
  <c r="M1864" i="23" s="1"/>
  <c r="M1865" i="23"/>
  <c r="N2063" i="23"/>
  <c r="N2049" i="23" s="1"/>
  <c r="N2042" i="23" s="1"/>
  <c r="M1869" i="23"/>
  <c r="I1868" i="23"/>
  <c r="M1868" i="23" s="1"/>
  <c r="L1857" i="23"/>
  <c r="I2239" i="23"/>
  <c r="M2245" i="23"/>
  <c r="J1851" i="23"/>
  <c r="J1847" i="23" s="1"/>
  <c r="M1852" i="23"/>
  <c r="M2223" i="23"/>
  <c r="I2222" i="23"/>
  <c r="M1919" i="23"/>
  <c r="I1918" i="23"/>
  <c r="M1918" i="23" s="1"/>
  <c r="L1805" i="23"/>
  <c r="M1805" i="23" s="1"/>
  <c r="L1249" i="23"/>
  <c r="J1249" i="23"/>
  <c r="I1946" i="23"/>
  <c r="M1946" i="23" s="1"/>
  <c r="M1947" i="23"/>
  <c r="N791" i="23"/>
  <c r="N779" i="23" s="1"/>
  <c r="N774" i="23" s="1"/>
  <c r="N1044" i="23"/>
  <c r="J1093" i="23"/>
  <c r="P840" i="23"/>
  <c r="I463" i="23"/>
  <c r="M464" i="23"/>
  <c r="N464" i="23" s="1"/>
  <c r="N403" i="23"/>
  <c r="M565" i="23"/>
  <c r="I245" i="23"/>
  <c r="M246" i="23"/>
  <c r="N246" i="23" s="1"/>
  <c r="M451" i="23"/>
  <c r="N451" i="23" s="1"/>
  <c r="H478" i="23"/>
  <c r="O96" i="23"/>
  <c r="P339" i="23"/>
  <c r="R96" i="23"/>
  <c r="H350" i="23"/>
  <c r="N350" i="23" s="1"/>
  <c r="N351" i="23"/>
  <c r="M1069" i="23"/>
  <c r="I2696" i="23"/>
  <c r="M2696" i="23" s="1"/>
  <c r="M2697" i="23"/>
  <c r="I2464" i="23"/>
  <c r="M2464" i="23" s="1"/>
  <c r="M2465" i="23"/>
  <c r="M2135" i="23"/>
  <c r="I2134" i="23"/>
  <c r="M2134" i="23" s="1"/>
  <c r="I2204" i="23"/>
  <c r="M2204" i="23" s="1"/>
  <c r="M2205" i="23"/>
  <c r="I2532" i="23"/>
  <c r="K2635" i="23"/>
  <c r="I1997" i="23"/>
  <c r="M1998" i="23"/>
  <c r="M1931" i="23"/>
  <c r="I1930" i="23"/>
  <c r="M1930" i="23" s="1"/>
  <c r="K1346" i="23"/>
  <c r="N1284" i="23"/>
  <c r="M2563" i="23"/>
  <c r="I2562" i="23"/>
  <c r="I2522" i="23"/>
  <c r="M2522" i="23" s="1"/>
  <c r="M2523" i="23"/>
  <c r="M2777" i="23"/>
  <c r="M2667" i="23"/>
  <c r="I2666" i="23"/>
  <c r="M2666" i="23" s="1"/>
  <c r="I2460" i="23"/>
  <c r="M2460" i="23" s="1"/>
  <c r="M2461" i="23"/>
  <c r="I2200" i="23"/>
  <c r="M2200" i="23" s="1"/>
  <c r="M2201" i="23"/>
  <c r="I2382" i="23"/>
  <c r="M2383" i="23"/>
  <c r="M2449" i="23"/>
  <c r="I2448" i="23"/>
  <c r="M2448" i="23" s="1"/>
  <c r="I2255" i="23"/>
  <c r="M2255" i="23" s="1"/>
  <c r="N2255" i="23" s="1"/>
  <c r="N2250" i="23" s="1"/>
  <c r="N2249" i="23" s="1"/>
  <c r="M2256" i="23"/>
  <c r="M2127" i="23"/>
  <c r="I2126" i="23"/>
  <c r="L2308" i="23"/>
  <c r="L2301" i="23" s="1"/>
  <c r="L2271" i="23" s="1"/>
  <c r="M2010" i="23"/>
  <c r="I2009" i="23"/>
  <c r="M2009" i="23" s="1"/>
  <c r="M1983" i="23"/>
  <c r="I1982" i="23"/>
  <c r="I2251" i="23"/>
  <c r="M2252" i="23"/>
  <c r="R1755" i="23"/>
  <c r="N1297" i="23"/>
  <c r="J1830" i="23"/>
  <c r="M1830" i="23" s="1"/>
  <c r="Q2375" i="23"/>
  <c r="M1601" i="23"/>
  <c r="M1600" i="23" s="1"/>
  <c r="M1599" i="23" s="1"/>
  <c r="N1031" i="23"/>
  <c r="N1030" i="23" s="1"/>
  <c r="N1025" i="23" s="1"/>
  <c r="M791" i="23"/>
  <c r="M779" i="23" s="1"/>
  <c r="M774" i="23" s="1"/>
  <c r="M745" i="23" s="1"/>
  <c r="N745" i="23" s="1"/>
  <c r="N24" i="23"/>
  <c r="N23" i="23" s="1"/>
  <c r="J2105" i="23"/>
  <c r="M2105" i="23" s="1"/>
  <c r="N1559" i="23"/>
  <c r="N1557" i="23" s="1"/>
  <c r="N1550" i="23" s="1"/>
  <c r="N1536" i="23" s="1"/>
  <c r="N1531" i="23" s="1"/>
  <c r="M1557" i="23"/>
  <c r="M1550" i="23" s="1"/>
  <c r="M1536" i="23" s="1"/>
  <c r="M1531" i="23" s="1"/>
  <c r="M275" i="23"/>
  <c r="N275" i="23" s="1"/>
  <c r="I274" i="23"/>
  <c r="H443" i="23"/>
  <c r="M363" i="23"/>
  <c r="N363" i="23" s="1"/>
  <c r="I362" i="23"/>
  <c r="M362" i="23" s="1"/>
  <c r="N362" i="23" s="1"/>
  <c r="H245" i="23"/>
  <c r="I589" i="23"/>
  <c r="M400" i="23"/>
  <c r="N400" i="23" s="1"/>
  <c r="I399" i="23"/>
  <c r="M399" i="23" s="1"/>
  <c r="N399" i="23" s="1"/>
  <c r="N1069" i="23"/>
  <c r="I2228" i="23"/>
  <c r="M2229" i="23"/>
  <c r="I1756" i="23"/>
  <c r="M2429" i="23"/>
  <c r="I2428" i="23"/>
  <c r="M2428" i="23" s="1"/>
  <c r="M279" i="23"/>
  <c r="N279" i="23" s="1"/>
  <c r="I278" i="23"/>
  <c r="M278" i="23" s="1"/>
  <c r="N278" i="23" s="1"/>
  <c r="N4" i="23"/>
  <c r="N3" i="23" s="1"/>
  <c r="I2720" i="23"/>
  <c r="M2720" i="23" s="1"/>
  <c r="M2721" i="23"/>
  <c r="M2771" i="23"/>
  <c r="I2684" i="23"/>
  <c r="M2684" i="23" s="1"/>
  <c r="M2685" i="23"/>
  <c r="I2674" i="23"/>
  <c r="M2674" i="23" s="1"/>
  <c r="N2674" i="23" s="1"/>
  <c r="N2637" i="23" s="1"/>
  <c r="N2636" i="23" s="1"/>
  <c r="M2675" i="23"/>
  <c r="I2406" i="23"/>
  <c r="M2406" i="23" s="1"/>
  <c r="M2407" i="23"/>
  <c r="M2403" i="23"/>
  <c r="I2402" i="23"/>
  <c r="M2402" i="23" s="1"/>
  <c r="I2741" i="23"/>
  <c r="M2742" i="23"/>
  <c r="M2411" i="23"/>
  <c r="I2410" i="23"/>
  <c r="M2410" i="23" s="1"/>
  <c r="M2437" i="23"/>
  <c r="K2436" i="23"/>
  <c r="M2436" i="23" s="1"/>
  <c r="I2747" i="23"/>
  <c r="M2748" i="23"/>
  <c r="I2138" i="23"/>
  <c r="M2138" i="23" s="1"/>
  <c r="M2139" i="23"/>
  <c r="N2309" i="23"/>
  <c r="I2088" i="23"/>
  <c r="M2088" i="23" s="1"/>
  <c r="M2089" i="23"/>
  <c r="Q2635" i="23"/>
  <c r="M2469" i="23"/>
  <c r="I2468" i="23"/>
  <c r="M2468" i="23" s="1"/>
  <c r="M2268" i="23"/>
  <c r="J2267" i="23"/>
  <c r="H2250" i="23"/>
  <c r="H2249" i="23" s="1"/>
  <c r="H2115" i="23" s="1"/>
  <c r="I2042" i="23"/>
  <c r="M1504" i="23"/>
  <c r="M1503" i="23" s="1"/>
  <c r="M2390" i="23"/>
  <c r="M1907" i="23"/>
  <c r="I1906" i="23"/>
  <c r="M1906" i="23" s="1"/>
  <c r="H1992" i="23"/>
  <c r="H1991" i="23" s="1"/>
  <c r="H1857" i="23" s="1"/>
  <c r="K1757" i="23"/>
  <c r="K1756" i="23" s="1"/>
  <c r="K1755" i="23" s="1"/>
  <c r="M1758" i="23"/>
  <c r="M2081" i="23"/>
  <c r="K2063" i="23"/>
  <c r="K2049" i="23" s="1"/>
  <c r="M2049" i="23" s="1"/>
  <c r="N1575" i="23"/>
  <c r="M1030" i="23"/>
  <c r="M1025" i="23" s="1"/>
  <c r="I2352" i="23"/>
  <c r="M2352" i="23" s="1"/>
  <c r="M2353" i="23"/>
  <c r="M1481" i="23"/>
  <c r="M1480" i="23" s="1"/>
  <c r="N407" i="23"/>
  <c r="I1847" i="23"/>
  <c r="M1847" i="23" s="1"/>
  <c r="M491" i="23"/>
  <c r="N491" i="23" s="1"/>
  <c r="I490" i="23"/>
  <c r="M490" i="23" s="1"/>
  <c r="N490" i="23" s="1"/>
  <c r="H461" i="23"/>
  <c r="L1093" i="23"/>
  <c r="L840" i="23"/>
  <c r="M540" i="23"/>
  <c r="L589" i="23"/>
  <c r="H341" i="23"/>
  <c r="Q840" i="23"/>
  <c r="I2527" i="23"/>
  <c r="M2527" i="23" s="1"/>
  <c r="M2528" i="23"/>
  <c r="R1093" i="23"/>
  <c r="J589" i="23"/>
  <c r="M408" i="23"/>
  <c r="N408" i="23" s="1"/>
  <c r="M4" i="23"/>
  <c r="M3" i="23" s="1"/>
  <c r="M2488" i="23"/>
  <c r="M2761" i="23"/>
  <c r="I2760" i="23"/>
  <c r="I2180" i="23"/>
  <c r="M2180" i="23" s="1"/>
  <c r="M2181" i="23"/>
  <c r="N528" i="23"/>
  <c r="N523" i="23" s="1"/>
  <c r="I457" i="23"/>
  <c r="M457" i="23" s="1"/>
  <c r="M458" i="23"/>
  <c r="N458" i="23" s="1"/>
  <c r="H457" i="23"/>
  <c r="H450" i="23" s="1"/>
  <c r="I332" i="23"/>
  <c r="M332" i="23" s="1"/>
  <c r="N332" i="23" s="1"/>
  <c r="M333" i="23"/>
  <c r="N333" i="23" s="1"/>
  <c r="Q2" i="23"/>
  <c r="M528" i="23"/>
  <c r="M523" i="23" s="1"/>
  <c r="M494" i="23" s="1"/>
  <c r="N494" i="23" s="1"/>
  <c r="M2713" i="23"/>
  <c r="I2712" i="23"/>
  <c r="M2712" i="23" s="1"/>
  <c r="P2635" i="23"/>
  <c r="M2322" i="23"/>
  <c r="K2516" i="23"/>
  <c r="M2517" i="23"/>
  <c r="M2473" i="23"/>
  <c r="I2472" i="23"/>
  <c r="M2472" i="23" s="1"/>
  <c r="N2472" i="23" s="1"/>
  <c r="N2377" i="23" s="1"/>
  <c r="N2376" i="23" s="1"/>
  <c r="M2609" i="23"/>
  <c r="N2609" i="23" s="1"/>
  <c r="I2608" i="23"/>
  <c r="M2608" i="23" s="1"/>
  <c r="N2608" i="23" s="1"/>
  <c r="L2377" i="23"/>
  <c r="L2376" i="23" s="1"/>
  <c r="J2271" i="23"/>
  <c r="I2498" i="23"/>
  <c r="N1805" i="23"/>
  <c r="N1791" i="23" s="1"/>
  <c r="N1784" i="23" s="1"/>
  <c r="K2568" i="23"/>
  <c r="K2561" i="23" s="1"/>
  <c r="K2531" i="23" s="1"/>
  <c r="N2322" i="23"/>
  <c r="P2115" i="23"/>
  <c r="M2705" i="23"/>
  <c r="I2704" i="23"/>
  <c r="M2704" i="23" s="1"/>
  <c r="M2309" i="23"/>
  <c r="M2783" i="23"/>
  <c r="I2782" i="23"/>
  <c r="M2782" i="23" s="1"/>
  <c r="M2569" i="23"/>
  <c r="M2015" i="23"/>
  <c r="I2014" i="23"/>
  <c r="M1786" i="23"/>
  <c r="I1785" i="23"/>
  <c r="H2770" i="23"/>
  <c r="H2769" i="23" s="1"/>
  <c r="H2635" i="23" s="1"/>
  <c r="M2274" i="23"/>
  <c r="I2273" i="23"/>
  <c r="K2239" i="23"/>
  <c r="K2238" i="23" s="1"/>
  <c r="K2115" i="23" s="1"/>
  <c r="M2240" i="23"/>
  <c r="M2043" i="23"/>
  <c r="J2680" i="23"/>
  <c r="M2680" i="23" s="1"/>
  <c r="M2681" i="23"/>
  <c r="M1911" i="23"/>
  <c r="I1910" i="23"/>
  <c r="M1910" i="23" s="1"/>
  <c r="P1346" i="23"/>
  <c r="O1283" i="23"/>
  <c r="O1278" i="23" s="1"/>
  <c r="O1249" i="23" s="1"/>
  <c r="N1504" i="23"/>
  <c r="N1503" i="23" s="1"/>
  <c r="M2391" i="23"/>
  <c r="M1938" i="23"/>
  <c r="M1297" i="23"/>
  <c r="M1460" i="23"/>
  <c r="M1459" i="23" s="1"/>
  <c r="M1458" i="23" s="1"/>
  <c r="M1457" i="23" s="1"/>
  <c r="M316" i="23"/>
  <c r="N316" i="23" s="1"/>
  <c r="M1284" i="23"/>
  <c r="L2212" i="23"/>
  <c r="M2212" i="23" s="1"/>
  <c r="N2212" i="23" s="1"/>
  <c r="N2117" i="23" s="1"/>
  <c r="N2116" i="23" s="1"/>
  <c r="M2213" i="23"/>
  <c r="I996" i="23"/>
  <c r="M479" i="23"/>
  <c r="N479" i="23" s="1"/>
  <c r="I478" i="23"/>
  <c r="N496" i="23"/>
  <c r="N495" i="23" s="1"/>
  <c r="N366" i="23"/>
  <c r="M445" i="23"/>
  <c r="N445" i="23" s="1"/>
  <c r="J444" i="23"/>
  <c r="H315" i="23"/>
  <c r="N315" i="23" s="1"/>
  <c r="M37" i="23"/>
  <c r="M36" i="23" s="1"/>
  <c r="M31" i="23" s="1"/>
  <c r="N474" i="23"/>
  <c r="M342" i="23"/>
  <c r="N342" i="23" s="1"/>
  <c r="M1970" i="23"/>
  <c r="I2" i="23"/>
  <c r="H589" i="23"/>
  <c r="I354" i="23"/>
  <c r="M354" i="23" s="1"/>
  <c r="N354" i="23" s="1"/>
  <c r="M355" i="23"/>
  <c r="N355" i="23" s="1"/>
  <c r="H273" i="23"/>
  <c r="M998" i="23"/>
  <c r="M997" i="23" s="1"/>
  <c r="K589" i="23"/>
  <c r="M319" i="23"/>
  <c r="N319" i="23" s="1"/>
  <c r="I315" i="23"/>
  <c r="M315" i="23" s="1"/>
  <c r="N998" i="23"/>
  <c r="N997" i="23" s="1"/>
  <c r="M2533" i="23" l="1"/>
  <c r="M96" i="23"/>
  <c r="N36" i="23"/>
  <c r="N31" i="23" s="1"/>
  <c r="M1346" i="23"/>
  <c r="M724" i="23"/>
  <c r="M723" i="23" s="1"/>
  <c r="N1093" i="23"/>
  <c r="M1095" i="23"/>
  <c r="M1094" i="23" s="1"/>
  <c r="M1093" i="23" s="1"/>
  <c r="L1791" i="23"/>
  <c r="L1784" i="23" s="1"/>
  <c r="L1755" i="23" s="1"/>
  <c r="M2582" i="23"/>
  <c r="M2308" i="23"/>
  <c r="K2377" i="23"/>
  <c r="K2376" i="23" s="1"/>
  <c r="J1755" i="23"/>
  <c r="M2301" i="23"/>
  <c r="M975" i="23"/>
  <c r="M974" i="23" s="1"/>
  <c r="M840" i="23" s="1"/>
  <c r="N980" i="23"/>
  <c r="N975" i="23" s="1"/>
  <c r="N974" i="23" s="1"/>
  <c r="N840" i="23" s="1"/>
  <c r="L2117" i="23"/>
  <c r="L2116" i="23" s="1"/>
  <c r="L2115" i="23" s="1"/>
  <c r="N1346" i="23"/>
  <c r="N686" i="23"/>
  <c r="N591" i="23" s="1"/>
  <c r="N590" i="23" s="1"/>
  <c r="N589" i="23" s="1"/>
  <c r="M591" i="23"/>
  <c r="M590" i="23" s="1"/>
  <c r="M589" i="23" s="1"/>
  <c r="N1283" i="23"/>
  <c r="N1278" i="23" s="1"/>
  <c r="M478" i="23"/>
  <c r="I473" i="23"/>
  <c r="M2" i="23"/>
  <c r="J2637" i="23"/>
  <c r="J2636" i="23" s="1"/>
  <c r="J2635" i="23" s="1"/>
  <c r="M2638" i="23"/>
  <c r="I1859" i="23"/>
  <c r="I2637" i="23"/>
  <c r="I341" i="23"/>
  <c r="M2014" i="23"/>
  <c r="I2013" i="23"/>
  <c r="H340" i="23"/>
  <c r="J2250" i="23"/>
  <c r="J2249" i="23" s="1"/>
  <c r="J2115" i="23" s="1"/>
  <c r="M2267" i="23"/>
  <c r="M2063" i="23"/>
  <c r="M2273" i="23"/>
  <c r="I2272" i="23"/>
  <c r="N2115" i="23"/>
  <c r="N2" i="23"/>
  <c r="M1756" i="23"/>
  <c r="H449" i="23"/>
  <c r="H244" i="23"/>
  <c r="I273" i="23"/>
  <c r="M273" i="23" s="1"/>
  <c r="N273" i="23" s="1"/>
  <c r="M274" i="23"/>
  <c r="N274" i="23" s="1"/>
  <c r="M2126" i="23"/>
  <c r="I2117" i="23"/>
  <c r="M463" i="23"/>
  <c r="N463" i="23" s="1"/>
  <c r="I462" i="23"/>
  <c r="M1791" i="23"/>
  <c r="M2775" i="23"/>
  <c r="N2775" i="23" s="1"/>
  <c r="N2770" i="23" s="1"/>
  <c r="N2769" i="23" s="1"/>
  <c r="N2635" i="23" s="1"/>
  <c r="I2770" i="23"/>
  <c r="M1785" i="23"/>
  <c r="I1784" i="23"/>
  <c r="M245" i="23"/>
  <c r="N245" i="23" s="1"/>
  <c r="K2515" i="23"/>
  <c r="M2516" i="23"/>
  <c r="I2759" i="23"/>
  <c r="M2760" i="23"/>
  <c r="M1851" i="23"/>
  <c r="M1997" i="23"/>
  <c r="N1997" i="23" s="1"/>
  <c r="N1992" i="23" s="1"/>
  <c r="N1991" i="23" s="1"/>
  <c r="I1992" i="23"/>
  <c r="N478" i="23"/>
  <c r="J443" i="23"/>
  <c r="M444" i="23"/>
  <c r="N444" i="23" s="1"/>
  <c r="I2227" i="23"/>
  <c r="M2228" i="23"/>
  <c r="M2251" i="23"/>
  <c r="I2250" i="23"/>
  <c r="I2238" i="23"/>
  <c r="M2238" i="23" s="1"/>
  <c r="M2239" i="23"/>
  <c r="M2511" i="23"/>
  <c r="I2510" i="23"/>
  <c r="M2568" i="23"/>
  <c r="K2042" i="23"/>
  <c r="K2013" i="23" s="1"/>
  <c r="J1859" i="23"/>
  <c r="J1858" i="23" s="1"/>
  <c r="J1857" i="23" s="1"/>
  <c r="M1896" i="23"/>
  <c r="N1896" i="23" s="1"/>
  <c r="N1859" i="23" s="1"/>
  <c r="N1858" i="23" s="1"/>
  <c r="I1981" i="23"/>
  <c r="M1982" i="23"/>
  <c r="M2562" i="23"/>
  <c r="I2561" i="23"/>
  <c r="M2561" i="23" s="1"/>
  <c r="M2532" i="23"/>
  <c r="I450" i="23"/>
  <c r="M2222" i="23"/>
  <c r="I2221" i="23"/>
  <c r="L2499" i="23"/>
  <c r="M2500" i="23"/>
  <c r="M1964" i="23"/>
  <c r="I1963" i="23"/>
  <c r="H473" i="23"/>
  <c r="M2747" i="23"/>
  <c r="I2746" i="23"/>
  <c r="M2746" i="23" s="1"/>
  <c r="I2740" i="23"/>
  <c r="M2740" i="23" s="1"/>
  <c r="M2741" i="23"/>
  <c r="M996" i="23"/>
  <c r="N996" i="23" s="1"/>
  <c r="M1283" i="23"/>
  <c r="M1278" i="23" s="1"/>
  <c r="M1249" i="23" s="1"/>
  <c r="N1249" i="23" s="1"/>
  <c r="N457" i="23"/>
  <c r="I2487" i="23"/>
  <c r="M1502" i="23"/>
  <c r="N1502" i="23" s="1"/>
  <c r="N2308" i="23"/>
  <c r="N2301" i="23" s="1"/>
  <c r="M1757" i="23"/>
  <c r="M2382" i="23"/>
  <c r="I2377" i="23"/>
  <c r="I2348" i="23"/>
  <c r="M2348" i="23" s="1"/>
  <c r="I2531" i="23" l="1"/>
  <c r="M2531" i="23" s="1"/>
  <c r="N2531" i="23" s="1"/>
  <c r="I244" i="23"/>
  <c r="M244" i="23" s="1"/>
  <c r="N244" i="23" s="1"/>
  <c r="M1784" i="23"/>
  <c r="J339" i="23"/>
  <c r="M443" i="23"/>
  <c r="N443" i="23" s="1"/>
  <c r="I2758" i="23"/>
  <c r="M2758" i="23" s="1"/>
  <c r="M2759" i="23"/>
  <c r="M462" i="23"/>
  <c r="N462" i="23" s="1"/>
  <c r="I461" i="23"/>
  <c r="M461" i="23" s="1"/>
  <c r="N461" i="23" s="1"/>
  <c r="I2509" i="23"/>
  <c r="I2116" i="23"/>
  <c r="M2117" i="23"/>
  <c r="I2226" i="23"/>
  <c r="M2226" i="23" s="1"/>
  <c r="M2227" i="23"/>
  <c r="N1857" i="23"/>
  <c r="I1755" i="23"/>
  <c r="M1755" i="23" s="1"/>
  <c r="N1755" i="23" s="1"/>
  <c r="M2272" i="23"/>
  <c r="I2271" i="23"/>
  <c r="M2271" i="23" s="1"/>
  <c r="N2271" i="23" s="1"/>
  <c r="M2637" i="23"/>
  <c r="I2636" i="23"/>
  <c r="I472" i="23"/>
  <c r="M472" i="23" s="1"/>
  <c r="M473" i="23"/>
  <c r="N473" i="23" s="1"/>
  <c r="I2376" i="23"/>
  <c r="M2377" i="23"/>
  <c r="M2221" i="23"/>
  <c r="I2220" i="23"/>
  <c r="M2220" i="23" s="1"/>
  <c r="M2250" i="23"/>
  <c r="I2249" i="23"/>
  <c r="M2249" i="23" s="1"/>
  <c r="H472" i="23"/>
  <c r="N472" i="23" s="1"/>
  <c r="I340" i="23"/>
  <c r="M341" i="23"/>
  <c r="N341" i="23" s="1"/>
  <c r="M1963" i="23"/>
  <c r="I1962" i="23"/>
  <c r="M1962" i="23" s="1"/>
  <c r="I449" i="23"/>
  <c r="M449" i="23" s="1"/>
  <c r="N449" i="23" s="1"/>
  <c r="M450" i="23"/>
  <c r="N450" i="23" s="1"/>
  <c r="I1980" i="23"/>
  <c r="M1980" i="23" s="1"/>
  <c r="M1981" i="23"/>
  <c r="M1992" i="23"/>
  <c r="I1991" i="23"/>
  <c r="M1991" i="23" s="1"/>
  <c r="M2515" i="23"/>
  <c r="N2515" i="23" s="1"/>
  <c r="N2510" i="23" s="1"/>
  <c r="N2509" i="23" s="1"/>
  <c r="N2375" i="23" s="1"/>
  <c r="K2510" i="23"/>
  <c r="K2509" i="23" s="1"/>
  <c r="K2375" i="23" s="1"/>
  <c r="M2042" i="23"/>
  <c r="M2770" i="23"/>
  <c r="I2769" i="23"/>
  <c r="M2769" i="23" s="1"/>
  <c r="M2487" i="23"/>
  <c r="I2486" i="23"/>
  <c r="M2486" i="23" s="1"/>
  <c r="L2498" i="23"/>
  <c r="M2499" i="23"/>
  <c r="M2013" i="23"/>
  <c r="N2013" i="23" s="1"/>
  <c r="I1858" i="23"/>
  <c r="M1859" i="23"/>
  <c r="M2509" i="23" l="1"/>
  <c r="M2510" i="23"/>
  <c r="M2376" i="23"/>
  <c r="I2375" i="23"/>
  <c r="I1857" i="23"/>
  <c r="M1857" i="23" s="1"/>
  <c r="M1858" i="23"/>
  <c r="M2116" i="23"/>
  <c r="I2115" i="23"/>
  <c r="M2115" i="23" s="1"/>
  <c r="I2635" i="23"/>
  <c r="M2635" i="23" s="1"/>
  <c r="M2636" i="23"/>
  <c r="M2498" i="23"/>
  <c r="L2375" i="23"/>
  <c r="I339" i="23"/>
  <c r="M339" i="23" s="1"/>
  <c r="M340" i="23"/>
  <c r="N340" i="23" s="1"/>
  <c r="H339" i="23"/>
  <c r="M2375" i="23" l="1"/>
  <c r="N339" i="23"/>
</calcChain>
</file>

<file path=xl/sharedStrings.xml><?xml version="1.0" encoding="utf-8"?>
<sst xmlns="http://schemas.openxmlformats.org/spreadsheetml/2006/main" count="18253" uniqueCount="488">
  <si>
    <t>Código Presupuestal</t>
  </si>
  <si>
    <t>Fuente de 
Financiación</t>
  </si>
  <si>
    <t>Recurso</t>
  </si>
  <si>
    <t>Situado</t>
  </si>
  <si>
    <t>Denominación del Rubro</t>
  </si>
  <si>
    <t>Apropiación Inicial
(1)</t>
  </si>
  <si>
    <t>Compromisos
Acumulados
(3)</t>
  </si>
  <si>
    <t>A</t>
  </si>
  <si>
    <t>FUNCIONAMIENTO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</si>
  <si>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</si>
  <si>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</si>
  <si>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</si>
  <si>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</si>
  <si>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</si>
  <si>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</si>
  <si>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</si>
  <si>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</si>
  <si>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</si>
  <si>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PROPIOS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</si>
  <si>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</si>
  <si>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</si>
  <si>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</si>
  <si>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</si>
  <si>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</si>
  <si>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</si>
  <si>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</si>
  <si>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</si>
  <si>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</si>
  <si>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</si>
  <si>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</si>
  <si>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</si>
  <si>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</si>
  <si>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</si>
  <si>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</si>
  <si>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</si>
  <si>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</si>
  <si>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</si>
  <si>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</si>
  <si>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</si>
  <si>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</si>
  <si>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</si>
  <si>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</si>
  <si>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AUXILIO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</si>
  <si>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</si>
  <si>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</si>
  <si>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</si>
  <si>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</si>
  <si>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</si>
  <si>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</si>
  <si>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</si>
  <si>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</si>
  <si>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</si>
  <si>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</si>
  <si>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</t>
  </si>
  <si>
    <t>PRESTACIONES SOCIALES SEGÚN DEFINICIÓN LEGAL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</si>
  <si>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</si>
  <si>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</si>
  <si>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</si>
  <si>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</si>
  <si>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</si>
  <si>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</si>
  <si>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</si>
  <si>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</si>
  <si>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A-01-01-03-030</t>
  </si>
  <si>
    <t>BONIFICACIÓN DE DIRECCIÓN</t>
  </si>
  <si>
    <t>A-01-01-04</t>
  </si>
  <si>
    <t>OTROS GASTOS DE PERSONAL - DISTRIBUCIÓN PREVIO CONCEPTO DGPPN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</si>
  <si>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</si>
  <si>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</si>
  <si>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</si>
  <si>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</si>
  <si>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</si>
  <si>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</si>
  <si>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A-02-01-01-003</t>
  </si>
  <si>
    <t>ACTIVOS FIJOS NO CLASIFICADOS COMO MAQUINARIA Y EQUIPO</t>
  </si>
  <si>
    <t>A-02-01-01-003-008</t>
  </si>
  <si>
    <t>MUEBLES, INSTRUMENTOS MUSICALES, ARTÍCULOS DE DEPORTE Y ANTIGÜEDADES</t>
  </si>
  <si>
    <t>A-02-02</t>
  </si>
  <si>
    <t>ADQUISICIONES DIFERENTES DE ACTIVOS</t>
  </si>
  <si>
    <t>A-02-02-01</t>
  </si>
  <si>
    <t>MATERIALES Y SUMINISTROS</t>
  </si>
  <si>
    <t>A-02-02-01-002</t>
  </si>
  <si>
    <t>PRODUCTOS ALIMENTICIOS, BEBIDAS Y TABACO; TEXTILES, PRENDAS DE VESTIR Y PRODUCTOS DE CUERO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</si>
  <si>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</si>
  <si>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</si>
  <si>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</si>
  <si>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</si>
  <si>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A-02-02-01-003</t>
  </si>
  <si>
    <t>OTROS BIENES TRANSPORTABLES (EXCEPTO PRODUCTOS METÁLICOS, MAQUINARIA Y EQUIPO)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</si>
  <si>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</si>
  <si>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</si>
  <si>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</si>
  <si>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</si>
  <si>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</si>
  <si>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</si>
  <si>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</si>
  <si>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</si>
  <si>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</si>
  <si>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</si>
  <si>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</si>
  <si>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</si>
  <si>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A-02-02-02</t>
  </si>
  <si>
    <t>ADQUISICIÓN DE SERVICIOS</t>
  </si>
  <si>
    <t>A-02-02-02-006</t>
  </si>
  <si>
    <t>SERVICIOS DE ALOJAMIENTO; SERVICIOS DE SUMINISTRO DE COMIDAS Y BEBIDAS; SERVICIOS DE TRANSPORTE; Y SERVICIOS DE DISTRIBUCIÓN DE ELECTRICIDAD, GAS Y AGUA</t>
  </si>
  <si>
    <t>A-02-02-02-006-003</t>
  </si>
  <si>
    <t>ALOJAMIENTO; SERVICIOS DE SUMINISTROS DE COMIDAS Y BEBIDAS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</si>
  <si>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</si>
  <si>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</si>
  <si>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</si>
  <si>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</si>
  <si>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</si>
  <si>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</si>
  <si>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</t>
  </si>
  <si>
    <t>SERVICIOS FINANCIEROS Y SERVICIOS CONEXOS, SERVICIOS INMOBILIARIOS Y SERVICIOS DE LEASING</t>
  </si>
  <si>
    <t>A-02-02-02-007-001</t>
  </si>
  <si>
    <t>SERVICIOS FINANCIEROS Y SERVICIOS CONEXOS</t>
  </si>
  <si>
    <t>A-02-02-02-007-002</t>
  </si>
  <si>
    <t>SERVICIOS INMOBILIARIOS</t>
  </si>
  <si>
    <t>A-02-02-02-007-003</t>
  </si>
  <si>
    <t>SERVICIOS DE ARRENDAMIENTO O ALQUILER SIN OPERARIO</t>
  </si>
  <si>
    <t>A-02-02-02-008</t>
  </si>
  <si>
    <t>SERVICIOS PRESTADOS A LAS EMPRESAS Y SERVICIOS DE PRODUCCIÓN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</si>
  <si>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</si>
  <si>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</si>
  <si>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</si>
  <si>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</si>
  <si>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</si>
  <si>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</si>
  <si>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</si>
  <si>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</si>
  <si>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</si>
  <si>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</si>
  <si>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</si>
  <si>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</si>
  <si>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</t>
  </si>
  <si>
    <t>SERVICIOS PARA LA COMUNIDAD, SOCIALES Y PERSONALES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</si>
  <si>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</si>
  <si>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</si>
  <si>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</si>
  <si>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</si>
  <si>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</si>
  <si>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</si>
  <si>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</si>
  <si>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</si>
  <si>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A-02-02-02-009-007</t>
  </si>
  <si>
    <t>OTROS SERVICIOS</t>
  </si>
  <si>
    <t>A-02-02-02-010</t>
  </si>
  <si>
    <t>VIÁTICOS DE LOS FUNCIONARIOS EN COMISIÓN</t>
  </si>
  <si>
    <t>A-03</t>
  </si>
  <si>
    <t>TRANSFERENCIAS CORRIENTES</t>
  </si>
  <si>
    <t>A-03-03</t>
  </si>
  <si>
    <t>A ENTIDADES DEL GOBIERNO</t>
  </si>
  <si>
    <t>A-03-03-04</t>
  </si>
  <si>
    <t xml:space="preserve">A OTRAS ENTIDADES DEL GOBIERNO GENERAL </t>
  </si>
  <si>
    <t>A-03-03-04-007</t>
  </si>
  <si>
    <t>PROVISIÓN PARA GASTOS INSTITUCIONALES Y/O SECTORIALES CONTINGENTES- PREVIO CONCEPTO DGPPN</t>
  </si>
  <si>
    <t>A-03-04</t>
  </si>
  <si>
    <t>PRESTACIONES SOCIALES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</si>
  <si>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</si>
  <si>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</si>
  <si>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</si>
  <si>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</si>
  <si>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</si>
  <si>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</si>
  <si>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</si>
  <si>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</si>
  <si>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</si>
  <si>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</si>
  <si>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A-03-10-01</t>
  </si>
  <si>
    <t>FALLOS NACIONALES</t>
  </si>
  <si>
    <t>A-03-10-01-001</t>
  </si>
  <si>
    <t>NACIÓN</t>
  </si>
  <si>
    <t>SENTENCIAS</t>
  </si>
  <si>
    <t>A-03-10-01-003</t>
  </si>
  <si>
    <t>LAUDOS ARBITRALES</t>
  </si>
  <si>
    <t>A-08</t>
  </si>
  <si>
    <t>GASTOS POR TRIBUTOS, MULTAS, SANCIONES E INTERESES DE MORA</t>
  </si>
  <si>
    <t>A-08-04</t>
  </si>
  <si>
    <t>CONTRIBUCIONES</t>
  </si>
  <si>
    <t>A-08-04-01</t>
  </si>
  <si>
    <t>CUOTA DE FISCALIZACIÓN Y AUDITAJE</t>
  </si>
  <si>
    <t>B</t>
  </si>
  <si>
    <t>SERVICIO DE LA DEUDA PÚBLICA</t>
  </si>
  <si>
    <t>B-9</t>
  </si>
  <si>
    <t>SERVICIO DE LA DEUDA PÚBLICA EXTERNA</t>
  </si>
  <si>
    <t>B-9-01</t>
  </si>
  <si>
    <t>PRINCIPAL</t>
  </si>
  <si>
    <t>B-9-01-02</t>
  </si>
  <si>
    <t>SSF</t>
  </si>
  <si>
    <t>PRÉSTAMOS</t>
  </si>
  <si>
    <t>B-10</t>
  </si>
  <si>
    <t>SERVICIO DE LA DEUDA PÚBLICA INTERNA</t>
  </si>
  <si>
    <t>B-10-04</t>
  </si>
  <si>
    <t>FONDO DE CONTINGENCIAS</t>
  </si>
  <si>
    <t>B-10-04-01</t>
  </si>
  <si>
    <t>APORTES AL FONDO DE CONTINGENCIAS</t>
  </si>
  <si>
    <t>C</t>
  </si>
  <si>
    <t>C-2401</t>
  </si>
  <si>
    <t>INFRAESTRUCTURA RED VIAL PRIMARIA</t>
  </si>
  <si>
    <t>C-2401-0600</t>
  </si>
  <si>
    <t>INTERSUBSECTORIAL TRANSPORTE</t>
  </si>
  <si>
    <t>C-2401-0600-38</t>
  </si>
  <si>
    <t xml:space="preserve">MEJORAMIENTO APOYO ESTATAL PROYECTO DE CONCESIÓN RUTA DEL SOL SECTOR III,   CESAR, BOLÍVAR, MAGDALENA </t>
  </si>
  <si>
    <t>C-2401-0600-38-0</t>
  </si>
  <si>
    <t>C-2401-0600-38-0-2401070</t>
  </si>
  <si>
    <t>VÍA PRIMARIA CONCESIONADA</t>
  </si>
  <si>
    <t>C-2401-0600-38-0-2401070-02</t>
  </si>
  <si>
    <t>ADQUISICIÓN DE BIENES Y SERVICIOS</t>
  </si>
  <si>
    <t>C-2401-0600-54</t>
  </si>
  <si>
    <t>MEJORAMIENTO DE LA CONCESIÓN ARMENIA PEREIRA MANIZALES  RISARALDA, CALDAS, QUINDIO, VALLE DEL CAUCA</t>
  </si>
  <si>
    <t>C-2401-0600-54-0</t>
  </si>
  <si>
    <t>C-2401-0600-54-0-2401070</t>
  </si>
  <si>
    <t>C-2401-0600-54-0-2401070-02</t>
  </si>
  <si>
    <t>C-2401-0600-59</t>
  </si>
  <si>
    <t>MEJORAMIENTO CONSTRUCCIÓN REHABILITACIÓN, MANTENIMIENTO Y OPERACIÓN, DEL CORREDOR VIAL PAMPLONA - CUCÚTA DEPARTAMENTO DE   NORTE DE SANTANDER</t>
  </si>
  <si>
    <t>C-2401-0600-59-0</t>
  </si>
  <si>
    <t>C-2401-0600-59-0-2401074</t>
  </si>
  <si>
    <t>VÍA PRIMARIA INTERVENIDA Y EN OPERACIÓN</t>
  </si>
  <si>
    <t>C-2401-0600-59-0-2401074-02</t>
  </si>
  <si>
    <t>C-2401-0600-60</t>
  </si>
  <si>
    <t>MEJORAMIENTO , CONSTRUCCIÓN, REHABILITACIÓN, MANTENIMIENTO  Y OPERACIÓN DEL CORREDOR BUCARAMANGA, BARRANCABERMEJA, YONDÓ EN LOS DEPARTAMENTOS DE   ANTIOQUIA, SANTANDER</t>
  </si>
  <si>
    <t>C-2401-0600-60-0</t>
  </si>
  <si>
    <t>C-2401-0600-60-0-2401074</t>
  </si>
  <si>
    <t>C-2401-0600-60-0-2401074-02</t>
  </si>
  <si>
    <t>C-2401-0600-61</t>
  </si>
  <si>
    <t>CONSTRUCCIÓN OPERACIÓN Y MANTENIMIENTO DE LA CONCESIÓN AUTOPISTA CONEXIÓN PACIFICO 1 - AUTOPISTAS PARA LA PROSPERIDAD ANTIOQUIA</t>
  </si>
  <si>
    <t>C-2401-0600-61-0</t>
  </si>
  <si>
    <t>C-2401-0600-61-0-2401074</t>
  </si>
  <si>
    <t>C-2401-0600-61-0-2401074-02</t>
  </si>
  <si>
    <t>C-2401-0600-62</t>
  </si>
  <si>
    <t>REHABILITACIÓN CONSTRUCCIÓN, MEJORAMIENTO, OPERACIÓN Y MANTENIMIENTO DE LA CONCESIÓN AUTOPISTA AL RIO MAGDALENA 2, DEPARTAMENTOS DE ANTIOQUIA, SANTANDER</t>
  </si>
  <si>
    <t>C-2401-0600-62-0</t>
  </si>
  <si>
    <t>C-2401-0600-62-0-2401074</t>
  </si>
  <si>
    <t>C-2401-0600-62-0-2401074-02</t>
  </si>
  <si>
    <t>C-2401-0600-63</t>
  </si>
  <si>
    <t>MEJORAMIENTO REHABILITACIÓN, CONSTRUCCIÓN, MANTENIMIENTO Y OPERACIÓN DEL CORREDOR SANTANA - MOCOA - NEIVA, DEPARTAMENTOS DE  HUILA, PUTUMAYO, CAUCA</t>
  </si>
  <si>
    <t>C-2401-0600-63-0</t>
  </si>
  <si>
    <t>C-2401-0600-63-0-2401074</t>
  </si>
  <si>
    <t>C-2401-0600-63-0-2401074-02</t>
  </si>
  <si>
    <t>C-2401-0600-64</t>
  </si>
  <si>
    <t>MEJORAMIENTO REHABILITACIÓN, CONSTRUCCIÓN , MANTENIMIENTO  Y OPERACIÓN DEL CORREDOR POPAYAN - SANTANDER DE QUILICHAO EN EL DEPARTAMENTO DEL     CAUCA</t>
  </si>
  <si>
    <t>C-2401-0600-64-0</t>
  </si>
  <si>
    <t>C-2401-0600-64-0-2401074</t>
  </si>
  <si>
    <t>C-2401-0600-64-0-2401074-02</t>
  </si>
  <si>
    <t>C-2401-0600-65</t>
  </si>
  <si>
    <t>MEJORAMIENTO CONSTRUCCIÓN, MANTENIMIENTO Y OPERACIÓN DEL CORREDOR CONEXIÓN NORTE, AUTOPISTAS PARA LA PROSPERIDAD   ANTIOQUIA</t>
  </si>
  <si>
    <t>C-2401-0600-65-0</t>
  </si>
  <si>
    <t>C-2401-0600-65-0-2401074</t>
  </si>
  <si>
    <t>C-2401-0600-65-0-2401074-02</t>
  </si>
  <si>
    <t>C-2401-0600-66</t>
  </si>
  <si>
    <t>CONTROL Y SEGUIMIENTO A LA OPERACIÓN DE LAS VÍAS PRIMARIAS CONCESIONADAS  NACIONAL-[PREVIO CONCEPTO DNP]</t>
  </si>
  <si>
    <t>C-2401-0600-66-0</t>
  </si>
  <si>
    <t>CONTROL Y SEGUIMIENTO A LA OPERACIÓN DE LAS VÍAS PRIMARIAS CONCESIONADAS  NACIONAL</t>
  </si>
  <si>
    <t>C-2401-0600-66-0-2401075</t>
  </si>
  <si>
    <t>DOCUMENTOS DE APOYO TÉCNICO PARA EL DESARROLLO DE INTERVENCIONES EN INFRAESTRUCTURA VIAL</t>
  </si>
  <si>
    <t>C-2401-0600-66-0-2401075-02</t>
  </si>
  <si>
    <t>C-2401-0600-67</t>
  </si>
  <si>
    <t>MEJORAMIENTO CONSTRUCCIÓN, REHABILITACIÓN Y MANTENIMIENTO DEL CORREDOR VILLAVICENCIO - YOPAL DEPARTAMENTOS DEL   META, CASANARE</t>
  </si>
  <si>
    <t>C-2401-0600-67-0</t>
  </si>
  <si>
    <t>C-2401-0600-67-0-2401074</t>
  </si>
  <si>
    <t>C-2401-0600-67-0-2401074-02</t>
  </si>
  <si>
    <t>C-2401-0600-68</t>
  </si>
  <si>
    <t>CONSTRUCCIÓN OPERACIÓN Y MANTENIMIENTO DE LA VÍA MULALO - LOBOGUERRERO, DEPARTAMENTO DEL VALLE DEL CAUCA</t>
  </si>
  <si>
    <t>C-2401-0600-68-0</t>
  </si>
  <si>
    <t>C-2401-0600-68-0-2401074</t>
  </si>
  <si>
    <t>C-2401-0600-68-0-2401074-02</t>
  </si>
  <si>
    <t>C-2401-0600-69</t>
  </si>
  <si>
    <t>MEJORAMIENTO REHABILITACIÓN, CONSTRUCCIÓN, MANTENIMIENTO Y OPERACIÓN DEL CORREDOR BUCARAMANGA PAMPLONA NORTE DE SANTANDER</t>
  </si>
  <si>
    <t>C-2401-0600-69-0</t>
  </si>
  <si>
    <t>C-2401-0600-69-0-2401074</t>
  </si>
  <si>
    <t>C-2401-0600-69-0-2401074-02</t>
  </si>
  <si>
    <t>C-2401-0600-70</t>
  </si>
  <si>
    <t>MEJORAMIENTO REHABILITACIÓN, MANTENIMIENTO Y OPERACIÓN DEL CORREDOR TRANSVERSAL DEL SISGA, DEPARTAMENTOS DE BOYACÁ, CUNDINAMARCA, CASANARE</t>
  </si>
  <si>
    <t>C-2401-0600-70-0</t>
  </si>
  <si>
    <t>C-2401-0600-70-0-2401074</t>
  </si>
  <si>
    <t>C-2401-0600-70-0-2401074-02</t>
  </si>
  <si>
    <t>C-2401-0600-71</t>
  </si>
  <si>
    <t>REHABILITACIÓN MEJORAMIENTO, CONSTRUCCIÓN, MANTENIMIENTO Y OPERACIÓN DEL CORREDOR CARTAGENA - BARRANQUILLA Y CIRCUNVALAR DE LA PROSPERIDAD, DEPARTAMENTOS DE   ATLÁNTICO, BOLÍVAR</t>
  </si>
  <si>
    <t>C-2401-0600-71-0</t>
  </si>
  <si>
    <t>C-2401-0600-71-0-2401074</t>
  </si>
  <si>
    <t>C-2401-0600-71-0-2401074-02</t>
  </si>
  <si>
    <t>C-2401-0600-72</t>
  </si>
  <si>
    <t>MEJORAMIENTO CONSTRUCCIÓN, OPERACIÓN Y MANTENIMIENTO DE LA CONCESIÓN AUTOPISTA CONEXIÓN PACIFICO 2 ANTIOQUIA</t>
  </si>
  <si>
    <t>C-2401-0600-72-0</t>
  </si>
  <si>
    <t>C-2401-0600-72-0-2401074</t>
  </si>
  <si>
    <t>C-2401-0600-72-0-2401074-02</t>
  </si>
  <si>
    <t>C-2401-0600-73</t>
  </si>
  <si>
    <t>MEJORAMIENTO  CONSTRUCCIÓN, OPERACIÓN, Y MANTENIMIENTO DE LA AUTOPISTA CONEXIÓN PACIFICO 3  AUTOPISTAS PARA LA PROSPERIDAD   ANTIOQUIA</t>
  </si>
  <si>
    <t>C-2401-0600-73-0</t>
  </si>
  <si>
    <t>C-2401-0600-73-0-2401074</t>
  </si>
  <si>
    <t>C-2401-0600-73-0-2401074-02</t>
  </si>
  <si>
    <t>C-2401-0600-74</t>
  </si>
  <si>
    <t>MEJORAMIENTO REHABILITACIÓN, CONSTRUCCIÓN, MANTENIMIENTO, Y OPERACIÓN DEL CORREDOR RUMICHACA - PASTO EN EL DEPARTAMENTO DE    NARIÑO</t>
  </si>
  <si>
    <t>C-2401-0600-74-0</t>
  </si>
  <si>
    <t>C-2401-0600-74-0-2401074</t>
  </si>
  <si>
    <t>C-2401-0600-74-0-2401074-02</t>
  </si>
  <si>
    <t>C-2401-0600-75</t>
  </si>
  <si>
    <t>REHABILITACIÓN MEJORAMIENTO, OPERACIÓN Y MANTENIMIENTO DEL CORREDOR PERIMETRAL DE CUNDINAMARCA, CENTRO ORIENTE   CUNDINAMARCA</t>
  </si>
  <si>
    <t>C-2401-0600-75-0</t>
  </si>
  <si>
    <t>C-2401-0600-75-0-2401074</t>
  </si>
  <si>
    <t>C-2401-0600-75-0-2401074-02</t>
  </si>
  <si>
    <t>C-2401-0600-76</t>
  </si>
  <si>
    <t>MEJORAMIENTO CONSTRUCCIÓN, REHABILITACIÓN OPERACIÓN Y MANTENIMIENTO DE LA CONCESIÓN AUTOPISTA AL MAR 2   ANTIOQUIA</t>
  </si>
  <si>
    <t>C-2401-0600-76-0</t>
  </si>
  <si>
    <t>C-2401-0600-76-0-2401074</t>
  </si>
  <si>
    <t>C-2401-0600-76-0-2401074-02</t>
  </si>
  <si>
    <t>C-2401-0600-77</t>
  </si>
  <si>
    <t>MEJORAMIENTO REHABILITACIÓN Y MANTENIMIENTO DEL CORREDOR HONDA - PUERTO SALGAR - GIRARDOT, DEPARTAMENTOS DE    CUNDINAMARCA, CALDAS, TOLIMA</t>
  </si>
  <si>
    <t>C-2401-0600-77-0</t>
  </si>
  <si>
    <t>C-2401-0600-77-0-2401074</t>
  </si>
  <si>
    <t>C-2401-0600-77-0-2401074-02</t>
  </si>
  <si>
    <t>C-2401-0600-78</t>
  </si>
  <si>
    <t>MEJORAMIENTO CONSTRUCCIÓN, REHABILITACIÓN, OPERACIÓN Y MANTENIMIENTO DE LA CONCESIÓN AUTOPISTA AL MAR 1, DEPARTAMENTO DE ANTIOQUIA</t>
  </si>
  <si>
    <t>C-2401-0600-78-0</t>
  </si>
  <si>
    <t>C-2401-0600-78-0-2401074</t>
  </si>
  <si>
    <t>C-2401-0600-78-0-2401074-02</t>
  </si>
  <si>
    <t>C-2401-0600-79</t>
  </si>
  <si>
    <t>MEJORAMIENTO DEL CORREDOR PUERTA DE HIERRO - PALMAR DE VARELA Y CARRETO - CRUZ DEL VISO EN LOS DEPARTAMENTOS DE    ATLÁNTICO, BOLÍVAR, SUCRE</t>
  </si>
  <si>
    <t>C-2401-0600-79-0</t>
  </si>
  <si>
    <t>C-2401-0600-79-0-2401074</t>
  </si>
  <si>
    <t>C-2401-0600-79-0-2401074-02</t>
  </si>
  <si>
    <t>C-2401-0600-80</t>
  </si>
  <si>
    <t>DESARROLLO DE OBRAS COMPLEMENTARIAS, GESTIÓN SOCIAL, AMBIENTAL Y PREDIAL DE LOS CONTRATOS DE CONCESIÓN VIAL.   NACIONAL-[PREVIO CONCEPTO DNP]</t>
  </si>
  <si>
    <t>C-2403</t>
  </si>
  <si>
    <t>INFRAESTRUCTURA Y SERVICIOS DE TRANSPORTE AÉREO</t>
  </si>
  <si>
    <t>C-2403-0600</t>
  </si>
  <si>
    <t>C-2403-0600-4</t>
  </si>
  <si>
    <t>CONTROL Y SEGUIMIENTO A LA OPERACIÓN DE LOS AEROPUERTOS CONCESIONADOS  NACIONAL</t>
  </si>
  <si>
    <t>C-2403-0600-4-0</t>
  </si>
  <si>
    <t>C-2403-0600-4-0-2403039</t>
  </si>
  <si>
    <t>DOCUMENTOS DE LINEAMIENTOS TÉCNICOS</t>
  </si>
  <si>
    <t>C-2403-0600-4-0-2403039-02</t>
  </si>
  <si>
    <t>C-2404</t>
  </si>
  <si>
    <t>INFRAESTRUCTURA DE TRANSPORTE FÉRREO</t>
  </si>
  <si>
    <t>C-2404-0600</t>
  </si>
  <si>
    <t>C-2404-0600-2</t>
  </si>
  <si>
    <t>REHABILITACIÓN CONSTRUCCIÓN Y MANTENIMIENTO DE LA RED FÉRREA A NIVEL NACIONAL  NACIONAL</t>
  </si>
  <si>
    <t>C-2404-0600-2-0</t>
  </si>
  <si>
    <t>C-2404-0600-2-0-2404020</t>
  </si>
  <si>
    <t xml:space="preserve">VÍA FÉRREA MANTENIDA </t>
  </si>
  <si>
    <t>C-2404-0600-2-0-2404020-02</t>
  </si>
  <si>
    <t>C-2404-0600-2-0-2404047</t>
  </si>
  <si>
    <t>VÍA FÉRREA CONCESIONADA</t>
  </si>
  <si>
    <t>C-2404-0600-2-0-2404047-02</t>
  </si>
  <si>
    <t>C-2404-0600-4</t>
  </si>
  <si>
    <t>CONTROL Y SEGUIMIENTO A LA OPERACIÓN DE LAS VÍAS FÉRREAS  NACIONAL</t>
  </si>
  <si>
    <t>C-2404-0600-4-0</t>
  </si>
  <si>
    <t>C-2404-0600-4-0-2404042</t>
  </si>
  <si>
    <t>C-2404-0600-4-0-2404042-02</t>
  </si>
  <si>
    <t>C-2405</t>
  </si>
  <si>
    <t>INFRAESTRUCTURA DE TRANSPORTE MARÍTIMO</t>
  </si>
  <si>
    <t>C-2405-0600</t>
  </si>
  <si>
    <t>C-2405-0600-2</t>
  </si>
  <si>
    <t>APOYO ESTATAL A LOS PUERTOS A NIVEL NACIONAL   NACIONAL-[PREVIO CONCEPTO DNP]</t>
  </si>
  <si>
    <t>C-2405-0600-2-0</t>
  </si>
  <si>
    <t>APOYO ESTATAL A LOS PUERTOS A NIVEL NACIONAL   NACIONAL</t>
  </si>
  <si>
    <t>C-2405-0600-2-0-2405021</t>
  </si>
  <si>
    <t>PUERTOS CONCESIONADOS</t>
  </si>
  <si>
    <t>C-2405-0600-2-0-2405021-02</t>
  </si>
  <si>
    <t>C-2405-0600-4</t>
  </si>
  <si>
    <t>CONTROL Y SEGUIMIENTO A LA OPERACIÓN DE LOS PUERTOS CONCESIONADOS   NACIONAL</t>
  </si>
  <si>
    <t>C-2405-0600-4-0</t>
  </si>
  <si>
    <t>C-2405-0600-4-0-2405013</t>
  </si>
  <si>
    <t>C-2405-0600-4-0-2405013-02</t>
  </si>
  <si>
    <t>C-2499</t>
  </si>
  <si>
    <t>FORTALECIMIENTO DE LA GESTIÓN Y DIRECCIÓN DEL SECTOR TRANSPORTE</t>
  </si>
  <si>
    <t>C-2499-0600</t>
  </si>
  <si>
    <t>C-2499-0600-7</t>
  </si>
  <si>
    <t>IMPLEMENTACIÓN DEL SISTEMA INTEGRADO DE GESTIÓN Y CONTROL DE LA AGENCIA NACIONAL DE INFRAESTRUCTURA  NACIONAL-[PREVIO CONCEPTO DNP]</t>
  </si>
  <si>
    <t>C-2499-0600-7-0</t>
  </si>
  <si>
    <t>IMPLEMENTACIÓN DEL SISTEMA INTEGRADO DE GESTIÓN Y CONTROL DE LA AGENCIA NACIONAL DE INFRAESTRUCTURA  NACIONAL</t>
  </si>
  <si>
    <t>C-2499-0600-7-0-2499060</t>
  </si>
  <si>
    <t>SERVICIO DE IMPLEMENTACIÓN SISTEMAS DE GESTIÓN</t>
  </si>
  <si>
    <t>C-2499-0600-7-0-2499060-02</t>
  </si>
  <si>
    <t>C-2499-0600-8</t>
  </si>
  <si>
    <t>APOYO PARA LA GESTIÓN DE LA AGENCIA NACIONAL DE INFRAESTRUCTURA A TRAVÉS DE ASESORÍAS Y CONSULTORÍAS  NACIONAL-[PREVIO CONCEPTO DNP]</t>
  </si>
  <si>
    <t>C-2499-0600-8-0</t>
  </si>
  <si>
    <t>APOYO PARA LA GESTIÓN DE LA AGENCIA NACIONAL DE INFRAESTRUCTURA A TRAVÉS DE ASESORÍAS Y CONSULTORÍAS  NACIONAL</t>
  </si>
  <si>
    <t>C-2499-0600-8-0-2499053</t>
  </si>
  <si>
    <t>C-2499-0600-8-0-2499053-02</t>
  </si>
  <si>
    <t>C-2499-0600-8-0-2499066</t>
  </si>
  <si>
    <t>ESTUDIOS DE PREINVERSIÓN</t>
  </si>
  <si>
    <t>C-2499-0600-8-0-2499066-02</t>
  </si>
  <si>
    <t>C-2499-0600-9</t>
  </si>
  <si>
    <t>SISTEMATIZACIÓN PARA EL SERVICIO DE INFORMACIÓN DE LA GESTIÓN ADMINISTRATIVA.  NACIONAL-[PREVIO CONCEPTO DNP]</t>
  </si>
  <si>
    <t>C-2499-0600-9-0</t>
  </si>
  <si>
    <t>SISTEMATIZACIÓN PARA EL SERVICIO DE INFORMACIÓN DE LA GESTIÓN ADMINISTRATIVA.  NACIONAL</t>
  </si>
  <si>
    <t>C-2499-0600-9-0-2499063</t>
  </si>
  <si>
    <t>SERVICIOS DE INFORMACIÓN IMPLEMENTADOS</t>
  </si>
  <si>
    <t>C-2499-0600-9-0-2499063-02</t>
  </si>
  <si>
    <t>C-2499-0600-10</t>
  </si>
  <si>
    <t>IMPLEMENTACION DEL SISTEMA DE GESTION DOCUMENTAL DE LA AGENCIA NACIONAL DE INFRAESTRUCTURA NACIONAL-[PREVIO CONCEPTO DNP]</t>
  </si>
  <si>
    <t>C-2499-0600-10-0</t>
  </si>
  <si>
    <t>IMPLEMENTACION DEL SISTEMA DE GESTION DOCUMENTAL DE LA AGENCIA NACIONAL DE INFRAESTRUCTURA NACIONAL</t>
  </si>
  <si>
    <t>C-2499-0600-10-0-2499052</t>
  </si>
  <si>
    <t>SERVICIO DE GESTIÓN DOCUMENTAL</t>
  </si>
  <si>
    <t>A-02-02-02-006-005</t>
  </si>
  <si>
    <t>SERVICIOS DE TRANSPORTE DE CARGA</t>
  </si>
  <si>
    <t>C-2401-0600-80-0</t>
  </si>
  <si>
    <t>DESARROLLO DE OBRAS COMPLEMENTARIAS, GESTIÓN SOCIAL, AMBIENTAL Y PREDIAL DE LOS CONTRATOS DE CONCESIÓN VIAL.   NACIONAL</t>
  </si>
  <si>
    <t>C-2401-0600-80-0-2401017</t>
  </si>
  <si>
    <t>PUENTE CONSTRUIDO</t>
  </si>
  <si>
    <t>C-2401-0600-80-0-2401017-02</t>
  </si>
  <si>
    <t>C-2401-0600-80-0-2401034</t>
  </si>
  <si>
    <t>VÍA PRIMARIA CON OBRAS COMPLEMENTARIAS DE SEGURIDAD VIAL</t>
  </si>
  <si>
    <t>C-2401-0600-80-0-2401034-02</t>
  </si>
  <si>
    <t>C-2401-0600-80-0-2401074</t>
  </si>
  <si>
    <t>C-2401-0600-80-0-2401074-02</t>
  </si>
  <si>
    <t>Mes</t>
  </si>
  <si>
    <t>Enero</t>
  </si>
  <si>
    <t>Febrero</t>
  </si>
  <si>
    <t>APORTES A LA SEGURIDAD SOCIAL EN PENSIONES</t>
  </si>
  <si>
    <t>APORTES A LA SEGURIDAD SOCIAL EN SALUD</t>
  </si>
  <si>
    <t>Marzo</t>
  </si>
  <si>
    <t>Adiciones
(a)</t>
  </si>
  <si>
    <t>Reducciones
(b)</t>
  </si>
  <si>
    <t>Créditos
(c)</t>
  </si>
  <si>
    <t>Contracréditos
(d)</t>
  </si>
  <si>
    <t>VACACIONES</t>
  </si>
  <si>
    <t>ABRIL</t>
  </si>
  <si>
    <t>C-2499-0600-10-0-2499052-02</t>
  </si>
  <si>
    <t>A-02-02-01-004</t>
  </si>
  <si>
    <t>PRODUCTOS METÁLICOS Y PAQUETES DE SOFTWARE</t>
  </si>
  <si>
    <t>A-02-02-01-004-005</t>
  </si>
  <si>
    <t>MAQUINARIA DE OFICINA, CONTABILIDAD E INFORMÁTICA</t>
  </si>
  <si>
    <t>MAYO</t>
  </si>
  <si>
    <t>PRESTACIONES PARA CUBRIR RIESGOS SOCIALES</t>
  </si>
  <si>
    <t>APORTES A CAJAS DE COMPENSACIÓN FAMILIAR</t>
  </si>
  <si>
    <t>JUNIO</t>
  </si>
  <si>
    <t>JULIO</t>
  </si>
  <si>
    <t>A-02-01-01-004</t>
  </si>
  <si>
    <t>MAQUINARIA Y EQUIPO</t>
  </si>
  <si>
    <t>A-02-01-01-004-007</t>
  </si>
  <si>
    <t>EQUIPO Y APARATOS DE RADIO, TELEVISIÓN Y COMUNICACIONES</t>
  </si>
  <si>
    <t>B-10-01</t>
  </si>
  <si>
    <t>B-10-01-02</t>
  </si>
  <si>
    <t>B-10-01-02-001</t>
  </si>
  <si>
    <t>AGOSTO</t>
  </si>
  <si>
    <t>SEPTIEMBRE</t>
  </si>
  <si>
    <t>INVERSIÓN</t>
  </si>
  <si>
    <t>A-01-01-04-001</t>
  </si>
  <si>
    <t>OTROS GASTOS DE PERSONAL</t>
  </si>
  <si>
    <t>A-02-02-02-006-004</t>
  </si>
  <si>
    <t>SERVICIOS DE TRANSPORTE DE PASAJEROS</t>
  </si>
  <si>
    <t>INVERSION</t>
  </si>
  <si>
    <t>OCTUBRE</t>
  </si>
  <si>
    <t>NOVIEMBRE</t>
  </si>
  <si>
    <t>DICIEMBRE</t>
  </si>
  <si>
    <t>Pagos Acumulados (5)</t>
  </si>
  <si>
    <t>Obligaciones Acumuladas (4)</t>
  </si>
  <si>
    <t>Certificados Acumulados (2)</t>
  </si>
  <si>
    <t xml:space="preserve">Apropiación Vigente (1) </t>
  </si>
  <si>
    <t>Total Modificaciones Presupuestales ( e) = (a)-(b)+( c) - (d)</t>
  </si>
  <si>
    <t>Año</t>
  </si>
  <si>
    <t>A-01-01-01-001-005</t>
  </si>
  <si>
    <t>AUXILIO DE TRANSPORTE</t>
  </si>
  <si>
    <t>A-02-02-01-002-008</t>
  </si>
  <si>
    <t>DOTACIÓN (PRENDAS DE VESTIR Y CALZADO)</t>
  </si>
  <si>
    <t>A-03-03-01</t>
  </si>
  <si>
    <t>A ÓRGANOS DEL PRESUPUESTO GENERAL</t>
  </si>
  <si>
    <t>A-03-03-01-999</t>
  </si>
  <si>
    <t>OTRAS TRANSFERENCIAS - DISTRIBUCIÓN PREVIO CONCEPTO DGPPN</t>
  </si>
  <si>
    <t>C-2403-0600-5</t>
  </si>
  <si>
    <t>APOYO ESTATAL A LOS AEROPUERTOS A NIVEL NACIONAL  NACIONAL</t>
  </si>
  <si>
    <t>C-2403-0600-5-0</t>
  </si>
  <si>
    <t>APOYO ESTATAL A LOS AEROPUERTOS A NIVEL NACIONAL NACIONAL</t>
  </si>
  <si>
    <t>C-2403-0600-5-0-2403039</t>
  </si>
  <si>
    <t>C-2403-0600-5-0-2403039-02</t>
  </si>
  <si>
    <t>C-2406</t>
  </si>
  <si>
    <t>INFRAESTRUCTURA DE TRANSPORTE FLUVIAL</t>
  </si>
  <si>
    <t>C-2406-0600</t>
  </si>
  <si>
    <t>C-2406-0600-1</t>
  </si>
  <si>
    <t>CONTROL Y SEGUIMIENTO A LAS VIAS FLUVIALES  NACIONAL</t>
  </si>
  <si>
    <t>C-2406-0600-1-0</t>
  </si>
  <si>
    <t>C-2406-0600-1-0-2406038</t>
  </si>
  <si>
    <t>C-2406-0600-1-0-2406038-02</t>
  </si>
  <si>
    <t>FEBRERO</t>
  </si>
  <si>
    <t>A-02-01-01-004-005</t>
  </si>
  <si>
    <t>MARZO</t>
  </si>
  <si>
    <t>A-02-01-01-004-006</t>
  </si>
  <si>
    <t>MAQUINARIA Y APARATOS ELÉCTRICOS</t>
  </si>
  <si>
    <t>A-02-02-01-003-001</t>
  </si>
  <si>
    <t>PRODUCTOS DE MADERA, CORCHO, CESTERÍA Y ESPARTERÍA</t>
  </si>
  <si>
    <t>A-02-02-02-005</t>
  </si>
  <si>
    <t>SERVICIOS DE LA CONSTRUCCIÓN</t>
  </si>
  <si>
    <t>A-02-02-02-005-004</t>
  </si>
  <si>
    <t>SERVICIOS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</si>
</sst>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 ;\-#,##0.00\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68">
    <xf numFmtId="0" fontId="0" fillId="0" borderId="0" xfId="0"/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 wrapText="1"/>
    </xf>
    <xf numFmtId="49" fontId="2" fillId="4" borderId="5" xfId="3" applyNumberFormat="1" applyFont="1" applyFill="1" applyBorder="1" applyAlignment="1">
      <alignment horizontal="left" vertical="center"/>
    </xf>
    <xf numFmtId="0" fontId="2" fillId="4" borderId="6" xfId="3" applyFont="1" applyFill="1" applyBorder="1" applyAlignment="1">
      <alignment horizontal="center" vertical="center"/>
    </xf>
    <xf numFmtId="0" fontId="2" fillId="4" borderId="6" xfId="1" applyFont="1" applyFill="1" applyBorder="1" applyAlignment="1">
      <alignment vertical="center" wrapText="1"/>
    </xf>
    <xf numFmtId="39" fontId="2" fillId="4" borderId="6" xfId="2" applyNumberFormat="1" applyFont="1" applyFill="1" applyBorder="1" applyAlignment="1">
      <alignment horizontal="right" vertical="center"/>
    </xf>
    <xf numFmtId="39" fontId="2" fillId="4" borderId="7" xfId="2" applyNumberFormat="1" applyFont="1" applyFill="1" applyBorder="1" applyAlignment="1">
      <alignment horizontal="right" vertical="center"/>
    </xf>
    <xf numFmtId="49" fontId="3" fillId="2" borderId="8" xfId="3" applyNumberFormat="1" applyFont="1" applyFill="1" applyBorder="1" applyAlignment="1">
      <alignment horizontal="left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9" xfId="1" applyFont="1" applyFill="1" applyBorder="1" applyAlignment="1">
      <alignment vertical="center" wrapText="1"/>
    </xf>
    <xf numFmtId="4" fontId="3" fillId="2" borderId="9" xfId="1" applyNumberFormat="1" applyFont="1" applyFill="1" applyBorder="1" applyAlignment="1">
      <alignment vertical="center" wrapText="1"/>
    </xf>
    <xf numFmtId="4" fontId="3" fillId="2" borderId="10" xfId="1" applyNumberFormat="1" applyFont="1" applyFill="1" applyBorder="1" applyAlignment="1">
      <alignment vertical="center" wrapText="1"/>
    </xf>
    <xf numFmtId="49" fontId="3" fillId="2" borderId="11" xfId="3" applyNumberFormat="1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 wrapText="1"/>
    </xf>
    <xf numFmtId="4" fontId="3" fillId="2" borderId="12" xfId="1" applyNumberFormat="1" applyFont="1" applyFill="1" applyBorder="1" applyAlignment="1">
      <alignment vertical="center" wrapText="1"/>
    </xf>
    <xf numFmtId="4" fontId="3" fillId="2" borderId="13" xfId="1" applyNumberFormat="1" applyFont="1" applyFill="1" applyBorder="1" applyAlignment="1">
      <alignment vertical="center" wrapText="1"/>
    </xf>
    <xf numFmtId="49" fontId="4" fillId="2" borderId="11" xfId="3" applyNumberFormat="1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 wrapText="1"/>
    </xf>
    <xf numFmtId="4" fontId="4" fillId="2" borderId="12" xfId="1" applyNumberFormat="1" applyFont="1" applyFill="1" applyBorder="1" applyAlignment="1">
      <alignment vertical="center" wrapText="1"/>
    </xf>
    <xf numFmtId="4" fontId="7" fillId="2" borderId="12" xfId="1" applyNumberFormat="1" applyFont="1" applyFill="1" applyBorder="1" applyAlignment="1">
      <alignment horizontal="right" vertical="center" wrapText="1" readingOrder="1"/>
    </xf>
    <xf numFmtId="4" fontId="8" fillId="2" borderId="12" xfId="1" applyNumberFormat="1" applyFont="1" applyFill="1" applyBorder="1" applyAlignment="1">
      <alignment horizontal="right" vertical="center" wrapText="1" readingOrder="1"/>
    </xf>
    <xf numFmtId="4" fontId="7" fillId="2" borderId="13" xfId="1" applyNumberFormat="1" applyFont="1" applyFill="1" applyBorder="1" applyAlignment="1">
      <alignment horizontal="right" vertical="center" wrapText="1" readingOrder="1"/>
    </xf>
    <xf numFmtId="4" fontId="3" fillId="2" borderId="12" xfId="1" applyNumberFormat="1" applyFont="1" applyFill="1" applyBorder="1" applyAlignment="1">
      <alignment horizontal="right" vertical="center" wrapText="1" readingOrder="1"/>
    </xf>
    <xf numFmtId="4" fontId="9" fillId="2" borderId="12" xfId="1" applyNumberFormat="1" applyFont="1" applyFill="1" applyBorder="1" applyAlignment="1">
      <alignment horizontal="right" vertical="center" wrapText="1" readingOrder="1"/>
    </xf>
    <xf numFmtId="4" fontId="9" fillId="2" borderId="13" xfId="1" applyNumberFormat="1" applyFont="1" applyFill="1" applyBorder="1" applyAlignment="1">
      <alignment horizontal="right" vertical="center" wrapText="1" readingOrder="1"/>
    </xf>
    <xf numFmtId="4" fontId="10" fillId="2" borderId="12" xfId="1" applyNumberFormat="1" applyFont="1" applyFill="1" applyBorder="1" applyAlignment="1">
      <alignment horizontal="right" vertical="center" wrapText="1" readingOrder="1"/>
    </xf>
    <xf numFmtId="4" fontId="10" fillId="2" borderId="13" xfId="1" applyNumberFormat="1" applyFont="1" applyFill="1" applyBorder="1" applyAlignment="1">
      <alignment horizontal="right" vertical="center" wrapText="1" readingOrder="1"/>
    </xf>
    <xf numFmtId="4" fontId="8" fillId="2" borderId="13" xfId="1" applyNumberFormat="1" applyFont="1" applyFill="1" applyBorder="1" applyAlignment="1">
      <alignment horizontal="right" vertical="center" wrapText="1" readingOrder="1"/>
    </xf>
    <xf numFmtId="0" fontId="3" fillId="2" borderId="11" xfId="3" applyFont="1" applyFill="1" applyBorder="1" applyAlignment="1">
      <alignment horizontal="left" vertical="center"/>
    </xf>
    <xf numFmtId="0" fontId="4" fillId="2" borderId="11" xfId="3" applyFont="1" applyFill="1" applyBorder="1" applyAlignment="1">
      <alignment horizontal="left" vertical="center"/>
    </xf>
    <xf numFmtId="4" fontId="4" fillId="2" borderId="12" xfId="1" applyNumberFormat="1" applyFont="1" applyFill="1" applyBorder="1" applyAlignment="1">
      <alignment horizontal="right" vertical="center" wrapText="1" readingOrder="1"/>
    </xf>
    <xf numFmtId="49" fontId="4" fillId="2" borderId="14" xfId="3" applyNumberFormat="1" applyFont="1" applyFill="1" applyBorder="1" applyAlignment="1">
      <alignment horizontal="left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 wrapText="1"/>
    </xf>
    <xf numFmtId="4" fontId="7" fillId="2" borderId="15" xfId="1" applyNumberFormat="1" applyFont="1" applyFill="1" applyBorder="1" applyAlignment="1">
      <alignment horizontal="right" vertical="center" wrapText="1" readingOrder="1"/>
    </xf>
    <xf numFmtId="4" fontId="8" fillId="2" borderId="15" xfId="1" applyNumberFormat="1" applyFont="1" applyFill="1" applyBorder="1" applyAlignment="1">
      <alignment horizontal="right" vertical="center" wrapText="1" readingOrder="1"/>
    </xf>
    <xf numFmtId="4" fontId="7" fillId="2" borderId="16" xfId="1" applyNumberFormat="1" applyFont="1" applyFill="1" applyBorder="1" applyAlignment="1">
      <alignment horizontal="right" vertical="center" wrapText="1" readingOrder="1"/>
    </xf>
    <xf numFmtId="0" fontId="4" fillId="2" borderId="9" xfId="3" applyFont="1" applyFill="1" applyBorder="1" applyAlignment="1">
      <alignment horizontal="center" vertical="center"/>
    </xf>
    <xf numFmtId="39" fontId="3" fillId="2" borderId="9" xfId="2" applyNumberFormat="1" applyFont="1" applyFill="1" applyBorder="1" applyAlignment="1">
      <alignment horizontal="right" vertical="center"/>
    </xf>
    <xf numFmtId="39" fontId="3" fillId="2" borderId="10" xfId="2" applyNumberFormat="1" applyFont="1" applyFill="1" applyBorder="1" applyAlignment="1">
      <alignment horizontal="right" vertical="center"/>
    </xf>
    <xf numFmtId="39" fontId="3" fillId="2" borderId="12" xfId="2" applyNumberFormat="1" applyFont="1" applyFill="1" applyBorder="1" applyAlignment="1">
      <alignment horizontal="right" vertical="center"/>
    </xf>
    <xf numFmtId="39" fontId="3" fillId="2" borderId="13" xfId="2" applyNumberFormat="1" applyFont="1" applyFill="1" applyBorder="1" applyAlignment="1">
      <alignment horizontal="right" vertical="center"/>
    </xf>
    <xf numFmtId="39" fontId="4" fillId="2" borderId="12" xfId="2" applyNumberFormat="1" applyFont="1" applyFill="1" applyBorder="1" applyAlignment="1">
      <alignment horizontal="right" vertical="center"/>
    </xf>
    <xf numFmtId="39" fontId="4" fillId="2" borderId="13" xfId="2" applyNumberFormat="1" applyFont="1" applyFill="1" applyBorder="1" applyAlignment="1">
      <alignment horizontal="right" vertical="center"/>
    </xf>
    <xf numFmtId="39" fontId="4" fillId="2" borderId="15" xfId="2" applyNumberFormat="1" applyFont="1" applyFill="1" applyBorder="1" applyAlignment="1">
      <alignment horizontal="right" vertical="center"/>
    </xf>
    <xf numFmtId="39" fontId="4" fillId="2" borderId="16" xfId="2" applyNumberFormat="1" applyFont="1" applyFill="1" applyBorder="1" applyAlignment="1">
      <alignment horizontal="right" vertical="center"/>
    </xf>
    <xf numFmtId="4" fontId="10" fillId="2" borderId="9" xfId="1" applyNumberFormat="1" applyFont="1" applyFill="1" applyBorder="1" applyAlignment="1">
      <alignment horizontal="right" vertical="center" wrapText="1" readingOrder="1"/>
    </xf>
    <xf numFmtId="4" fontId="10" fillId="2" borderId="10" xfId="1" applyNumberFormat="1" applyFont="1" applyFill="1" applyBorder="1" applyAlignment="1">
      <alignment horizontal="right" vertical="center" wrapText="1" readingOrder="1"/>
    </xf>
    <xf numFmtId="0" fontId="8" fillId="2" borderId="12" xfId="3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vertical="center" wrapText="1"/>
    </xf>
    <xf numFmtId="0" fontId="9" fillId="2" borderId="12" xfId="3" applyFont="1" applyFill="1" applyBorder="1" applyAlignment="1">
      <alignment horizontal="center" vertical="center"/>
    </xf>
    <xf numFmtId="49" fontId="9" fillId="2" borderId="11" xfId="3" applyNumberFormat="1" applyFont="1" applyFill="1" applyBorder="1" applyAlignment="1">
      <alignment horizontal="left" vertical="center"/>
    </xf>
    <xf numFmtId="0" fontId="9" fillId="2" borderId="15" xfId="3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/>
    </xf>
    <xf numFmtId="49" fontId="8" fillId="2" borderId="11" xfId="3" applyNumberFormat="1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/>
    </xf>
    <xf numFmtId="0" fontId="9" fillId="2" borderId="11" xfId="3" applyFont="1" applyFill="1" applyBorder="1" applyAlignment="1">
      <alignment horizontal="left" vertical="center"/>
    </xf>
    <xf numFmtId="0" fontId="9" fillId="2" borderId="12" xfId="3" applyFont="1" applyFill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vertical="center" wrapText="1"/>
    </xf>
    <xf numFmtId="164" fontId="4" fillId="2" borderId="0" xfId="2" applyFont="1" applyFill="1" applyAlignment="1">
      <alignment vertical="center"/>
    </xf>
    <xf numFmtId="4" fontId="3" fillId="2" borderId="13" xfId="1" applyNumberFormat="1" applyFont="1" applyFill="1" applyBorder="1" applyAlignment="1">
      <alignment horizontal="right" vertical="center" wrapText="1" readingOrder="1"/>
    </xf>
    <xf numFmtId="4" fontId="4" fillId="2" borderId="13" xfId="1" applyNumberFormat="1" applyFont="1" applyFill="1" applyBorder="1" applyAlignment="1">
      <alignment horizontal="right" vertical="center" wrapText="1" readingOrder="1"/>
    </xf>
    <xf numFmtId="49" fontId="4" fillId="2" borderId="17" xfId="3" applyNumberFormat="1" applyFont="1" applyFill="1" applyBorder="1" applyAlignment="1">
      <alignment horizontal="left" vertical="center"/>
    </xf>
    <xf numFmtId="0" fontId="8" fillId="2" borderId="18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vertical="center" wrapText="1"/>
    </xf>
    <xf numFmtId="4" fontId="8" fillId="2" borderId="18" xfId="1" applyNumberFormat="1" applyFont="1" applyFill="1" applyBorder="1" applyAlignment="1">
      <alignment horizontal="right" vertical="center" wrapText="1" readingOrder="1"/>
    </xf>
    <xf numFmtId="4" fontId="7" fillId="2" borderId="18" xfId="1" applyNumberFormat="1" applyFont="1" applyFill="1" applyBorder="1" applyAlignment="1">
      <alignment horizontal="right" vertical="center" wrapText="1" readingOrder="1"/>
    </xf>
    <xf numFmtId="4" fontId="7" fillId="2" borderId="19" xfId="1" applyNumberFormat="1" applyFont="1" applyFill="1" applyBorder="1" applyAlignment="1">
      <alignment horizontal="right" vertical="center" wrapText="1" readingOrder="1"/>
    </xf>
    <xf numFmtId="49" fontId="2" fillId="4" borderId="5" xfId="3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4" borderId="6" xfId="6" applyFont="1" applyFill="1" applyBorder="1" applyAlignment="1">
      <alignment vertical="center" wrapText="1"/>
    </xf>
    <xf numFmtId="0" fontId="3" fillId="2" borderId="9" xfId="6" applyFont="1" applyFill="1" applyBorder="1" applyAlignment="1">
      <alignment vertical="center" wrapText="1"/>
    </xf>
    <xf numFmtId="4" fontId="3" fillId="2" borderId="9" xfId="6" applyNumberFormat="1" applyFont="1" applyFill="1" applyBorder="1" applyAlignment="1">
      <alignment vertical="center" wrapText="1"/>
    </xf>
    <xf numFmtId="4" fontId="3" fillId="2" borderId="10" xfId="6" applyNumberFormat="1" applyFont="1" applyFill="1" applyBorder="1" applyAlignment="1">
      <alignment vertical="center" wrapText="1"/>
    </xf>
    <xf numFmtId="0" fontId="3" fillId="2" borderId="12" xfId="6" applyFont="1" applyFill="1" applyBorder="1" applyAlignment="1">
      <alignment vertical="center" wrapText="1"/>
    </xf>
    <xf numFmtId="4" fontId="3" fillId="2" borderId="12" xfId="6" applyNumberFormat="1" applyFont="1" applyFill="1" applyBorder="1" applyAlignment="1">
      <alignment vertical="center" wrapText="1"/>
    </xf>
    <xf numFmtId="4" fontId="3" fillId="2" borderId="13" xfId="6" applyNumberFormat="1" applyFont="1" applyFill="1" applyBorder="1" applyAlignment="1">
      <alignment vertical="center" wrapText="1"/>
    </xf>
    <xf numFmtId="0" fontId="4" fillId="2" borderId="12" xfId="6" applyFont="1" applyFill="1" applyBorder="1" applyAlignment="1">
      <alignment vertical="center" wrapText="1"/>
    </xf>
    <xf numFmtId="4" fontId="4" fillId="2" borderId="12" xfId="6" applyNumberFormat="1" applyFont="1" applyFill="1" applyBorder="1" applyAlignment="1">
      <alignment vertical="center" wrapText="1"/>
    </xf>
    <xf numFmtId="4" fontId="7" fillId="2" borderId="12" xfId="6" applyNumberFormat="1" applyFont="1" applyFill="1" applyBorder="1" applyAlignment="1">
      <alignment horizontal="right" vertical="center" wrapText="1" readingOrder="1"/>
    </xf>
    <xf numFmtId="4" fontId="7" fillId="2" borderId="13" xfId="6" applyNumberFormat="1" applyFont="1" applyFill="1" applyBorder="1" applyAlignment="1">
      <alignment horizontal="right" vertical="center" wrapText="1" readingOrder="1"/>
    </xf>
    <xf numFmtId="4" fontId="8" fillId="2" borderId="12" xfId="6" applyNumberFormat="1" applyFont="1" applyFill="1" applyBorder="1" applyAlignment="1">
      <alignment horizontal="right" vertical="center" wrapText="1" readingOrder="1"/>
    </xf>
    <xf numFmtId="4" fontId="3" fillId="2" borderId="12" xfId="6" applyNumberFormat="1" applyFont="1" applyFill="1" applyBorder="1" applyAlignment="1">
      <alignment horizontal="right" vertical="center" wrapText="1" readingOrder="1"/>
    </xf>
    <xf numFmtId="4" fontId="9" fillId="2" borderId="12" xfId="6" applyNumberFormat="1" applyFont="1" applyFill="1" applyBorder="1" applyAlignment="1">
      <alignment horizontal="right" vertical="center" wrapText="1" readingOrder="1"/>
    </xf>
    <xf numFmtId="4" fontId="10" fillId="2" borderId="12" xfId="6" applyNumberFormat="1" applyFont="1" applyFill="1" applyBorder="1" applyAlignment="1">
      <alignment horizontal="right" vertical="center" wrapText="1" readingOrder="1"/>
    </xf>
    <xf numFmtId="4" fontId="9" fillId="2" borderId="13" xfId="6" applyNumberFormat="1" applyFont="1" applyFill="1" applyBorder="1" applyAlignment="1">
      <alignment horizontal="right" vertical="center" wrapText="1" readingOrder="1"/>
    </xf>
    <xf numFmtId="4" fontId="10" fillId="2" borderId="13" xfId="6" applyNumberFormat="1" applyFont="1" applyFill="1" applyBorder="1" applyAlignment="1">
      <alignment horizontal="right" vertical="center" wrapText="1" readingOrder="1"/>
    </xf>
    <xf numFmtId="4" fontId="8" fillId="2" borderId="13" xfId="6" applyNumberFormat="1" applyFont="1" applyFill="1" applyBorder="1" applyAlignment="1">
      <alignment horizontal="right" vertical="center" wrapText="1" readingOrder="1"/>
    </xf>
    <xf numFmtId="0" fontId="4" fillId="2" borderId="15" xfId="6" applyFont="1" applyFill="1" applyBorder="1" applyAlignment="1">
      <alignment vertical="center" wrapText="1"/>
    </xf>
    <xf numFmtId="4" fontId="7" fillId="2" borderId="15" xfId="6" applyNumberFormat="1" applyFont="1" applyFill="1" applyBorder="1" applyAlignment="1">
      <alignment horizontal="right" vertical="center" wrapText="1" readingOrder="1"/>
    </xf>
    <xf numFmtId="4" fontId="7" fillId="2" borderId="16" xfId="6" applyNumberFormat="1" applyFont="1" applyFill="1" applyBorder="1" applyAlignment="1">
      <alignment horizontal="right" vertical="center" wrapText="1" readingOrder="1"/>
    </xf>
    <xf numFmtId="4" fontId="10" fillId="2" borderId="9" xfId="6" applyNumberFormat="1" applyFont="1" applyFill="1" applyBorder="1" applyAlignment="1">
      <alignment horizontal="right" vertical="center" wrapText="1" readingOrder="1"/>
    </xf>
    <xf numFmtId="4" fontId="10" fillId="2" borderId="10" xfId="6" applyNumberFormat="1" applyFont="1" applyFill="1" applyBorder="1" applyAlignment="1">
      <alignment horizontal="right" vertical="center" wrapText="1" readingOrder="1"/>
    </xf>
    <xf numFmtId="0" fontId="9" fillId="2" borderId="12" xfId="6" applyFont="1" applyFill="1" applyBorder="1" applyAlignment="1">
      <alignment vertical="center" wrapText="1"/>
    </xf>
    <xf numFmtId="4" fontId="3" fillId="2" borderId="13" xfId="6" applyNumberFormat="1" applyFont="1" applyFill="1" applyBorder="1" applyAlignment="1">
      <alignment horizontal="right" vertical="center" wrapText="1" readingOrder="1"/>
    </xf>
    <xf numFmtId="4" fontId="4" fillId="2" borderId="12" xfId="6" applyNumberFormat="1" applyFont="1" applyFill="1" applyBorder="1" applyAlignment="1">
      <alignment horizontal="right" vertical="center" wrapText="1" readingOrder="1"/>
    </xf>
    <xf numFmtId="4" fontId="4" fillId="2" borderId="13" xfId="6" applyNumberFormat="1" applyFont="1" applyFill="1" applyBorder="1" applyAlignment="1">
      <alignment horizontal="right" vertical="center" wrapText="1" readingOrder="1"/>
    </xf>
    <xf numFmtId="0" fontId="8" fillId="2" borderId="12" xfId="6" applyFont="1" applyFill="1" applyBorder="1" applyAlignment="1">
      <alignment vertical="center" wrapText="1"/>
    </xf>
    <xf numFmtId="49" fontId="2" fillId="4" borderId="21" xfId="3" applyNumberFormat="1" applyFont="1" applyFill="1" applyBorder="1" applyAlignment="1">
      <alignment horizontal="center" vertical="center"/>
    </xf>
    <xf numFmtId="49" fontId="9" fillId="2" borderId="14" xfId="3" applyNumberFormat="1" applyFont="1" applyFill="1" applyBorder="1" applyAlignment="1">
      <alignment horizontal="left" vertical="center"/>
    </xf>
    <xf numFmtId="0" fontId="11" fillId="2" borderId="15" xfId="3" applyFont="1" applyFill="1" applyBorder="1" applyAlignment="1">
      <alignment horizontal="center" vertical="center" wrapText="1"/>
    </xf>
    <xf numFmtId="0" fontId="11" fillId="2" borderId="15" xfId="3" applyFont="1" applyFill="1" applyBorder="1" applyAlignment="1">
      <alignment horizontal="center" vertical="center"/>
    </xf>
    <xf numFmtId="0" fontId="9" fillId="2" borderId="15" xfId="6" applyFont="1" applyFill="1" applyBorder="1" applyAlignment="1">
      <alignment vertical="center" wrapText="1"/>
    </xf>
    <xf numFmtId="4" fontId="9" fillId="2" borderId="15" xfId="6" applyNumberFormat="1" applyFont="1" applyFill="1" applyBorder="1" applyAlignment="1">
      <alignment horizontal="right" vertical="center" wrapText="1" readingOrder="1"/>
    </xf>
    <xf numFmtId="4" fontId="9" fillId="2" borderId="16" xfId="6" applyNumberFormat="1" applyFont="1" applyFill="1" applyBorder="1" applyAlignment="1">
      <alignment horizontal="right" vertical="center" wrapText="1" readingOrder="1"/>
    </xf>
    <xf numFmtId="165" fontId="4" fillId="2" borderId="0" xfId="1" applyNumberFormat="1" applyFont="1" applyFill="1" applyAlignment="1">
      <alignment vertical="center"/>
    </xf>
    <xf numFmtId="49" fontId="4" fillId="2" borderId="23" xfId="3" applyNumberFormat="1" applyFont="1" applyFill="1" applyBorder="1" applyAlignment="1">
      <alignment horizontal="left" vertical="center"/>
    </xf>
    <xf numFmtId="49" fontId="2" fillId="4" borderId="22" xfId="3" applyNumberFormat="1" applyFont="1" applyFill="1" applyBorder="1" applyAlignment="1">
      <alignment horizontal="center" vertical="center"/>
    </xf>
    <xf numFmtId="49" fontId="3" fillId="2" borderId="9" xfId="3" applyNumberFormat="1" applyFont="1" applyFill="1" applyBorder="1" applyAlignment="1">
      <alignment horizontal="left" vertical="center"/>
    </xf>
    <xf numFmtId="49" fontId="3" fillId="2" borderId="12" xfId="3" applyNumberFormat="1" applyFont="1" applyFill="1" applyBorder="1" applyAlignment="1">
      <alignment horizontal="left" vertical="center"/>
    </xf>
    <xf numFmtId="49" fontId="4" fillId="2" borderId="12" xfId="3" applyNumberFormat="1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left" vertical="center"/>
    </xf>
    <xf numFmtId="49" fontId="4" fillId="2" borderId="15" xfId="3" applyNumberFormat="1" applyFont="1" applyFill="1" applyBorder="1" applyAlignment="1">
      <alignment horizontal="left" vertical="center"/>
    </xf>
    <xf numFmtId="49" fontId="9" fillId="2" borderId="12" xfId="3" applyNumberFormat="1" applyFont="1" applyFill="1" applyBorder="1" applyAlignment="1">
      <alignment horizontal="left" vertical="center"/>
    </xf>
    <xf numFmtId="49" fontId="8" fillId="2" borderId="12" xfId="3" applyNumberFormat="1" applyFont="1" applyFill="1" applyBorder="1" applyAlignment="1">
      <alignment horizontal="left" vertical="center"/>
    </xf>
    <xf numFmtId="0" fontId="9" fillId="2" borderId="12" xfId="3" applyFont="1" applyFill="1" applyBorder="1" applyAlignment="1">
      <alignment horizontal="left" vertical="center"/>
    </xf>
    <xf numFmtId="49" fontId="9" fillId="2" borderId="15" xfId="3" applyNumberFormat="1" applyFont="1" applyFill="1" applyBorder="1" applyAlignment="1">
      <alignment horizontal="left" vertical="center"/>
    </xf>
    <xf numFmtId="49" fontId="4" fillId="2" borderId="18" xfId="3" applyNumberFormat="1" applyFont="1" applyFill="1" applyBorder="1" applyAlignment="1">
      <alignment horizontal="left" vertical="center"/>
    </xf>
    <xf numFmtId="0" fontId="8" fillId="2" borderId="18" xfId="6" applyFont="1" applyFill="1" applyBorder="1" applyAlignment="1">
      <alignment vertical="center" wrapText="1"/>
    </xf>
    <xf numFmtId="4" fontId="8" fillId="2" borderId="18" xfId="6" applyNumberFormat="1" applyFont="1" applyFill="1" applyBorder="1" applyAlignment="1">
      <alignment horizontal="right" vertical="center" wrapText="1" readingOrder="1"/>
    </xf>
    <xf numFmtId="4" fontId="7" fillId="2" borderId="18" xfId="6" applyNumberFormat="1" applyFont="1" applyFill="1" applyBorder="1" applyAlignment="1">
      <alignment horizontal="right" vertical="center" wrapText="1" readingOrder="1"/>
    </xf>
    <xf numFmtId="4" fontId="7" fillId="2" borderId="19" xfId="6" applyNumberFormat="1" applyFont="1" applyFill="1" applyBorder="1" applyAlignment="1">
      <alignment horizontal="right" vertical="center" wrapText="1" readingOrder="1"/>
    </xf>
    <xf numFmtId="4" fontId="9" fillId="2" borderId="12" xfId="6" applyNumberFormat="1" applyFont="1" applyFill="1" applyBorder="1" applyAlignment="1">
      <alignment vertical="center" wrapText="1"/>
    </xf>
    <xf numFmtId="0" fontId="8" fillId="2" borderId="15" xfId="6" applyFont="1" applyFill="1" applyBorder="1" applyAlignment="1">
      <alignment vertical="center" wrapText="1"/>
    </xf>
    <xf numFmtId="4" fontId="8" fillId="2" borderId="15" xfId="6" applyNumberFormat="1" applyFont="1" applyFill="1" applyBorder="1" applyAlignment="1">
      <alignment horizontal="right" vertical="center" wrapText="1" readingOrder="1"/>
    </xf>
    <xf numFmtId="0" fontId="6" fillId="3" borderId="20" xfId="3" applyFont="1" applyFill="1" applyBorder="1" applyAlignment="1">
      <alignment horizontal="center" vertical="center" wrapText="1"/>
    </xf>
    <xf numFmtId="0" fontId="6" fillId="3" borderId="24" xfId="3" applyFont="1" applyFill="1" applyBorder="1" applyAlignment="1">
      <alignment vertical="center" wrapText="1"/>
    </xf>
    <xf numFmtId="0" fontId="6" fillId="3" borderId="1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vertical="center" wrapText="1"/>
    </xf>
    <xf numFmtId="0" fontId="6" fillId="3" borderId="3" xfId="3" applyFont="1" applyFill="1" applyBorder="1" applyAlignment="1">
      <alignment vertical="center" wrapText="1"/>
    </xf>
    <xf numFmtId="164" fontId="6" fillId="3" borderId="2" xfId="4" applyFont="1" applyFill="1" applyBorder="1" applyAlignment="1">
      <alignment vertical="center" wrapText="1"/>
    </xf>
    <xf numFmtId="164" fontId="6" fillId="3" borderId="4" xfId="4" applyFont="1" applyFill="1" applyBorder="1" applyAlignment="1">
      <alignment vertical="center" wrapText="1"/>
    </xf>
    <xf numFmtId="4" fontId="13" fillId="0" borderId="12" xfId="5" applyNumberFormat="1" applyFont="1" applyBorder="1" applyAlignment="1">
      <alignment horizontal="right" vertical="center" wrapText="1" readingOrder="1"/>
    </xf>
    <xf numFmtId="49" fontId="2" fillId="4" borderId="25" xfId="3" applyNumberFormat="1" applyFont="1" applyFill="1" applyBorder="1" applyAlignment="1">
      <alignment horizontal="center" vertical="center"/>
    </xf>
    <xf numFmtId="49" fontId="3" fillId="4" borderId="5" xfId="3" applyNumberFormat="1" applyFont="1" applyFill="1" applyBorder="1" applyAlignment="1">
      <alignment horizontal="left" vertical="center"/>
    </xf>
    <xf numFmtId="0" fontId="3" fillId="4" borderId="6" xfId="3" applyFont="1" applyFill="1" applyBorder="1" applyAlignment="1">
      <alignment horizontal="center" vertical="center"/>
    </xf>
    <xf numFmtId="0" fontId="3" fillId="4" borderId="6" xfId="6" applyFont="1" applyFill="1" applyBorder="1" applyAlignment="1">
      <alignment vertical="center" wrapText="1"/>
    </xf>
    <xf numFmtId="39" fontId="3" fillId="4" borderId="6" xfId="2" applyNumberFormat="1" applyFont="1" applyFill="1" applyBorder="1" applyAlignment="1">
      <alignment horizontal="right" vertical="center"/>
    </xf>
    <xf numFmtId="39" fontId="3" fillId="4" borderId="7" xfId="2" applyNumberFormat="1" applyFont="1" applyFill="1" applyBorder="1" applyAlignment="1">
      <alignment horizontal="right" vertical="center"/>
    </xf>
    <xf numFmtId="49" fontId="3" fillId="4" borderId="26" xfId="3" applyNumberFormat="1" applyFont="1" applyFill="1" applyBorder="1" applyAlignment="1">
      <alignment horizontal="left" vertical="center"/>
    </xf>
    <xf numFmtId="0" fontId="3" fillId="4" borderId="27" xfId="3" applyFont="1" applyFill="1" applyBorder="1" applyAlignment="1">
      <alignment horizontal="center" vertical="center"/>
    </xf>
    <xf numFmtId="0" fontId="3" fillId="4" borderId="27" xfId="6" applyFont="1" applyFill="1" applyBorder="1" applyAlignment="1">
      <alignment vertical="center" wrapText="1"/>
    </xf>
    <xf numFmtId="39" fontId="3" fillId="4" borderId="27" xfId="2" applyNumberFormat="1" applyFont="1" applyFill="1" applyBorder="1" applyAlignment="1">
      <alignment horizontal="right" vertical="center"/>
    </xf>
    <xf numFmtId="39" fontId="3" fillId="4" borderId="28" xfId="2" applyNumberFormat="1" applyFont="1" applyFill="1" applyBorder="1" applyAlignment="1">
      <alignment horizontal="right" vertical="center"/>
    </xf>
    <xf numFmtId="49" fontId="2" fillId="4" borderId="11" xfId="3" applyNumberFormat="1" applyFont="1" applyFill="1" applyBorder="1" applyAlignment="1">
      <alignment horizontal="center" vertical="center"/>
    </xf>
    <xf numFmtId="49" fontId="2" fillId="4" borderId="17" xfId="3" applyNumberFormat="1" applyFont="1" applyFill="1" applyBorder="1" applyAlignment="1">
      <alignment horizontal="center" vertical="center"/>
    </xf>
    <xf numFmtId="39" fontId="3" fillId="4" borderId="6" xfId="2" applyNumberFormat="1" applyFont="1" applyFill="1" applyBorder="1" applyAlignment="1">
      <alignment horizontal="center" vertical="center"/>
    </xf>
    <xf numFmtId="166" fontId="3" fillId="4" borderId="6" xfId="2" applyNumberFormat="1" applyFont="1" applyFill="1" applyBorder="1" applyAlignment="1">
      <alignment horizontal="center" vertical="center"/>
    </xf>
    <xf numFmtId="49" fontId="3" fillId="4" borderId="29" xfId="3" applyNumberFormat="1" applyFont="1" applyFill="1" applyBorder="1" applyAlignment="1">
      <alignment horizontal="left" vertical="center"/>
    </xf>
    <xf numFmtId="39" fontId="3" fillId="4" borderId="5" xfId="2" applyNumberFormat="1" applyFont="1" applyFill="1" applyBorder="1" applyAlignment="1">
      <alignment horizontal="center" vertical="center"/>
    </xf>
    <xf numFmtId="49" fontId="3" fillId="4" borderId="21" xfId="3" applyNumberFormat="1" applyFont="1" applyFill="1" applyBorder="1" applyAlignment="1">
      <alignment horizontal="left" vertical="center"/>
    </xf>
    <xf numFmtId="39" fontId="3" fillId="4" borderId="30" xfId="2" applyNumberFormat="1" applyFont="1" applyFill="1" applyBorder="1" applyAlignment="1">
      <alignment horizontal="center" vertical="center"/>
    </xf>
    <xf numFmtId="166" fontId="3" fillId="4" borderId="30" xfId="2" applyNumberFormat="1" applyFont="1" applyFill="1" applyBorder="1" applyAlignment="1">
      <alignment horizontal="center" vertical="center"/>
    </xf>
    <xf numFmtId="0" fontId="3" fillId="4" borderId="30" xfId="6" applyFont="1" applyFill="1" applyBorder="1" applyAlignment="1">
      <alignment vertical="center" wrapText="1"/>
    </xf>
    <xf numFmtId="39" fontId="3" fillId="4" borderId="30" xfId="2" applyNumberFormat="1" applyFont="1" applyFill="1" applyBorder="1" applyAlignment="1">
      <alignment horizontal="right" vertical="center"/>
    </xf>
    <xf numFmtId="39" fontId="3" fillId="4" borderId="31" xfId="2" applyNumberFormat="1" applyFont="1" applyFill="1" applyBorder="1" applyAlignment="1">
      <alignment horizontal="right" vertical="center"/>
    </xf>
  </cellXfs>
  <cellStyles count="7">
    <cellStyle name="Millares 14" xfId="4" xr:uid="{00000000-0005-0000-0000-000000000000}"/>
    <cellStyle name="Millares 2" xfId="2" xr:uid="{00000000-0005-0000-0000-000001000000}"/>
    <cellStyle name="Normal" xfId="0" builtinId="0"/>
    <cellStyle name="Normal 11" xfId="5" xr:uid="{00000000-0005-0000-0000-000003000000}"/>
    <cellStyle name="Normal 14" xfId="3" xr:uid="{00000000-0005-0000-0000-000004000000}"/>
    <cellStyle name="Normal 2 2" xfId="1" xr:uid="{00000000-0005-0000-0000-000005000000}"/>
    <cellStyle name="Normal 2 2 2" xfId="6" xr:uid="{1556E40D-0083-47B2-B3EC-2AF3CD255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0940-582B-4250-947E-0DF0A91E8AE0}">
  <dimension ref="A1:U4436"/>
  <sheetViews>
    <sheetView tabSelected="1" zoomScale="77" zoomScaleNormal="77" zoomScaleSheetLayoutView="100" workbookViewId="0">
      <selection activeCell="C4437" sqref="C4437"/>
    </sheetView>
  </sheetViews>
  <sheetFormatPr baseColWidth="10" defaultRowHeight="15.6" x14ac:dyDescent="0.3"/>
  <cols>
    <col min="1" max="1" width="11.5546875" style="1"/>
    <col min="2" max="2" width="18.5546875" style="80" customWidth="1"/>
    <col min="3" max="3" width="31" style="1" customWidth="1"/>
    <col min="4" max="4" width="16.33203125" style="3" customWidth="1"/>
    <col min="5" max="5" width="10.88671875" style="1" customWidth="1"/>
    <col min="6" max="6" width="11.109375" style="1" customWidth="1"/>
    <col min="7" max="7" width="49.33203125" style="4" customWidth="1"/>
    <col min="8" max="8" width="26.6640625" style="4" customWidth="1"/>
    <col min="9" max="10" width="16.44140625" style="4" customWidth="1"/>
    <col min="11" max="11" width="23" style="4" customWidth="1"/>
    <col min="12" max="12" width="23.6640625" style="4" customWidth="1"/>
    <col min="13" max="13" width="25" style="4" customWidth="1"/>
    <col min="14" max="14" width="27.109375" style="69" customWidth="1"/>
    <col min="15" max="15" width="27.33203125" style="69" customWidth="1"/>
    <col min="16" max="16" width="26.5546875" style="69" customWidth="1"/>
    <col min="17" max="17" width="25.44140625" style="69" customWidth="1"/>
    <col min="18" max="18" width="27" style="69" customWidth="1"/>
    <col min="19" max="19" width="11.44140625" style="1" customWidth="1"/>
    <col min="20" max="20" width="11.44140625" style="1"/>
    <col min="21" max="21" width="21.88671875" style="1" bestFit="1" customWidth="1"/>
    <col min="22" max="101" width="11.44140625" style="1"/>
    <col min="102" max="102" width="15.44140625" style="1" customWidth="1"/>
    <col min="103" max="103" width="9.5546875" style="1" customWidth="1"/>
    <col min="104" max="104" width="14.44140625" style="1" customWidth="1"/>
    <col min="105" max="105" width="49.88671875" style="1" customWidth="1"/>
    <col min="106" max="106" width="22.5546875" style="1" customWidth="1"/>
    <col min="107" max="107" width="23" style="1" customWidth="1"/>
    <col min="108" max="108" width="22.88671875" style="1" customWidth="1"/>
    <col min="109" max="109" width="23.44140625" style="1" customWidth="1"/>
    <col min="110" max="110" width="22.44140625" style="1" customWidth="1"/>
    <col min="111" max="111" width="13.88671875" style="1" customWidth="1"/>
    <col min="112" max="112" width="20.6640625" style="1" customWidth="1"/>
    <col min="113" max="113" width="18.109375" style="1" customWidth="1"/>
    <col min="114" max="114" width="14.88671875" style="1" bestFit="1" customWidth="1"/>
    <col min="115" max="115" width="11.44140625" style="1"/>
    <col min="116" max="116" width="17.44140625" style="1" customWidth="1"/>
    <col min="117" max="119" width="18.109375" style="1" customWidth="1"/>
    <col min="120" max="123" width="11.44140625" style="1"/>
    <col min="124" max="124" width="34" style="1" customWidth="1"/>
    <col min="125" max="125" width="9.5546875" style="1" customWidth="1"/>
    <col min="126" max="126" width="16.6640625" style="1" customWidth="1"/>
    <col min="127" max="127" width="55.109375" style="1" customWidth="1"/>
    <col min="128" max="128" width="22.5546875" style="1" customWidth="1"/>
    <col min="129" max="129" width="23" style="1" customWidth="1"/>
    <col min="130" max="130" width="22.88671875" style="1" customWidth="1"/>
    <col min="131" max="131" width="23.44140625" style="1" customWidth="1"/>
    <col min="132" max="132" width="28.6640625" style="1" customWidth="1"/>
    <col min="133" max="133" width="12.6640625" style="1" customWidth="1"/>
    <col min="134" max="134" width="11.44140625" style="1"/>
    <col min="135" max="135" width="25.33203125" style="1" customWidth="1"/>
    <col min="136" max="136" width="15.88671875" style="1" bestFit="1" customWidth="1"/>
    <col min="137" max="138" width="18" style="1" bestFit="1" customWidth="1"/>
    <col min="139" max="357" width="11.44140625" style="1"/>
    <col min="358" max="358" width="15.44140625" style="1" customWidth="1"/>
    <col min="359" max="359" width="9.5546875" style="1" customWidth="1"/>
    <col min="360" max="360" width="14.44140625" style="1" customWidth="1"/>
    <col min="361" max="361" width="49.88671875" style="1" customWidth="1"/>
    <col min="362" max="362" width="22.5546875" style="1" customWidth="1"/>
    <col min="363" max="363" width="23" style="1" customWidth="1"/>
    <col min="364" max="364" width="22.88671875" style="1" customWidth="1"/>
    <col min="365" max="365" width="23.44140625" style="1" customWidth="1"/>
    <col min="366" max="366" width="22.44140625" style="1" customWidth="1"/>
    <col min="367" max="367" width="13.88671875" style="1" customWidth="1"/>
    <col min="368" max="368" width="20.6640625" style="1" customWidth="1"/>
    <col min="369" max="369" width="18.109375" style="1" customWidth="1"/>
    <col min="370" max="370" width="14.88671875" style="1" bestFit="1" customWidth="1"/>
    <col min="371" max="371" width="11.44140625" style="1"/>
    <col min="372" max="372" width="17.44140625" style="1" customWidth="1"/>
    <col min="373" max="375" width="18.109375" style="1" customWidth="1"/>
    <col min="376" max="379" width="11.44140625" style="1"/>
    <col min="380" max="380" width="34" style="1" customWidth="1"/>
    <col min="381" max="381" width="9.5546875" style="1" customWidth="1"/>
    <col min="382" max="382" width="16.6640625" style="1" customWidth="1"/>
    <col min="383" max="383" width="55.109375" style="1" customWidth="1"/>
    <col min="384" max="384" width="22.5546875" style="1" customWidth="1"/>
    <col min="385" max="385" width="23" style="1" customWidth="1"/>
    <col min="386" max="386" width="22.88671875" style="1" customWidth="1"/>
    <col min="387" max="387" width="23.44140625" style="1" customWidth="1"/>
    <col min="388" max="388" width="28.6640625" style="1" customWidth="1"/>
    <col min="389" max="389" width="12.6640625" style="1" customWidth="1"/>
    <col min="390" max="390" width="11.44140625" style="1"/>
    <col min="391" max="391" width="25.33203125" style="1" customWidth="1"/>
    <col min="392" max="392" width="15.88671875" style="1" bestFit="1" customWidth="1"/>
    <col min="393" max="394" width="18" style="1" bestFit="1" customWidth="1"/>
    <col min="395" max="613" width="11.44140625" style="1"/>
    <col min="614" max="614" width="15.44140625" style="1" customWidth="1"/>
    <col min="615" max="615" width="9.5546875" style="1" customWidth="1"/>
    <col min="616" max="616" width="14.44140625" style="1" customWidth="1"/>
    <col min="617" max="617" width="49.88671875" style="1" customWidth="1"/>
    <col min="618" max="618" width="22.5546875" style="1" customWidth="1"/>
    <col min="619" max="619" width="23" style="1" customWidth="1"/>
    <col min="620" max="620" width="22.88671875" style="1" customWidth="1"/>
    <col min="621" max="621" width="23.44140625" style="1" customWidth="1"/>
    <col min="622" max="622" width="22.44140625" style="1" customWidth="1"/>
    <col min="623" max="623" width="13.88671875" style="1" customWidth="1"/>
    <col min="624" max="624" width="20.6640625" style="1" customWidth="1"/>
    <col min="625" max="625" width="18.109375" style="1" customWidth="1"/>
    <col min="626" max="626" width="14.88671875" style="1" bestFit="1" customWidth="1"/>
    <col min="627" max="627" width="11.44140625" style="1"/>
    <col min="628" max="628" width="17.44140625" style="1" customWidth="1"/>
    <col min="629" max="631" width="18.109375" style="1" customWidth="1"/>
    <col min="632" max="635" width="11.44140625" style="1"/>
    <col min="636" max="636" width="34" style="1" customWidth="1"/>
    <col min="637" max="637" width="9.5546875" style="1" customWidth="1"/>
    <col min="638" max="638" width="16.6640625" style="1" customWidth="1"/>
    <col min="639" max="639" width="55.109375" style="1" customWidth="1"/>
    <col min="640" max="640" width="22.5546875" style="1" customWidth="1"/>
    <col min="641" max="641" width="23" style="1" customWidth="1"/>
    <col min="642" max="642" width="22.88671875" style="1" customWidth="1"/>
    <col min="643" max="643" width="23.44140625" style="1" customWidth="1"/>
    <col min="644" max="644" width="28.6640625" style="1" customWidth="1"/>
    <col min="645" max="645" width="12.6640625" style="1" customWidth="1"/>
    <col min="646" max="646" width="11.44140625" style="1"/>
    <col min="647" max="647" width="25.33203125" style="1" customWidth="1"/>
    <col min="648" max="648" width="15.88671875" style="1" bestFit="1" customWidth="1"/>
    <col min="649" max="650" width="18" style="1" bestFit="1" customWidth="1"/>
    <col min="651" max="869" width="11.44140625" style="1"/>
    <col min="870" max="870" width="15.44140625" style="1" customWidth="1"/>
    <col min="871" max="871" width="9.5546875" style="1" customWidth="1"/>
    <col min="872" max="872" width="14.44140625" style="1" customWidth="1"/>
    <col min="873" max="873" width="49.88671875" style="1" customWidth="1"/>
    <col min="874" max="874" width="22.5546875" style="1" customWidth="1"/>
    <col min="875" max="875" width="23" style="1" customWidth="1"/>
    <col min="876" max="876" width="22.88671875" style="1" customWidth="1"/>
    <col min="877" max="877" width="23.44140625" style="1" customWidth="1"/>
    <col min="878" max="878" width="22.44140625" style="1" customWidth="1"/>
    <col min="879" max="879" width="13.88671875" style="1" customWidth="1"/>
    <col min="880" max="880" width="20.6640625" style="1" customWidth="1"/>
    <col min="881" max="881" width="18.109375" style="1" customWidth="1"/>
    <col min="882" max="882" width="14.88671875" style="1" bestFit="1" customWidth="1"/>
    <col min="883" max="883" width="11.44140625" style="1"/>
    <col min="884" max="884" width="17.44140625" style="1" customWidth="1"/>
    <col min="885" max="887" width="18.109375" style="1" customWidth="1"/>
    <col min="888" max="891" width="11.44140625" style="1"/>
    <col min="892" max="892" width="34" style="1" customWidth="1"/>
    <col min="893" max="893" width="9.5546875" style="1" customWidth="1"/>
    <col min="894" max="894" width="16.6640625" style="1" customWidth="1"/>
    <col min="895" max="895" width="55.109375" style="1" customWidth="1"/>
    <col min="896" max="896" width="22.5546875" style="1" customWidth="1"/>
    <col min="897" max="897" width="23" style="1" customWidth="1"/>
    <col min="898" max="898" width="22.88671875" style="1" customWidth="1"/>
    <col min="899" max="899" width="23.44140625" style="1" customWidth="1"/>
    <col min="900" max="900" width="28.6640625" style="1" customWidth="1"/>
    <col min="901" max="901" width="12.6640625" style="1" customWidth="1"/>
    <col min="902" max="902" width="11.44140625" style="1"/>
    <col min="903" max="903" width="25.33203125" style="1" customWidth="1"/>
    <col min="904" max="904" width="15.88671875" style="1" bestFit="1" customWidth="1"/>
    <col min="905" max="906" width="18" style="1" bestFit="1" customWidth="1"/>
    <col min="907" max="1125" width="11.44140625" style="1"/>
    <col min="1126" max="1126" width="15.44140625" style="1" customWidth="1"/>
    <col min="1127" max="1127" width="9.5546875" style="1" customWidth="1"/>
    <col min="1128" max="1128" width="14.44140625" style="1" customWidth="1"/>
    <col min="1129" max="1129" width="49.88671875" style="1" customWidth="1"/>
    <col min="1130" max="1130" width="22.5546875" style="1" customWidth="1"/>
    <col min="1131" max="1131" width="23" style="1" customWidth="1"/>
    <col min="1132" max="1132" width="22.88671875" style="1" customWidth="1"/>
    <col min="1133" max="1133" width="23.44140625" style="1" customWidth="1"/>
    <col min="1134" max="1134" width="22.44140625" style="1" customWidth="1"/>
    <col min="1135" max="1135" width="13.88671875" style="1" customWidth="1"/>
    <col min="1136" max="1136" width="20.6640625" style="1" customWidth="1"/>
    <col min="1137" max="1137" width="18.109375" style="1" customWidth="1"/>
    <col min="1138" max="1138" width="14.88671875" style="1" bestFit="1" customWidth="1"/>
    <col min="1139" max="1139" width="11.44140625" style="1"/>
    <col min="1140" max="1140" width="17.44140625" style="1" customWidth="1"/>
    <col min="1141" max="1143" width="18.109375" style="1" customWidth="1"/>
    <col min="1144" max="1147" width="11.44140625" style="1"/>
    <col min="1148" max="1148" width="34" style="1" customWidth="1"/>
    <col min="1149" max="1149" width="9.5546875" style="1" customWidth="1"/>
    <col min="1150" max="1150" width="16.6640625" style="1" customWidth="1"/>
    <col min="1151" max="1151" width="55.109375" style="1" customWidth="1"/>
    <col min="1152" max="1152" width="22.5546875" style="1" customWidth="1"/>
    <col min="1153" max="1153" width="23" style="1" customWidth="1"/>
    <col min="1154" max="1154" width="22.88671875" style="1" customWidth="1"/>
    <col min="1155" max="1155" width="23.44140625" style="1" customWidth="1"/>
    <col min="1156" max="1156" width="28.6640625" style="1" customWidth="1"/>
    <col min="1157" max="1157" width="12.6640625" style="1" customWidth="1"/>
    <col min="1158" max="1158" width="11.44140625" style="1"/>
    <col min="1159" max="1159" width="25.33203125" style="1" customWidth="1"/>
    <col min="1160" max="1160" width="15.88671875" style="1" bestFit="1" customWidth="1"/>
    <col min="1161" max="1162" width="18" style="1" bestFit="1" customWidth="1"/>
    <col min="1163" max="1381" width="11.44140625" style="1"/>
    <col min="1382" max="1382" width="15.44140625" style="1" customWidth="1"/>
    <col min="1383" max="1383" width="9.5546875" style="1" customWidth="1"/>
    <col min="1384" max="1384" width="14.44140625" style="1" customWidth="1"/>
    <col min="1385" max="1385" width="49.88671875" style="1" customWidth="1"/>
    <col min="1386" max="1386" width="22.5546875" style="1" customWidth="1"/>
    <col min="1387" max="1387" width="23" style="1" customWidth="1"/>
    <col min="1388" max="1388" width="22.88671875" style="1" customWidth="1"/>
    <col min="1389" max="1389" width="23.44140625" style="1" customWidth="1"/>
    <col min="1390" max="1390" width="22.44140625" style="1" customWidth="1"/>
    <col min="1391" max="1391" width="13.88671875" style="1" customWidth="1"/>
    <col min="1392" max="1392" width="20.6640625" style="1" customWidth="1"/>
    <col min="1393" max="1393" width="18.109375" style="1" customWidth="1"/>
    <col min="1394" max="1394" width="14.88671875" style="1" bestFit="1" customWidth="1"/>
    <col min="1395" max="1395" width="11.44140625" style="1"/>
    <col min="1396" max="1396" width="17.44140625" style="1" customWidth="1"/>
    <col min="1397" max="1399" width="18.109375" style="1" customWidth="1"/>
    <col min="1400" max="1403" width="11.44140625" style="1"/>
    <col min="1404" max="1404" width="34" style="1" customWidth="1"/>
    <col min="1405" max="1405" width="9.5546875" style="1" customWidth="1"/>
    <col min="1406" max="1406" width="16.6640625" style="1" customWidth="1"/>
    <col min="1407" max="1407" width="55.109375" style="1" customWidth="1"/>
    <col min="1408" max="1408" width="22.5546875" style="1" customWidth="1"/>
    <col min="1409" max="1409" width="23" style="1" customWidth="1"/>
    <col min="1410" max="1410" width="22.88671875" style="1" customWidth="1"/>
    <col min="1411" max="1411" width="23.44140625" style="1" customWidth="1"/>
    <col min="1412" max="1412" width="28.6640625" style="1" customWidth="1"/>
    <col min="1413" max="1413" width="12.6640625" style="1" customWidth="1"/>
    <col min="1414" max="1414" width="11.44140625" style="1"/>
    <col min="1415" max="1415" width="25.33203125" style="1" customWidth="1"/>
    <col min="1416" max="1416" width="15.88671875" style="1" bestFit="1" customWidth="1"/>
    <col min="1417" max="1418" width="18" style="1" bestFit="1" customWidth="1"/>
    <col min="1419" max="1637" width="11.44140625" style="1"/>
    <col min="1638" max="1638" width="15.44140625" style="1" customWidth="1"/>
    <col min="1639" max="1639" width="9.5546875" style="1" customWidth="1"/>
    <col min="1640" max="1640" width="14.44140625" style="1" customWidth="1"/>
    <col min="1641" max="1641" width="49.88671875" style="1" customWidth="1"/>
    <col min="1642" max="1642" width="22.5546875" style="1" customWidth="1"/>
    <col min="1643" max="1643" width="23" style="1" customWidth="1"/>
    <col min="1644" max="1644" width="22.88671875" style="1" customWidth="1"/>
    <col min="1645" max="1645" width="23.44140625" style="1" customWidth="1"/>
    <col min="1646" max="1646" width="22.44140625" style="1" customWidth="1"/>
    <col min="1647" max="1647" width="13.88671875" style="1" customWidth="1"/>
    <col min="1648" max="1648" width="20.6640625" style="1" customWidth="1"/>
    <col min="1649" max="1649" width="18.109375" style="1" customWidth="1"/>
    <col min="1650" max="1650" width="14.88671875" style="1" bestFit="1" customWidth="1"/>
    <col min="1651" max="1651" width="11.44140625" style="1"/>
    <col min="1652" max="1652" width="17.44140625" style="1" customWidth="1"/>
    <col min="1653" max="1655" width="18.109375" style="1" customWidth="1"/>
    <col min="1656" max="1659" width="11.44140625" style="1"/>
    <col min="1660" max="1660" width="34" style="1" customWidth="1"/>
    <col min="1661" max="1661" width="9.5546875" style="1" customWidth="1"/>
    <col min="1662" max="1662" width="16.6640625" style="1" customWidth="1"/>
    <col min="1663" max="1663" width="55.109375" style="1" customWidth="1"/>
    <col min="1664" max="1664" width="22.5546875" style="1" customWidth="1"/>
    <col min="1665" max="1665" width="23" style="1" customWidth="1"/>
    <col min="1666" max="1666" width="22.88671875" style="1" customWidth="1"/>
    <col min="1667" max="1667" width="23.44140625" style="1" customWidth="1"/>
    <col min="1668" max="1668" width="28.6640625" style="1" customWidth="1"/>
    <col min="1669" max="1669" width="12.6640625" style="1" customWidth="1"/>
    <col min="1670" max="1670" width="11.44140625" style="1"/>
    <col min="1671" max="1671" width="25.33203125" style="1" customWidth="1"/>
    <col min="1672" max="1672" width="15.88671875" style="1" bestFit="1" customWidth="1"/>
    <col min="1673" max="1674" width="18" style="1" bestFit="1" customWidth="1"/>
    <col min="1675" max="1893" width="11.44140625" style="1"/>
    <col min="1894" max="1894" width="15.44140625" style="1" customWidth="1"/>
    <col min="1895" max="1895" width="9.5546875" style="1" customWidth="1"/>
    <col min="1896" max="1896" width="14.44140625" style="1" customWidth="1"/>
    <col min="1897" max="1897" width="49.88671875" style="1" customWidth="1"/>
    <col min="1898" max="1898" width="22.5546875" style="1" customWidth="1"/>
    <col min="1899" max="1899" width="23" style="1" customWidth="1"/>
    <col min="1900" max="1900" width="22.88671875" style="1" customWidth="1"/>
    <col min="1901" max="1901" width="23.44140625" style="1" customWidth="1"/>
    <col min="1902" max="1902" width="22.44140625" style="1" customWidth="1"/>
    <col min="1903" max="1903" width="13.88671875" style="1" customWidth="1"/>
    <col min="1904" max="1904" width="20.6640625" style="1" customWidth="1"/>
    <col min="1905" max="1905" width="18.109375" style="1" customWidth="1"/>
    <col min="1906" max="1906" width="14.88671875" style="1" bestFit="1" customWidth="1"/>
    <col min="1907" max="1907" width="11.44140625" style="1"/>
    <col min="1908" max="1908" width="17.44140625" style="1" customWidth="1"/>
    <col min="1909" max="1911" width="18.109375" style="1" customWidth="1"/>
    <col min="1912" max="1915" width="11.44140625" style="1"/>
    <col min="1916" max="1916" width="34" style="1" customWidth="1"/>
    <col min="1917" max="1917" width="9.5546875" style="1" customWidth="1"/>
    <col min="1918" max="1918" width="16.6640625" style="1" customWidth="1"/>
    <col min="1919" max="1919" width="55.109375" style="1" customWidth="1"/>
    <col min="1920" max="1920" width="22.5546875" style="1" customWidth="1"/>
    <col min="1921" max="1921" width="23" style="1" customWidth="1"/>
    <col min="1922" max="1922" width="22.88671875" style="1" customWidth="1"/>
    <col min="1923" max="1923" width="23.44140625" style="1" customWidth="1"/>
    <col min="1924" max="1924" width="28.6640625" style="1" customWidth="1"/>
    <col min="1925" max="1925" width="12.6640625" style="1" customWidth="1"/>
    <col min="1926" max="1926" width="11.44140625" style="1"/>
    <col min="1927" max="1927" width="25.33203125" style="1" customWidth="1"/>
    <col min="1928" max="1928" width="15.88671875" style="1" bestFit="1" customWidth="1"/>
    <col min="1929" max="1930" width="18" style="1" bestFit="1" customWidth="1"/>
    <col min="1931" max="2149" width="11.44140625" style="1"/>
    <col min="2150" max="2150" width="15.44140625" style="1" customWidth="1"/>
    <col min="2151" max="2151" width="9.5546875" style="1" customWidth="1"/>
    <col min="2152" max="2152" width="14.44140625" style="1" customWidth="1"/>
    <col min="2153" max="2153" width="49.88671875" style="1" customWidth="1"/>
    <col min="2154" max="2154" width="22.5546875" style="1" customWidth="1"/>
    <col min="2155" max="2155" width="23" style="1" customWidth="1"/>
    <col min="2156" max="2156" width="22.88671875" style="1" customWidth="1"/>
    <col min="2157" max="2157" width="23.44140625" style="1" customWidth="1"/>
    <col min="2158" max="2158" width="22.44140625" style="1" customWidth="1"/>
    <col min="2159" max="2159" width="13.88671875" style="1" customWidth="1"/>
    <col min="2160" max="2160" width="20.6640625" style="1" customWidth="1"/>
    <col min="2161" max="2161" width="18.109375" style="1" customWidth="1"/>
    <col min="2162" max="2162" width="14.88671875" style="1" bestFit="1" customWidth="1"/>
    <col min="2163" max="2163" width="11.44140625" style="1"/>
    <col min="2164" max="2164" width="17.44140625" style="1" customWidth="1"/>
    <col min="2165" max="2167" width="18.109375" style="1" customWidth="1"/>
    <col min="2168" max="2171" width="11.44140625" style="1"/>
    <col min="2172" max="2172" width="34" style="1" customWidth="1"/>
    <col min="2173" max="2173" width="9.5546875" style="1" customWidth="1"/>
    <col min="2174" max="2174" width="16.6640625" style="1" customWidth="1"/>
    <col min="2175" max="2175" width="55.109375" style="1" customWidth="1"/>
    <col min="2176" max="2176" width="22.5546875" style="1" customWidth="1"/>
    <col min="2177" max="2177" width="23" style="1" customWidth="1"/>
    <col min="2178" max="2178" width="22.88671875" style="1" customWidth="1"/>
    <col min="2179" max="2179" width="23.44140625" style="1" customWidth="1"/>
    <col min="2180" max="2180" width="28.6640625" style="1" customWidth="1"/>
    <col min="2181" max="2181" width="12.6640625" style="1" customWidth="1"/>
    <col min="2182" max="2182" width="11.44140625" style="1"/>
    <col min="2183" max="2183" width="25.33203125" style="1" customWidth="1"/>
    <col min="2184" max="2184" width="15.88671875" style="1" bestFit="1" customWidth="1"/>
    <col min="2185" max="2186" width="18" style="1" bestFit="1" customWidth="1"/>
    <col min="2187" max="2405" width="11.44140625" style="1"/>
    <col min="2406" max="2406" width="15.44140625" style="1" customWidth="1"/>
    <col min="2407" max="2407" width="9.5546875" style="1" customWidth="1"/>
    <col min="2408" max="2408" width="14.44140625" style="1" customWidth="1"/>
    <col min="2409" max="2409" width="49.88671875" style="1" customWidth="1"/>
    <col min="2410" max="2410" width="22.5546875" style="1" customWidth="1"/>
    <col min="2411" max="2411" width="23" style="1" customWidth="1"/>
    <col min="2412" max="2412" width="22.88671875" style="1" customWidth="1"/>
    <col min="2413" max="2413" width="23.44140625" style="1" customWidth="1"/>
    <col min="2414" max="2414" width="22.44140625" style="1" customWidth="1"/>
    <col min="2415" max="2415" width="13.88671875" style="1" customWidth="1"/>
    <col min="2416" max="2416" width="20.6640625" style="1" customWidth="1"/>
    <col min="2417" max="2417" width="18.109375" style="1" customWidth="1"/>
    <col min="2418" max="2418" width="14.88671875" style="1" bestFit="1" customWidth="1"/>
    <col min="2419" max="2419" width="11.44140625" style="1"/>
    <col min="2420" max="2420" width="17.44140625" style="1" customWidth="1"/>
    <col min="2421" max="2423" width="18.109375" style="1" customWidth="1"/>
    <col min="2424" max="2427" width="11.44140625" style="1"/>
    <col min="2428" max="2428" width="34" style="1" customWidth="1"/>
    <col min="2429" max="2429" width="9.5546875" style="1" customWidth="1"/>
    <col min="2430" max="2430" width="16.6640625" style="1" customWidth="1"/>
    <col min="2431" max="2431" width="55.109375" style="1" customWidth="1"/>
    <col min="2432" max="2432" width="22.5546875" style="1" customWidth="1"/>
    <col min="2433" max="2433" width="23" style="1" customWidth="1"/>
    <col min="2434" max="2434" width="22.88671875" style="1" customWidth="1"/>
    <col min="2435" max="2435" width="23.44140625" style="1" customWidth="1"/>
    <col min="2436" max="2436" width="28.6640625" style="1" customWidth="1"/>
    <col min="2437" max="2437" width="12.6640625" style="1" customWidth="1"/>
    <col min="2438" max="2438" width="11.44140625" style="1"/>
    <col min="2439" max="2439" width="25.33203125" style="1" customWidth="1"/>
    <col min="2440" max="2440" width="15.88671875" style="1" bestFit="1" customWidth="1"/>
    <col min="2441" max="2442" width="18" style="1" bestFit="1" customWidth="1"/>
    <col min="2443" max="2661" width="11.44140625" style="1"/>
    <col min="2662" max="2662" width="15.44140625" style="1" customWidth="1"/>
    <col min="2663" max="2663" width="9.5546875" style="1" customWidth="1"/>
    <col min="2664" max="2664" width="14.44140625" style="1" customWidth="1"/>
    <col min="2665" max="2665" width="49.88671875" style="1" customWidth="1"/>
    <col min="2666" max="2666" width="22.5546875" style="1" customWidth="1"/>
    <col min="2667" max="2667" width="23" style="1" customWidth="1"/>
    <col min="2668" max="2668" width="22.88671875" style="1" customWidth="1"/>
    <col min="2669" max="2669" width="23.44140625" style="1" customWidth="1"/>
    <col min="2670" max="2670" width="22.44140625" style="1" customWidth="1"/>
    <col min="2671" max="2671" width="13.88671875" style="1" customWidth="1"/>
    <col min="2672" max="2672" width="20.6640625" style="1" customWidth="1"/>
    <col min="2673" max="2673" width="18.109375" style="1" customWidth="1"/>
    <col min="2674" max="2674" width="14.88671875" style="1" bestFit="1" customWidth="1"/>
    <col min="2675" max="2675" width="11.44140625" style="1"/>
    <col min="2676" max="2676" width="17.44140625" style="1" customWidth="1"/>
    <col min="2677" max="2679" width="18.109375" style="1" customWidth="1"/>
    <col min="2680" max="2683" width="11.44140625" style="1"/>
    <col min="2684" max="2684" width="34" style="1" customWidth="1"/>
    <col min="2685" max="2685" width="9.5546875" style="1" customWidth="1"/>
    <col min="2686" max="2686" width="16.6640625" style="1" customWidth="1"/>
    <col min="2687" max="2687" width="55.109375" style="1" customWidth="1"/>
    <col min="2688" max="2688" width="22.5546875" style="1" customWidth="1"/>
    <col min="2689" max="2689" width="23" style="1" customWidth="1"/>
    <col min="2690" max="2690" width="22.88671875" style="1" customWidth="1"/>
    <col min="2691" max="2691" width="23.44140625" style="1" customWidth="1"/>
    <col min="2692" max="2692" width="28.6640625" style="1" customWidth="1"/>
    <col min="2693" max="2693" width="12.6640625" style="1" customWidth="1"/>
    <col min="2694" max="2694" width="11.44140625" style="1"/>
    <col min="2695" max="2695" width="25.33203125" style="1" customWidth="1"/>
    <col min="2696" max="2696" width="15.88671875" style="1" bestFit="1" customWidth="1"/>
    <col min="2697" max="2698" width="18" style="1" bestFit="1" customWidth="1"/>
    <col min="2699" max="2917" width="11.44140625" style="1"/>
    <col min="2918" max="2918" width="15.44140625" style="1" customWidth="1"/>
    <col min="2919" max="2919" width="9.5546875" style="1" customWidth="1"/>
    <col min="2920" max="2920" width="14.44140625" style="1" customWidth="1"/>
    <col min="2921" max="2921" width="49.88671875" style="1" customWidth="1"/>
    <col min="2922" max="2922" width="22.5546875" style="1" customWidth="1"/>
    <col min="2923" max="2923" width="23" style="1" customWidth="1"/>
    <col min="2924" max="2924" width="22.88671875" style="1" customWidth="1"/>
    <col min="2925" max="2925" width="23.44140625" style="1" customWidth="1"/>
    <col min="2926" max="2926" width="22.44140625" style="1" customWidth="1"/>
    <col min="2927" max="2927" width="13.88671875" style="1" customWidth="1"/>
    <col min="2928" max="2928" width="20.6640625" style="1" customWidth="1"/>
    <col min="2929" max="2929" width="18.109375" style="1" customWidth="1"/>
    <col min="2930" max="2930" width="14.88671875" style="1" bestFit="1" customWidth="1"/>
    <col min="2931" max="2931" width="11.44140625" style="1"/>
    <col min="2932" max="2932" width="17.44140625" style="1" customWidth="1"/>
    <col min="2933" max="2935" width="18.109375" style="1" customWidth="1"/>
    <col min="2936" max="2939" width="11.44140625" style="1"/>
    <col min="2940" max="2940" width="34" style="1" customWidth="1"/>
    <col min="2941" max="2941" width="9.5546875" style="1" customWidth="1"/>
    <col min="2942" max="2942" width="16.6640625" style="1" customWidth="1"/>
    <col min="2943" max="2943" width="55.109375" style="1" customWidth="1"/>
    <col min="2944" max="2944" width="22.5546875" style="1" customWidth="1"/>
    <col min="2945" max="2945" width="23" style="1" customWidth="1"/>
    <col min="2946" max="2946" width="22.88671875" style="1" customWidth="1"/>
    <col min="2947" max="2947" width="23.44140625" style="1" customWidth="1"/>
    <col min="2948" max="2948" width="28.6640625" style="1" customWidth="1"/>
    <col min="2949" max="2949" width="12.6640625" style="1" customWidth="1"/>
    <col min="2950" max="2950" width="11.44140625" style="1"/>
    <col min="2951" max="2951" width="25.33203125" style="1" customWidth="1"/>
    <col min="2952" max="2952" width="15.88671875" style="1" bestFit="1" customWidth="1"/>
    <col min="2953" max="2954" width="18" style="1" bestFit="1" customWidth="1"/>
    <col min="2955" max="3173" width="11.44140625" style="1"/>
    <col min="3174" max="3174" width="15.44140625" style="1" customWidth="1"/>
    <col min="3175" max="3175" width="9.5546875" style="1" customWidth="1"/>
    <col min="3176" max="3176" width="14.44140625" style="1" customWidth="1"/>
    <col min="3177" max="3177" width="49.88671875" style="1" customWidth="1"/>
    <col min="3178" max="3178" width="22.5546875" style="1" customWidth="1"/>
    <col min="3179" max="3179" width="23" style="1" customWidth="1"/>
    <col min="3180" max="3180" width="22.88671875" style="1" customWidth="1"/>
    <col min="3181" max="3181" width="23.44140625" style="1" customWidth="1"/>
    <col min="3182" max="3182" width="22.44140625" style="1" customWidth="1"/>
    <col min="3183" max="3183" width="13.88671875" style="1" customWidth="1"/>
    <col min="3184" max="3184" width="20.6640625" style="1" customWidth="1"/>
    <col min="3185" max="3185" width="18.109375" style="1" customWidth="1"/>
    <col min="3186" max="3186" width="14.88671875" style="1" bestFit="1" customWidth="1"/>
    <col min="3187" max="3187" width="11.44140625" style="1"/>
    <col min="3188" max="3188" width="17.44140625" style="1" customWidth="1"/>
    <col min="3189" max="3191" width="18.109375" style="1" customWidth="1"/>
    <col min="3192" max="3195" width="11.44140625" style="1"/>
    <col min="3196" max="3196" width="34" style="1" customWidth="1"/>
    <col min="3197" max="3197" width="9.5546875" style="1" customWidth="1"/>
    <col min="3198" max="3198" width="16.6640625" style="1" customWidth="1"/>
    <col min="3199" max="3199" width="55.109375" style="1" customWidth="1"/>
    <col min="3200" max="3200" width="22.5546875" style="1" customWidth="1"/>
    <col min="3201" max="3201" width="23" style="1" customWidth="1"/>
    <col min="3202" max="3202" width="22.88671875" style="1" customWidth="1"/>
    <col min="3203" max="3203" width="23.44140625" style="1" customWidth="1"/>
    <col min="3204" max="3204" width="28.6640625" style="1" customWidth="1"/>
    <col min="3205" max="3205" width="12.6640625" style="1" customWidth="1"/>
    <col min="3206" max="3206" width="11.44140625" style="1"/>
    <col min="3207" max="3207" width="25.33203125" style="1" customWidth="1"/>
    <col min="3208" max="3208" width="15.88671875" style="1" bestFit="1" customWidth="1"/>
    <col min="3209" max="3210" width="18" style="1" bestFit="1" customWidth="1"/>
    <col min="3211" max="3429" width="11.44140625" style="1"/>
    <col min="3430" max="3430" width="15.44140625" style="1" customWidth="1"/>
    <col min="3431" max="3431" width="9.5546875" style="1" customWidth="1"/>
    <col min="3432" max="3432" width="14.44140625" style="1" customWidth="1"/>
    <col min="3433" max="3433" width="49.88671875" style="1" customWidth="1"/>
    <col min="3434" max="3434" width="22.5546875" style="1" customWidth="1"/>
    <col min="3435" max="3435" width="23" style="1" customWidth="1"/>
    <col min="3436" max="3436" width="22.88671875" style="1" customWidth="1"/>
    <col min="3437" max="3437" width="23.44140625" style="1" customWidth="1"/>
    <col min="3438" max="3438" width="22.44140625" style="1" customWidth="1"/>
    <col min="3439" max="3439" width="13.88671875" style="1" customWidth="1"/>
    <col min="3440" max="3440" width="20.6640625" style="1" customWidth="1"/>
    <col min="3441" max="3441" width="18.109375" style="1" customWidth="1"/>
    <col min="3442" max="3442" width="14.88671875" style="1" bestFit="1" customWidth="1"/>
    <col min="3443" max="3443" width="11.44140625" style="1"/>
    <col min="3444" max="3444" width="17.44140625" style="1" customWidth="1"/>
    <col min="3445" max="3447" width="18.109375" style="1" customWidth="1"/>
    <col min="3448" max="3451" width="11.44140625" style="1"/>
    <col min="3452" max="3452" width="34" style="1" customWidth="1"/>
    <col min="3453" max="3453" width="9.5546875" style="1" customWidth="1"/>
    <col min="3454" max="3454" width="16.6640625" style="1" customWidth="1"/>
    <col min="3455" max="3455" width="55.109375" style="1" customWidth="1"/>
    <col min="3456" max="3456" width="22.5546875" style="1" customWidth="1"/>
    <col min="3457" max="3457" width="23" style="1" customWidth="1"/>
    <col min="3458" max="3458" width="22.88671875" style="1" customWidth="1"/>
    <col min="3459" max="3459" width="23.44140625" style="1" customWidth="1"/>
    <col min="3460" max="3460" width="28.6640625" style="1" customWidth="1"/>
    <col min="3461" max="3461" width="12.6640625" style="1" customWidth="1"/>
    <col min="3462" max="3462" width="11.44140625" style="1"/>
    <col min="3463" max="3463" width="25.33203125" style="1" customWidth="1"/>
    <col min="3464" max="3464" width="15.88671875" style="1" bestFit="1" customWidth="1"/>
    <col min="3465" max="3466" width="18" style="1" bestFit="1" customWidth="1"/>
    <col min="3467" max="3685" width="11.44140625" style="1"/>
    <col min="3686" max="3686" width="15.44140625" style="1" customWidth="1"/>
    <col min="3687" max="3687" width="9.5546875" style="1" customWidth="1"/>
    <col min="3688" max="3688" width="14.44140625" style="1" customWidth="1"/>
    <col min="3689" max="3689" width="49.88671875" style="1" customWidth="1"/>
    <col min="3690" max="3690" width="22.5546875" style="1" customWidth="1"/>
    <col min="3691" max="3691" width="23" style="1" customWidth="1"/>
    <col min="3692" max="3692" width="22.88671875" style="1" customWidth="1"/>
    <col min="3693" max="3693" width="23.44140625" style="1" customWidth="1"/>
    <col min="3694" max="3694" width="22.44140625" style="1" customWidth="1"/>
    <col min="3695" max="3695" width="13.88671875" style="1" customWidth="1"/>
    <col min="3696" max="3696" width="20.6640625" style="1" customWidth="1"/>
    <col min="3697" max="3697" width="18.109375" style="1" customWidth="1"/>
    <col min="3698" max="3698" width="14.88671875" style="1" bestFit="1" customWidth="1"/>
    <col min="3699" max="3699" width="11.44140625" style="1"/>
    <col min="3700" max="3700" width="17.44140625" style="1" customWidth="1"/>
    <col min="3701" max="3703" width="18.109375" style="1" customWidth="1"/>
    <col min="3704" max="3707" width="11.44140625" style="1"/>
    <col min="3708" max="3708" width="34" style="1" customWidth="1"/>
    <col min="3709" max="3709" width="9.5546875" style="1" customWidth="1"/>
    <col min="3710" max="3710" width="16.6640625" style="1" customWidth="1"/>
    <col min="3711" max="3711" width="55.109375" style="1" customWidth="1"/>
    <col min="3712" max="3712" width="22.5546875" style="1" customWidth="1"/>
    <col min="3713" max="3713" width="23" style="1" customWidth="1"/>
    <col min="3714" max="3714" width="22.88671875" style="1" customWidth="1"/>
    <col min="3715" max="3715" width="23.44140625" style="1" customWidth="1"/>
    <col min="3716" max="3716" width="28.6640625" style="1" customWidth="1"/>
    <col min="3717" max="3717" width="12.6640625" style="1" customWidth="1"/>
    <col min="3718" max="3718" width="11.44140625" style="1"/>
    <col min="3719" max="3719" width="25.33203125" style="1" customWidth="1"/>
    <col min="3720" max="3720" width="15.88671875" style="1" bestFit="1" customWidth="1"/>
    <col min="3721" max="3722" width="18" style="1" bestFit="1" customWidth="1"/>
    <col min="3723" max="3941" width="11.44140625" style="1"/>
    <col min="3942" max="3942" width="15.44140625" style="1" customWidth="1"/>
    <col min="3943" max="3943" width="9.5546875" style="1" customWidth="1"/>
    <col min="3944" max="3944" width="14.44140625" style="1" customWidth="1"/>
    <col min="3945" max="3945" width="49.88671875" style="1" customWidth="1"/>
    <col min="3946" max="3946" width="22.5546875" style="1" customWidth="1"/>
    <col min="3947" max="3947" width="23" style="1" customWidth="1"/>
    <col min="3948" max="3948" width="22.88671875" style="1" customWidth="1"/>
    <col min="3949" max="3949" width="23.44140625" style="1" customWidth="1"/>
    <col min="3950" max="3950" width="22.44140625" style="1" customWidth="1"/>
    <col min="3951" max="3951" width="13.88671875" style="1" customWidth="1"/>
    <col min="3952" max="3952" width="20.6640625" style="1" customWidth="1"/>
    <col min="3953" max="3953" width="18.109375" style="1" customWidth="1"/>
    <col min="3954" max="3954" width="14.88671875" style="1" bestFit="1" customWidth="1"/>
    <col min="3955" max="3955" width="11.44140625" style="1"/>
    <col min="3956" max="3956" width="17.44140625" style="1" customWidth="1"/>
    <col min="3957" max="3959" width="18.109375" style="1" customWidth="1"/>
    <col min="3960" max="3963" width="11.44140625" style="1"/>
    <col min="3964" max="3964" width="34" style="1" customWidth="1"/>
    <col min="3965" max="3965" width="9.5546875" style="1" customWidth="1"/>
    <col min="3966" max="3966" width="16.6640625" style="1" customWidth="1"/>
    <col min="3967" max="3967" width="55.109375" style="1" customWidth="1"/>
    <col min="3968" max="3968" width="22.5546875" style="1" customWidth="1"/>
    <col min="3969" max="3969" width="23" style="1" customWidth="1"/>
    <col min="3970" max="3970" width="22.88671875" style="1" customWidth="1"/>
    <col min="3971" max="3971" width="23.44140625" style="1" customWidth="1"/>
    <col min="3972" max="3972" width="28.6640625" style="1" customWidth="1"/>
    <col min="3973" max="3973" width="12.6640625" style="1" customWidth="1"/>
    <col min="3974" max="3974" width="11.44140625" style="1"/>
    <col min="3975" max="3975" width="25.33203125" style="1" customWidth="1"/>
    <col min="3976" max="3976" width="15.88671875" style="1" bestFit="1" customWidth="1"/>
    <col min="3977" max="3978" width="18" style="1" bestFit="1" customWidth="1"/>
    <col min="3979" max="4197" width="11.44140625" style="1"/>
    <col min="4198" max="4198" width="15.44140625" style="1" customWidth="1"/>
    <col min="4199" max="4199" width="9.5546875" style="1" customWidth="1"/>
    <col min="4200" max="4200" width="14.44140625" style="1" customWidth="1"/>
    <col min="4201" max="4201" width="49.88671875" style="1" customWidth="1"/>
    <col min="4202" max="4202" width="22.5546875" style="1" customWidth="1"/>
    <col min="4203" max="4203" width="23" style="1" customWidth="1"/>
    <col min="4204" max="4204" width="22.88671875" style="1" customWidth="1"/>
    <col min="4205" max="4205" width="23.44140625" style="1" customWidth="1"/>
    <col min="4206" max="4206" width="22.44140625" style="1" customWidth="1"/>
    <col min="4207" max="4207" width="13.88671875" style="1" customWidth="1"/>
    <col min="4208" max="4208" width="20.6640625" style="1" customWidth="1"/>
    <col min="4209" max="4209" width="18.109375" style="1" customWidth="1"/>
    <col min="4210" max="4210" width="14.88671875" style="1" bestFit="1" customWidth="1"/>
    <col min="4211" max="4211" width="11.44140625" style="1"/>
    <col min="4212" max="4212" width="17.44140625" style="1" customWidth="1"/>
    <col min="4213" max="4215" width="18.109375" style="1" customWidth="1"/>
    <col min="4216" max="4219" width="11.44140625" style="1"/>
    <col min="4220" max="4220" width="34" style="1" customWidth="1"/>
    <col min="4221" max="4221" width="9.5546875" style="1" customWidth="1"/>
    <col min="4222" max="4222" width="16.6640625" style="1" customWidth="1"/>
    <col min="4223" max="4223" width="55.109375" style="1" customWidth="1"/>
    <col min="4224" max="4224" width="22.5546875" style="1" customWidth="1"/>
    <col min="4225" max="4225" width="23" style="1" customWidth="1"/>
    <col min="4226" max="4226" width="22.88671875" style="1" customWidth="1"/>
    <col min="4227" max="4227" width="23.44140625" style="1" customWidth="1"/>
    <col min="4228" max="4228" width="28.6640625" style="1" customWidth="1"/>
    <col min="4229" max="4229" width="12.6640625" style="1" customWidth="1"/>
    <col min="4230" max="4230" width="11.44140625" style="1"/>
    <col min="4231" max="4231" width="25.33203125" style="1" customWidth="1"/>
    <col min="4232" max="4232" width="15.88671875" style="1" bestFit="1" customWidth="1"/>
    <col min="4233" max="4234" width="18" style="1" bestFit="1" customWidth="1"/>
    <col min="4235" max="4453" width="11.44140625" style="1"/>
    <col min="4454" max="4454" width="15.44140625" style="1" customWidth="1"/>
    <col min="4455" max="4455" width="9.5546875" style="1" customWidth="1"/>
    <col min="4456" max="4456" width="14.44140625" style="1" customWidth="1"/>
    <col min="4457" max="4457" width="49.88671875" style="1" customWidth="1"/>
    <col min="4458" max="4458" width="22.5546875" style="1" customWidth="1"/>
    <col min="4459" max="4459" width="23" style="1" customWidth="1"/>
    <col min="4460" max="4460" width="22.88671875" style="1" customWidth="1"/>
    <col min="4461" max="4461" width="23.44140625" style="1" customWidth="1"/>
    <col min="4462" max="4462" width="22.44140625" style="1" customWidth="1"/>
    <col min="4463" max="4463" width="13.88671875" style="1" customWidth="1"/>
    <col min="4464" max="4464" width="20.6640625" style="1" customWidth="1"/>
    <col min="4465" max="4465" width="18.109375" style="1" customWidth="1"/>
    <col min="4466" max="4466" width="14.88671875" style="1" bestFit="1" customWidth="1"/>
    <col min="4467" max="4467" width="11.44140625" style="1"/>
    <col min="4468" max="4468" width="17.44140625" style="1" customWidth="1"/>
    <col min="4469" max="4471" width="18.109375" style="1" customWidth="1"/>
    <col min="4472" max="4475" width="11.44140625" style="1"/>
    <col min="4476" max="4476" width="34" style="1" customWidth="1"/>
    <col min="4477" max="4477" width="9.5546875" style="1" customWidth="1"/>
    <col min="4478" max="4478" width="16.6640625" style="1" customWidth="1"/>
    <col min="4479" max="4479" width="55.109375" style="1" customWidth="1"/>
    <col min="4480" max="4480" width="22.5546875" style="1" customWidth="1"/>
    <col min="4481" max="4481" width="23" style="1" customWidth="1"/>
    <col min="4482" max="4482" width="22.88671875" style="1" customWidth="1"/>
    <col min="4483" max="4483" width="23.44140625" style="1" customWidth="1"/>
    <col min="4484" max="4484" width="28.6640625" style="1" customWidth="1"/>
    <col min="4485" max="4485" width="12.6640625" style="1" customWidth="1"/>
    <col min="4486" max="4486" width="11.44140625" style="1"/>
    <col min="4487" max="4487" width="25.33203125" style="1" customWidth="1"/>
    <col min="4488" max="4488" width="15.88671875" style="1" bestFit="1" customWidth="1"/>
    <col min="4489" max="4490" width="18" style="1" bestFit="1" customWidth="1"/>
    <col min="4491" max="4709" width="11.44140625" style="1"/>
    <col min="4710" max="4710" width="15.44140625" style="1" customWidth="1"/>
    <col min="4711" max="4711" width="9.5546875" style="1" customWidth="1"/>
    <col min="4712" max="4712" width="14.44140625" style="1" customWidth="1"/>
    <col min="4713" max="4713" width="49.88671875" style="1" customWidth="1"/>
    <col min="4714" max="4714" width="22.5546875" style="1" customWidth="1"/>
    <col min="4715" max="4715" width="23" style="1" customWidth="1"/>
    <col min="4716" max="4716" width="22.88671875" style="1" customWidth="1"/>
    <col min="4717" max="4717" width="23.44140625" style="1" customWidth="1"/>
    <col min="4718" max="4718" width="22.44140625" style="1" customWidth="1"/>
    <col min="4719" max="4719" width="13.88671875" style="1" customWidth="1"/>
    <col min="4720" max="4720" width="20.6640625" style="1" customWidth="1"/>
    <col min="4721" max="4721" width="18.109375" style="1" customWidth="1"/>
    <col min="4722" max="4722" width="14.88671875" style="1" bestFit="1" customWidth="1"/>
    <col min="4723" max="4723" width="11.44140625" style="1"/>
    <col min="4724" max="4724" width="17.44140625" style="1" customWidth="1"/>
    <col min="4725" max="4727" width="18.109375" style="1" customWidth="1"/>
    <col min="4728" max="4731" width="11.44140625" style="1"/>
    <col min="4732" max="4732" width="34" style="1" customWidth="1"/>
    <col min="4733" max="4733" width="9.5546875" style="1" customWidth="1"/>
    <col min="4734" max="4734" width="16.6640625" style="1" customWidth="1"/>
    <col min="4735" max="4735" width="55.109375" style="1" customWidth="1"/>
    <col min="4736" max="4736" width="22.5546875" style="1" customWidth="1"/>
    <col min="4737" max="4737" width="23" style="1" customWidth="1"/>
    <col min="4738" max="4738" width="22.88671875" style="1" customWidth="1"/>
    <col min="4739" max="4739" width="23.44140625" style="1" customWidth="1"/>
    <col min="4740" max="4740" width="28.6640625" style="1" customWidth="1"/>
    <col min="4741" max="4741" width="12.6640625" style="1" customWidth="1"/>
    <col min="4742" max="4742" width="11.44140625" style="1"/>
    <col min="4743" max="4743" width="25.33203125" style="1" customWidth="1"/>
    <col min="4744" max="4744" width="15.88671875" style="1" bestFit="1" customWidth="1"/>
    <col min="4745" max="4746" width="18" style="1" bestFit="1" customWidth="1"/>
    <col min="4747" max="4965" width="11.44140625" style="1"/>
    <col min="4966" max="4966" width="15.44140625" style="1" customWidth="1"/>
    <col min="4967" max="4967" width="9.5546875" style="1" customWidth="1"/>
    <col min="4968" max="4968" width="14.44140625" style="1" customWidth="1"/>
    <col min="4969" max="4969" width="49.88671875" style="1" customWidth="1"/>
    <col min="4970" max="4970" width="22.5546875" style="1" customWidth="1"/>
    <col min="4971" max="4971" width="23" style="1" customWidth="1"/>
    <col min="4972" max="4972" width="22.88671875" style="1" customWidth="1"/>
    <col min="4973" max="4973" width="23.44140625" style="1" customWidth="1"/>
    <col min="4974" max="4974" width="22.44140625" style="1" customWidth="1"/>
    <col min="4975" max="4975" width="13.88671875" style="1" customWidth="1"/>
    <col min="4976" max="4976" width="20.6640625" style="1" customWidth="1"/>
    <col min="4977" max="4977" width="18.109375" style="1" customWidth="1"/>
    <col min="4978" max="4978" width="14.88671875" style="1" bestFit="1" customWidth="1"/>
    <col min="4979" max="4979" width="11.44140625" style="1"/>
    <col min="4980" max="4980" width="17.44140625" style="1" customWidth="1"/>
    <col min="4981" max="4983" width="18.109375" style="1" customWidth="1"/>
    <col min="4984" max="4987" width="11.44140625" style="1"/>
    <col min="4988" max="4988" width="34" style="1" customWidth="1"/>
    <col min="4989" max="4989" width="9.5546875" style="1" customWidth="1"/>
    <col min="4990" max="4990" width="16.6640625" style="1" customWidth="1"/>
    <col min="4991" max="4991" width="55.109375" style="1" customWidth="1"/>
    <col min="4992" max="4992" width="22.5546875" style="1" customWidth="1"/>
    <col min="4993" max="4993" width="23" style="1" customWidth="1"/>
    <col min="4994" max="4994" width="22.88671875" style="1" customWidth="1"/>
    <col min="4995" max="4995" width="23.44140625" style="1" customWidth="1"/>
    <col min="4996" max="4996" width="28.6640625" style="1" customWidth="1"/>
    <col min="4997" max="4997" width="12.6640625" style="1" customWidth="1"/>
    <col min="4998" max="4998" width="11.44140625" style="1"/>
    <col min="4999" max="4999" width="25.33203125" style="1" customWidth="1"/>
    <col min="5000" max="5000" width="15.88671875" style="1" bestFit="1" customWidth="1"/>
    <col min="5001" max="5002" width="18" style="1" bestFit="1" customWidth="1"/>
    <col min="5003" max="5221" width="11.44140625" style="1"/>
    <col min="5222" max="5222" width="15.44140625" style="1" customWidth="1"/>
    <col min="5223" max="5223" width="9.5546875" style="1" customWidth="1"/>
    <col min="5224" max="5224" width="14.44140625" style="1" customWidth="1"/>
    <col min="5225" max="5225" width="49.88671875" style="1" customWidth="1"/>
    <col min="5226" max="5226" width="22.5546875" style="1" customWidth="1"/>
    <col min="5227" max="5227" width="23" style="1" customWidth="1"/>
    <col min="5228" max="5228" width="22.88671875" style="1" customWidth="1"/>
    <col min="5229" max="5229" width="23.44140625" style="1" customWidth="1"/>
    <col min="5230" max="5230" width="22.44140625" style="1" customWidth="1"/>
    <col min="5231" max="5231" width="13.88671875" style="1" customWidth="1"/>
    <col min="5232" max="5232" width="20.6640625" style="1" customWidth="1"/>
    <col min="5233" max="5233" width="18.109375" style="1" customWidth="1"/>
    <col min="5234" max="5234" width="14.88671875" style="1" bestFit="1" customWidth="1"/>
    <col min="5235" max="5235" width="11.44140625" style="1"/>
    <col min="5236" max="5236" width="17.44140625" style="1" customWidth="1"/>
    <col min="5237" max="5239" width="18.109375" style="1" customWidth="1"/>
    <col min="5240" max="5243" width="11.44140625" style="1"/>
    <col min="5244" max="5244" width="34" style="1" customWidth="1"/>
    <col min="5245" max="5245" width="9.5546875" style="1" customWidth="1"/>
    <col min="5246" max="5246" width="16.6640625" style="1" customWidth="1"/>
    <col min="5247" max="5247" width="55.109375" style="1" customWidth="1"/>
    <col min="5248" max="5248" width="22.5546875" style="1" customWidth="1"/>
    <col min="5249" max="5249" width="23" style="1" customWidth="1"/>
    <col min="5250" max="5250" width="22.88671875" style="1" customWidth="1"/>
    <col min="5251" max="5251" width="23.44140625" style="1" customWidth="1"/>
    <col min="5252" max="5252" width="28.6640625" style="1" customWidth="1"/>
    <col min="5253" max="5253" width="12.6640625" style="1" customWidth="1"/>
    <col min="5254" max="5254" width="11.44140625" style="1"/>
    <col min="5255" max="5255" width="25.33203125" style="1" customWidth="1"/>
    <col min="5256" max="5256" width="15.88671875" style="1" bestFit="1" customWidth="1"/>
    <col min="5257" max="5258" width="18" style="1" bestFit="1" customWidth="1"/>
    <col min="5259" max="5477" width="11.44140625" style="1"/>
    <col min="5478" max="5478" width="15.44140625" style="1" customWidth="1"/>
    <col min="5479" max="5479" width="9.5546875" style="1" customWidth="1"/>
    <col min="5480" max="5480" width="14.44140625" style="1" customWidth="1"/>
    <col min="5481" max="5481" width="49.88671875" style="1" customWidth="1"/>
    <col min="5482" max="5482" width="22.5546875" style="1" customWidth="1"/>
    <col min="5483" max="5483" width="23" style="1" customWidth="1"/>
    <col min="5484" max="5484" width="22.88671875" style="1" customWidth="1"/>
    <col min="5485" max="5485" width="23.44140625" style="1" customWidth="1"/>
    <col min="5486" max="5486" width="22.44140625" style="1" customWidth="1"/>
    <col min="5487" max="5487" width="13.88671875" style="1" customWidth="1"/>
    <col min="5488" max="5488" width="20.6640625" style="1" customWidth="1"/>
    <col min="5489" max="5489" width="18.109375" style="1" customWidth="1"/>
    <col min="5490" max="5490" width="14.88671875" style="1" bestFit="1" customWidth="1"/>
    <col min="5491" max="5491" width="11.44140625" style="1"/>
    <col min="5492" max="5492" width="17.44140625" style="1" customWidth="1"/>
    <col min="5493" max="5495" width="18.109375" style="1" customWidth="1"/>
    <col min="5496" max="5499" width="11.44140625" style="1"/>
    <col min="5500" max="5500" width="34" style="1" customWidth="1"/>
    <col min="5501" max="5501" width="9.5546875" style="1" customWidth="1"/>
    <col min="5502" max="5502" width="16.6640625" style="1" customWidth="1"/>
    <col min="5503" max="5503" width="55.109375" style="1" customWidth="1"/>
    <col min="5504" max="5504" width="22.5546875" style="1" customWidth="1"/>
    <col min="5505" max="5505" width="23" style="1" customWidth="1"/>
    <col min="5506" max="5506" width="22.88671875" style="1" customWidth="1"/>
    <col min="5507" max="5507" width="23.44140625" style="1" customWidth="1"/>
    <col min="5508" max="5508" width="28.6640625" style="1" customWidth="1"/>
    <col min="5509" max="5509" width="12.6640625" style="1" customWidth="1"/>
    <col min="5510" max="5510" width="11.44140625" style="1"/>
    <col min="5511" max="5511" width="25.33203125" style="1" customWidth="1"/>
    <col min="5512" max="5512" width="15.88671875" style="1" bestFit="1" customWidth="1"/>
    <col min="5513" max="5514" width="18" style="1" bestFit="1" customWidth="1"/>
    <col min="5515" max="5733" width="11.44140625" style="1"/>
    <col min="5734" max="5734" width="15.44140625" style="1" customWidth="1"/>
    <col min="5735" max="5735" width="9.5546875" style="1" customWidth="1"/>
    <col min="5736" max="5736" width="14.44140625" style="1" customWidth="1"/>
    <col min="5737" max="5737" width="49.88671875" style="1" customWidth="1"/>
    <col min="5738" max="5738" width="22.5546875" style="1" customWidth="1"/>
    <col min="5739" max="5739" width="23" style="1" customWidth="1"/>
    <col min="5740" max="5740" width="22.88671875" style="1" customWidth="1"/>
    <col min="5741" max="5741" width="23.44140625" style="1" customWidth="1"/>
    <col min="5742" max="5742" width="22.44140625" style="1" customWidth="1"/>
    <col min="5743" max="5743" width="13.88671875" style="1" customWidth="1"/>
    <col min="5744" max="5744" width="20.6640625" style="1" customWidth="1"/>
    <col min="5745" max="5745" width="18.109375" style="1" customWidth="1"/>
    <col min="5746" max="5746" width="14.88671875" style="1" bestFit="1" customWidth="1"/>
    <col min="5747" max="5747" width="11.44140625" style="1"/>
    <col min="5748" max="5748" width="17.44140625" style="1" customWidth="1"/>
    <col min="5749" max="5751" width="18.109375" style="1" customWidth="1"/>
    <col min="5752" max="5755" width="11.44140625" style="1"/>
    <col min="5756" max="5756" width="34" style="1" customWidth="1"/>
    <col min="5757" max="5757" width="9.5546875" style="1" customWidth="1"/>
    <col min="5758" max="5758" width="16.6640625" style="1" customWidth="1"/>
    <col min="5759" max="5759" width="55.109375" style="1" customWidth="1"/>
    <col min="5760" max="5760" width="22.5546875" style="1" customWidth="1"/>
    <col min="5761" max="5761" width="23" style="1" customWidth="1"/>
    <col min="5762" max="5762" width="22.88671875" style="1" customWidth="1"/>
    <col min="5763" max="5763" width="23.44140625" style="1" customWidth="1"/>
    <col min="5764" max="5764" width="28.6640625" style="1" customWidth="1"/>
    <col min="5765" max="5765" width="12.6640625" style="1" customWidth="1"/>
    <col min="5766" max="5766" width="11.44140625" style="1"/>
    <col min="5767" max="5767" width="25.33203125" style="1" customWidth="1"/>
    <col min="5768" max="5768" width="15.88671875" style="1" bestFit="1" customWidth="1"/>
    <col min="5769" max="5770" width="18" style="1" bestFit="1" customWidth="1"/>
    <col min="5771" max="5989" width="11.44140625" style="1"/>
    <col min="5990" max="5990" width="15.44140625" style="1" customWidth="1"/>
    <col min="5991" max="5991" width="9.5546875" style="1" customWidth="1"/>
    <col min="5992" max="5992" width="14.44140625" style="1" customWidth="1"/>
    <col min="5993" max="5993" width="49.88671875" style="1" customWidth="1"/>
    <col min="5994" max="5994" width="22.5546875" style="1" customWidth="1"/>
    <col min="5995" max="5995" width="23" style="1" customWidth="1"/>
    <col min="5996" max="5996" width="22.88671875" style="1" customWidth="1"/>
    <col min="5997" max="5997" width="23.44140625" style="1" customWidth="1"/>
    <col min="5998" max="5998" width="22.44140625" style="1" customWidth="1"/>
    <col min="5999" max="5999" width="13.88671875" style="1" customWidth="1"/>
    <col min="6000" max="6000" width="20.6640625" style="1" customWidth="1"/>
    <col min="6001" max="6001" width="18.109375" style="1" customWidth="1"/>
    <col min="6002" max="6002" width="14.88671875" style="1" bestFit="1" customWidth="1"/>
    <col min="6003" max="6003" width="11.44140625" style="1"/>
    <col min="6004" max="6004" width="17.44140625" style="1" customWidth="1"/>
    <col min="6005" max="6007" width="18.109375" style="1" customWidth="1"/>
    <col min="6008" max="6011" width="11.44140625" style="1"/>
    <col min="6012" max="6012" width="34" style="1" customWidth="1"/>
    <col min="6013" max="6013" width="9.5546875" style="1" customWidth="1"/>
    <col min="6014" max="6014" width="16.6640625" style="1" customWidth="1"/>
    <col min="6015" max="6015" width="55.109375" style="1" customWidth="1"/>
    <col min="6016" max="6016" width="22.5546875" style="1" customWidth="1"/>
    <col min="6017" max="6017" width="23" style="1" customWidth="1"/>
    <col min="6018" max="6018" width="22.88671875" style="1" customWidth="1"/>
    <col min="6019" max="6019" width="23.44140625" style="1" customWidth="1"/>
    <col min="6020" max="6020" width="28.6640625" style="1" customWidth="1"/>
    <col min="6021" max="6021" width="12.6640625" style="1" customWidth="1"/>
    <col min="6022" max="6022" width="11.44140625" style="1"/>
    <col min="6023" max="6023" width="25.33203125" style="1" customWidth="1"/>
    <col min="6024" max="6024" width="15.88671875" style="1" bestFit="1" customWidth="1"/>
    <col min="6025" max="6026" width="18" style="1" bestFit="1" customWidth="1"/>
    <col min="6027" max="6245" width="11.44140625" style="1"/>
    <col min="6246" max="6246" width="15.44140625" style="1" customWidth="1"/>
    <col min="6247" max="6247" width="9.5546875" style="1" customWidth="1"/>
    <col min="6248" max="6248" width="14.44140625" style="1" customWidth="1"/>
    <col min="6249" max="6249" width="49.88671875" style="1" customWidth="1"/>
    <col min="6250" max="6250" width="22.5546875" style="1" customWidth="1"/>
    <col min="6251" max="6251" width="23" style="1" customWidth="1"/>
    <col min="6252" max="6252" width="22.88671875" style="1" customWidth="1"/>
    <col min="6253" max="6253" width="23.44140625" style="1" customWidth="1"/>
    <col min="6254" max="6254" width="22.44140625" style="1" customWidth="1"/>
    <col min="6255" max="6255" width="13.88671875" style="1" customWidth="1"/>
    <col min="6256" max="6256" width="20.6640625" style="1" customWidth="1"/>
    <col min="6257" max="6257" width="18.109375" style="1" customWidth="1"/>
    <col min="6258" max="6258" width="14.88671875" style="1" bestFit="1" customWidth="1"/>
    <col min="6259" max="6259" width="11.44140625" style="1"/>
    <col min="6260" max="6260" width="17.44140625" style="1" customWidth="1"/>
    <col min="6261" max="6263" width="18.109375" style="1" customWidth="1"/>
    <col min="6264" max="6267" width="11.44140625" style="1"/>
    <col min="6268" max="6268" width="34" style="1" customWidth="1"/>
    <col min="6269" max="6269" width="9.5546875" style="1" customWidth="1"/>
    <col min="6270" max="6270" width="16.6640625" style="1" customWidth="1"/>
    <col min="6271" max="6271" width="55.109375" style="1" customWidth="1"/>
    <col min="6272" max="6272" width="22.5546875" style="1" customWidth="1"/>
    <col min="6273" max="6273" width="23" style="1" customWidth="1"/>
    <col min="6274" max="6274" width="22.88671875" style="1" customWidth="1"/>
    <col min="6275" max="6275" width="23.44140625" style="1" customWidth="1"/>
    <col min="6276" max="6276" width="28.6640625" style="1" customWidth="1"/>
    <col min="6277" max="6277" width="12.6640625" style="1" customWidth="1"/>
    <col min="6278" max="6278" width="11.44140625" style="1"/>
    <col min="6279" max="6279" width="25.33203125" style="1" customWidth="1"/>
    <col min="6280" max="6280" width="15.88671875" style="1" bestFit="1" customWidth="1"/>
    <col min="6281" max="6282" width="18" style="1" bestFit="1" customWidth="1"/>
    <col min="6283" max="6501" width="11.44140625" style="1"/>
    <col min="6502" max="6502" width="15.44140625" style="1" customWidth="1"/>
    <col min="6503" max="6503" width="9.5546875" style="1" customWidth="1"/>
    <col min="6504" max="6504" width="14.44140625" style="1" customWidth="1"/>
    <col min="6505" max="6505" width="49.88671875" style="1" customWidth="1"/>
    <col min="6506" max="6506" width="22.5546875" style="1" customWidth="1"/>
    <col min="6507" max="6507" width="23" style="1" customWidth="1"/>
    <col min="6508" max="6508" width="22.88671875" style="1" customWidth="1"/>
    <col min="6509" max="6509" width="23.44140625" style="1" customWidth="1"/>
    <col min="6510" max="6510" width="22.44140625" style="1" customWidth="1"/>
    <col min="6511" max="6511" width="13.88671875" style="1" customWidth="1"/>
    <col min="6512" max="6512" width="20.6640625" style="1" customWidth="1"/>
    <col min="6513" max="6513" width="18.109375" style="1" customWidth="1"/>
    <col min="6514" max="6514" width="14.88671875" style="1" bestFit="1" customWidth="1"/>
    <col min="6515" max="6515" width="11.44140625" style="1"/>
    <col min="6516" max="6516" width="17.44140625" style="1" customWidth="1"/>
    <col min="6517" max="6519" width="18.109375" style="1" customWidth="1"/>
    <col min="6520" max="6523" width="11.44140625" style="1"/>
    <col min="6524" max="6524" width="34" style="1" customWidth="1"/>
    <col min="6525" max="6525" width="9.5546875" style="1" customWidth="1"/>
    <col min="6526" max="6526" width="16.6640625" style="1" customWidth="1"/>
    <col min="6527" max="6527" width="55.109375" style="1" customWidth="1"/>
    <col min="6528" max="6528" width="22.5546875" style="1" customWidth="1"/>
    <col min="6529" max="6529" width="23" style="1" customWidth="1"/>
    <col min="6530" max="6530" width="22.88671875" style="1" customWidth="1"/>
    <col min="6531" max="6531" width="23.44140625" style="1" customWidth="1"/>
    <col min="6532" max="6532" width="28.6640625" style="1" customWidth="1"/>
    <col min="6533" max="6533" width="12.6640625" style="1" customWidth="1"/>
    <col min="6534" max="6534" width="11.44140625" style="1"/>
    <col min="6535" max="6535" width="25.33203125" style="1" customWidth="1"/>
    <col min="6536" max="6536" width="15.88671875" style="1" bestFit="1" customWidth="1"/>
    <col min="6537" max="6538" width="18" style="1" bestFit="1" customWidth="1"/>
    <col min="6539" max="6757" width="11.44140625" style="1"/>
    <col min="6758" max="6758" width="15.44140625" style="1" customWidth="1"/>
    <col min="6759" max="6759" width="9.5546875" style="1" customWidth="1"/>
    <col min="6760" max="6760" width="14.44140625" style="1" customWidth="1"/>
    <col min="6761" max="6761" width="49.88671875" style="1" customWidth="1"/>
    <col min="6762" max="6762" width="22.5546875" style="1" customWidth="1"/>
    <col min="6763" max="6763" width="23" style="1" customWidth="1"/>
    <col min="6764" max="6764" width="22.88671875" style="1" customWidth="1"/>
    <col min="6765" max="6765" width="23.44140625" style="1" customWidth="1"/>
    <col min="6766" max="6766" width="22.44140625" style="1" customWidth="1"/>
    <col min="6767" max="6767" width="13.88671875" style="1" customWidth="1"/>
    <col min="6768" max="6768" width="20.6640625" style="1" customWidth="1"/>
    <col min="6769" max="6769" width="18.109375" style="1" customWidth="1"/>
    <col min="6770" max="6770" width="14.88671875" style="1" bestFit="1" customWidth="1"/>
    <col min="6771" max="6771" width="11.44140625" style="1"/>
    <col min="6772" max="6772" width="17.44140625" style="1" customWidth="1"/>
    <col min="6773" max="6775" width="18.109375" style="1" customWidth="1"/>
    <col min="6776" max="6779" width="11.44140625" style="1"/>
    <col min="6780" max="6780" width="34" style="1" customWidth="1"/>
    <col min="6781" max="6781" width="9.5546875" style="1" customWidth="1"/>
    <col min="6782" max="6782" width="16.6640625" style="1" customWidth="1"/>
    <col min="6783" max="6783" width="55.109375" style="1" customWidth="1"/>
    <col min="6784" max="6784" width="22.5546875" style="1" customWidth="1"/>
    <col min="6785" max="6785" width="23" style="1" customWidth="1"/>
    <col min="6786" max="6786" width="22.88671875" style="1" customWidth="1"/>
    <col min="6787" max="6787" width="23.44140625" style="1" customWidth="1"/>
    <col min="6788" max="6788" width="28.6640625" style="1" customWidth="1"/>
    <col min="6789" max="6789" width="12.6640625" style="1" customWidth="1"/>
    <col min="6790" max="6790" width="11.44140625" style="1"/>
    <col min="6791" max="6791" width="25.33203125" style="1" customWidth="1"/>
    <col min="6792" max="6792" width="15.88671875" style="1" bestFit="1" customWidth="1"/>
    <col min="6793" max="6794" width="18" style="1" bestFit="1" customWidth="1"/>
    <col min="6795" max="7013" width="11.44140625" style="1"/>
    <col min="7014" max="7014" width="15.44140625" style="1" customWidth="1"/>
    <col min="7015" max="7015" width="9.5546875" style="1" customWidth="1"/>
    <col min="7016" max="7016" width="14.44140625" style="1" customWidth="1"/>
    <col min="7017" max="7017" width="49.88671875" style="1" customWidth="1"/>
    <col min="7018" max="7018" width="22.5546875" style="1" customWidth="1"/>
    <col min="7019" max="7019" width="23" style="1" customWidth="1"/>
    <col min="7020" max="7020" width="22.88671875" style="1" customWidth="1"/>
    <col min="7021" max="7021" width="23.44140625" style="1" customWidth="1"/>
    <col min="7022" max="7022" width="22.44140625" style="1" customWidth="1"/>
    <col min="7023" max="7023" width="13.88671875" style="1" customWidth="1"/>
    <col min="7024" max="7024" width="20.6640625" style="1" customWidth="1"/>
    <col min="7025" max="7025" width="18.109375" style="1" customWidth="1"/>
    <col min="7026" max="7026" width="14.88671875" style="1" bestFit="1" customWidth="1"/>
    <col min="7027" max="7027" width="11.44140625" style="1"/>
    <col min="7028" max="7028" width="17.44140625" style="1" customWidth="1"/>
    <col min="7029" max="7031" width="18.109375" style="1" customWidth="1"/>
    <col min="7032" max="7035" width="11.44140625" style="1"/>
    <col min="7036" max="7036" width="34" style="1" customWidth="1"/>
    <col min="7037" max="7037" width="9.5546875" style="1" customWidth="1"/>
    <col min="7038" max="7038" width="16.6640625" style="1" customWidth="1"/>
    <col min="7039" max="7039" width="55.109375" style="1" customWidth="1"/>
    <col min="7040" max="7040" width="22.5546875" style="1" customWidth="1"/>
    <col min="7041" max="7041" width="23" style="1" customWidth="1"/>
    <col min="7042" max="7042" width="22.88671875" style="1" customWidth="1"/>
    <col min="7043" max="7043" width="23.44140625" style="1" customWidth="1"/>
    <col min="7044" max="7044" width="28.6640625" style="1" customWidth="1"/>
    <col min="7045" max="7045" width="12.6640625" style="1" customWidth="1"/>
    <col min="7046" max="7046" width="11.44140625" style="1"/>
    <col min="7047" max="7047" width="25.33203125" style="1" customWidth="1"/>
    <col min="7048" max="7048" width="15.88671875" style="1" bestFit="1" customWidth="1"/>
    <col min="7049" max="7050" width="18" style="1" bestFit="1" customWidth="1"/>
    <col min="7051" max="7269" width="11.44140625" style="1"/>
    <col min="7270" max="7270" width="15.44140625" style="1" customWidth="1"/>
    <col min="7271" max="7271" width="9.5546875" style="1" customWidth="1"/>
    <col min="7272" max="7272" width="14.44140625" style="1" customWidth="1"/>
    <col min="7273" max="7273" width="49.88671875" style="1" customWidth="1"/>
    <col min="7274" max="7274" width="22.5546875" style="1" customWidth="1"/>
    <col min="7275" max="7275" width="23" style="1" customWidth="1"/>
    <col min="7276" max="7276" width="22.88671875" style="1" customWidth="1"/>
    <col min="7277" max="7277" width="23.44140625" style="1" customWidth="1"/>
    <col min="7278" max="7278" width="22.44140625" style="1" customWidth="1"/>
    <col min="7279" max="7279" width="13.88671875" style="1" customWidth="1"/>
    <col min="7280" max="7280" width="20.6640625" style="1" customWidth="1"/>
    <col min="7281" max="7281" width="18.109375" style="1" customWidth="1"/>
    <col min="7282" max="7282" width="14.88671875" style="1" bestFit="1" customWidth="1"/>
    <col min="7283" max="7283" width="11.44140625" style="1"/>
    <col min="7284" max="7284" width="17.44140625" style="1" customWidth="1"/>
    <col min="7285" max="7287" width="18.109375" style="1" customWidth="1"/>
    <col min="7288" max="7291" width="11.44140625" style="1"/>
    <col min="7292" max="7292" width="34" style="1" customWidth="1"/>
    <col min="7293" max="7293" width="9.5546875" style="1" customWidth="1"/>
    <col min="7294" max="7294" width="16.6640625" style="1" customWidth="1"/>
    <col min="7295" max="7295" width="55.109375" style="1" customWidth="1"/>
    <col min="7296" max="7296" width="22.5546875" style="1" customWidth="1"/>
    <col min="7297" max="7297" width="23" style="1" customWidth="1"/>
    <col min="7298" max="7298" width="22.88671875" style="1" customWidth="1"/>
    <col min="7299" max="7299" width="23.44140625" style="1" customWidth="1"/>
    <col min="7300" max="7300" width="28.6640625" style="1" customWidth="1"/>
    <col min="7301" max="7301" width="12.6640625" style="1" customWidth="1"/>
    <col min="7302" max="7302" width="11.44140625" style="1"/>
    <col min="7303" max="7303" width="25.33203125" style="1" customWidth="1"/>
    <col min="7304" max="7304" width="15.88671875" style="1" bestFit="1" customWidth="1"/>
    <col min="7305" max="7306" width="18" style="1" bestFit="1" customWidth="1"/>
    <col min="7307" max="7525" width="11.44140625" style="1"/>
    <col min="7526" max="7526" width="15.44140625" style="1" customWidth="1"/>
    <col min="7527" max="7527" width="9.5546875" style="1" customWidth="1"/>
    <col min="7528" max="7528" width="14.44140625" style="1" customWidth="1"/>
    <col min="7529" max="7529" width="49.88671875" style="1" customWidth="1"/>
    <col min="7530" max="7530" width="22.5546875" style="1" customWidth="1"/>
    <col min="7531" max="7531" width="23" style="1" customWidth="1"/>
    <col min="7532" max="7532" width="22.88671875" style="1" customWidth="1"/>
    <col min="7533" max="7533" width="23.44140625" style="1" customWidth="1"/>
    <col min="7534" max="7534" width="22.44140625" style="1" customWidth="1"/>
    <col min="7535" max="7535" width="13.88671875" style="1" customWidth="1"/>
    <col min="7536" max="7536" width="20.6640625" style="1" customWidth="1"/>
    <col min="7537" max="7537" width="18.109375" style="1" customWidth="1"/>
    <col min="7538" max="7538" width="14.88671875" style="1" bestFit="1" customWidth="1"/>
    <col min="7539" max="7539" width="11.44140625" style="1"/>
    <col min="7540" max="7540" width="17.44140625" style="1" customWidth="1"/>
    <col min="7541" max="7543" width="18.109375" style="1" customWidth="1"/>
    <col min="7544" max="7547" width="11.44140625" style="1"/>
    <col min="7548" max="7548" width="34" style="1" customWidth="1"/>
    <col min="7549" max="7549" width="9.5546875" style="1" customWidth="1"/>
    <col min="7550" max="7550" width="16.6640625" style="1" customWidth="1"/>
    <col min="7551" max="7551" width="55.109375" style="1" customWidth="1"/>
    <col min="7552" max="7552" width="22.5546875" style="1" customWidth="1"/>
    <col min="7553" max="7553" width="23" style="1" customWidth="1"/>
    <col min="7554" max="7554" width="22.88671875" style="1" customWidth="1"/>
    <col min="7555" max="7555" width="23.44140625" style="1" customWidth="1"/>
    <col min="7556" max="7556" width="28.6640625" style="1" customWidth="1"/>
    <col min="7557" max="7557" width="12.6640625" style="1" customWidth="1"/>
    <col min="7558" max="7558" width="11.44140625" style="1"/>
    <col min="7559" max="7559" width="25.33203125" style="1" customWidth="1"/>
    <col min="7560" max="7560" width="15.88671875" style="1" bestFit="1" customWidth="1"/>
    <col min="7561" max="7562" width="18" style="1" bestFit="1" customWidth="1"/>
    <col min="7563" max="7781" width="11.44140625" style="1"/>
    <col min="7782" max="7782" width="15.44140625" style="1" customWidth="1"/>
    <col min="7783" max="7783" width="9.5546875" style="1" customWidth="1"/>
    <col min="7784" max="7784" width="14.44140625" style="1" customWidth="1"/>
    <col min="7785" max="7785" width="49.88671875" style="1" customWidth="1"/>
    <col min="7786" max="7786" width="22.5546875" style="1" customWidth="1"/>
    <col min="7787" max="7787" width="23" style="1" customWidth="1"/>
    <col min="7788" max="7788" width="22.88671875" style="1" customWidth="1"/>
    <col min="7789" max="7789" width="23.44140625" style="1" customWidth="1"/>
    <col min="7790" max="7790" width="22.44140625" style="1" customWidth="1"/>
    <col min="7791" max="7791" width="13.88671875" style="1" customWidth="1"/>
    <col min="7792" max="7792" width="20.6640625" style="1" customWidth="1"/>
    <col min="7793" max="7793" width="18.109375" style="1" customWidth="1"/>
    <col min="7794" max="7794" width="14.88671875" style="1" bestFit="1" customWidth="1"/>
    <col min="7795" max="7795" width="11.44140625" style="1"/>
    <col min="7796" max="7796" width="17.44140625" style="1" customWidth="1"/>
    <col min="7797" max="7799" width="18.109375" style="1" customWidth="1"/>
    <col min="7800" max="7803" width="11.44140625" style="1"/>
    <col min="7804" max="7804" width="34" style="1" customWidth="1"/>
    <col min="7805" max="7805" width="9.5546875" style="1" customWidth="1"/>
    <col min="7806" max="7806" width="16.6640625" style="1" customWidth="1"/>
    <col min="7807" max="7807" width="55.109375" style="1" customWidth="1"/>
    <col min="7808" max="7808" width="22.5546875" style="1" customWidth="1"/>
    <col min="7809" max="7809" width="23" style="1" customWidth="1"/>
    <col min="7810" max="7810" width="22.88671875" style="1" customWidth="1"/>
    <col min="7811" max="7811" width="23.44140625" style="1" customWidth="1"/>
    <col min="7812" max="7812" width="28.6640625" style="1" customWidth="1"/>
    <col min="7813" max="7813" width="12.6640625" style="1" customWidth="1"/>
    <col min="7814" max="7814" width="11.44140625" style="1"/>
    <col min="7815" max="7815" width="25.33203125" style="1" customWidth="1"/>
    <col min="7816" max="7816" width="15.88671875" style="1" bestFit="1" customWidth="1"/>
    <col min="7817" max="7818" width="18" style="1" bestFit="1" customWidth="1"/>
    <col min="7819" max="8037" width="11.44140625" style="1"/>
    <col min="8038" max="8038" width="15.44140625" style="1" customWidth="1"/>
    <col min="8039" max="8039" width="9.5546875" style="1" customWidth="1"/>
    <col min="8040" max="8040" width="14.44140625" style="1" customWidth="1"/>
    <col min="8041" max="8041" width="49.88671875" style="1" customWidth="1"/>
    <col min="8042" max="8042" width="22.5546875" style="1" customWidth="1"/>
    <col min="8043" max="8043" width="23" style="1" customWidth="1"/>
    <col min="8044" max="8044" width="22.88671875" style="1" customWidth="1"/>
    <col min="8045" max="8045" width="23.44140625" style="1" customWidth="1"/>
    <col min="8046" max="8046" width="22.44140625" style="1" customWidth="1"/>
    <col min="8047" max="8047" width="13.88671875" style="1" customWidth="1"/>
    <col min="8048" max="8048" width="20.6640625" style="1" customWidth="1"/>
    <col min="8049" max="8049" width="18.109375" style="1" customWidth="1"/>
    <col min="8050" max="8050" width="14.88671875" style="1" bestFit="1" customWidth="1"/>
    <col min="8051" max="8051" width="11.44140625" style="1"/>
    <col min="8052" max="8052" width="17.44140625" style="1" customWidth="1"/>
    <col min="8053" max="8055" width="18.109375" style="1" customWidth="1"/>
    <col min="8056" max="8059" width="11.44140625" style="1"/>
    <col min="8060" max="8060" width="34" style="1" customWidth="1"/>
    <col min="8061" max="8061" width="9.5546875" style="1" customWidth="1"/>
    <col min="8062" max="8062" width="16.6640625" style="1" customWidth="1"/>
    <col min="8063" max="8063" width="55.109375" style="1" customWidth="1"/>
    <col min="8064" max="8064" width="22.5546875" style="1" customWidth="1"/>
    <col min="8065" max="8065" width="23" style="1" customWidth="1"/>
    <col min="8066" max="8066" width="22.88671875" style="1" customWidth="1"/>
    <col min="8067" max="8067" width="23.44140625" style="1" customWidth="1"/>
    <col min="8068" max="8068" width="28.6640625" style="1" customWidth="1"/>
    <col min="8069" max="8069" width="12.6640625" style="1" customWidth="1"/>
    <col min="8070" max="8070" width="11.44140625" style="1"/>
    <col min="8071" max="8071" width="25.33203125" style="1" customWidth="1"/>
    <col min="8072" max="8072" width="15.88671875" style="1" bestFit="1" customWidth="1"/>
    <col min="8073" max="8074" width="18" style="1" bestFit="1" customWidth="1"/>
    <col min="8075" max="8293" width="11.44140625" style="1"/>
    <col min="8294" max="8294" width="15.44140625" style="1" customWidth="1"/>
    <col min="8295" max="8295" width="9.5546875" style="1" customWidth="1"/>
    <col min="8296" max="8296" width="14.44140625" style="1" customWidth="1"/>
    <col min="8297" max="8297" width="49.88671875" style="1" customWidth="1"/>
    <col min="8298" max="8298" width="22.5546875" style="1" customWidth="1"/>
    <col min="8299" max="8299" width="23" style="1" customWidth="1"/>
    <col min="8300" max="8300" width="22.88671875" style="1" customWidth="1"/>
    <col min="8301" max="8301" width="23.44140625" style="1" customWidth="1"/>
    <col min="8302" max="8302" width="22.44140625" style="1" customWidth="1"/>
    <col min="8303" max="8303" width="13.88671875" style="1" customWidth="1"/>
    <col min="8304" max="8304" width="20.6640625" style="1" customWidth="1"/>
    <col min="8305" max="8305" width="18.109375" style="1" customWidth="1"/>
    <col min="8306" max="8306" width="14.88671875" style="1" bestFit="1" customWidth="1"/>
    <col min="8307" max="8307" width="11.44140625" style="1"/>
    <col min="8308" max="8308" width="17.44140625" style="1" customWidth="1"/>
    <col min="8309" max="8311" width="18.109375" style="1" customWidth="1"/>
    <col min="8312" max="8315" width="11.44140625" style="1"/>
    <col min="8316" max="8316" width="34" style="1" customWidth="1"/>
    <col min="8317" max="8317" width="9.5546875" style="1" customWidth="1"/>
    <col min="8318" max="8318" width="16.6640625" style="1" customWidth="1"/>
    <col min="8319" max="8319" width="55.109375" style="1" customWidth="1"/>
    <col min="8320" max="8320" width="22.5546875" style="1" customWidth="1"/>
    <col min="8321" max="8321" width="23" style="1" customWidth="1"/>
    <col min="8322" max="8322" width="22.88671875" style="1" customWidth="1"/>
    <col min="8323" max="8323" width="23.44140625" style="1" customWidth="1"/>
    <col min="8324" max="8324" width="28.6640625" style="1" customWidth="1"/>
    <col min="8325" max="8325" width="12.6640625" style="1" customWidth="1"/>
    <col min="8326" max="8326" width="11.44140625" style="1"/>
    <col min="8327" max="8327" width="25.33203125" style="1" customWidth="1"/>
    <col min="8328" max="8328" width="15.88671875" style="1" bestFit="1" customWidth="1"/>
    <col min="8329" max="8330" width="18" style="1" bestFit="1" customWidth="1"/>
    <col min="8331" max="8549" width="11.44140625" style="1"/>
    <col min="8550" max="8550" width="15.44140625" style="1" customWidth="1"/>
    <col min="8551" max="8551" width="9.5546875" style="1" customWidth="1"/>
    <col min="8552" max="8552" width="14.44140625" style="1" customWidth="1"/>
    <col min="8553" max="8553" width="49.88671875" style="1" customWidth="1"/>
    <col min="8554" max="8554" width="22.5546875" style="1" customWidth="1"/>
    <col min="8555" max="8555" width="23" style="1" customWidth="1"/>
    <col min="8556" max="8556" width="22.88671875" style="1" customWidth="1"/>
    <col min="8557" max="8557" width="23.44140625" style="1" customWidth="1"/>
    <col min="8558" max="8558" width="22.44140625" style="1" customWidth="1"/>
    <col min="8559" max="8559" width="13.88671875" style="1" customWidth="1"/>
    <col min="8560" max="8560" width="20.6640625" style="1" customWidth="1"/>
    <col min="8561" max="8561" width="18.109375" style="1" customWidth="1"/>
    <col min="8562" max="8562" width="14.88671875" style="1" bestFit="1" customWidth="1"/>
    <col min="8563" max="8563" width="11.44140625" style="1"/>
    <col min="8564" max="8564" width="17.44140625" style="1" customWidth="1"/>
    <col min="8565" max="8567" width="18.109375" style="1" customWidth="1"/>
    <col min="8568" max="8571" width="11.44140625" style="1"/>
    <col min="8572" max="8572" width="34" style="1" customWidth="1"/>
    <col min="8573" max="8573" width="9.5546875" style="1" customWidth="1"/>
    <col min="8574" max="8574" width="16.6640625" style="1" customWidth="1"/>
    <col min="8575" max="8575" width="55.109375" style="1" customWidth="1"/>
    <col min="8576" max="8576" width="22.5546875" style="1" customWidth="1"/>
    <col min="8577" max="8577" width="23" style="1" customWidth="1"/>
    <col min="8578" max="8578" width="22.88671875" style="1" customWidth="1"/>
    <col min="8579" max="8579" width="23.44140625" style="1" customWidth="1"/>
    <col min="8580" max="8580" width="28.6640625" style="1" customWidth="1"/>
    <col min="8581" max="8581" width="12.6640625" style="1" customWidth="1"/>
    <col min="8582" max="8582" width="11.44140625" style="1"/>
    <col min="8583" max="8583" width="25.33203125" style="1" customWidth="1"/>
    <col min="8584" max="8584" width="15.88671875" style="1" bestFit="1" customWidth="1"/>
    <col min="8585" max="8586" width="18" style="1" bestFit="1" customWidth="1"/>
    <col min="8587" max="8805" width="11.44140625" style="1"/>
    <col min="8806" max="8806" width="15.44140625" style="1" customWidth="1"/>
    <col min="8807" max="8807" width="9.5546875" style="1" customWidth="1"/>
    <col min="8808" max="8808" width="14.44140625" style="1" customWidth="1"/>
    <col min="8809" max="8809" width="49.88671875" style="1" customWidth="1"/>
    <col min="8810" max="8810" width="22.5546875" style="1" customWidth="1"/>
    <col min="8811" max="8811" width="23" style="1" customWidth="1"/>
    <col min="8812" max="8812" width="22.88671875" style="1" customWidth="1"/>
    <col min="8813" max="8813" width="23.44140625" style="1" customWidth="1"/>
    <col min="8814" max="8814" width="22.44140625" style="1" customWidth="1"/>
    <col min="8815" max="8815" width="13.88671875" style="1" customWidth="1"/>
    <col min="8816" max="8816" width="20.6640625" style="1" customWidth="1"/>
    <col min="8817" max="8817" width="18.109375" style="1" customWidth="1"/>
    <col min="8818" max="8818" width="14.88671875" style="1" bestFit="1" customWidth="1"/>
    <col min="8819" max="8819" width="11.44140625" style="1"/>
    <col min="8820" max="8820" width="17.44140625" style="1" customWidth="1"/>
    <col min="8821" max="8823" width="18.109375" style="1" customWidth="1"/>
    <col min="8824" max="8827" width="11.44140625" style="1"/>
    <col min="8828" max="8828" width="34" style="1" customWidth="1"/>
    <col min="8829" max="8829" width="9.5546875" style="1" customWidth="1"/>
    <col min="8830" max="8830" width="16.6640625" style="1" customWidth="1"/>
    <col min="8831" max="8831" width="55.109375" style="1" customWidth="1"/>
    <col min="8832" max="8832" width="22.5546875" style="1" customWidth="1"/>
    <col min="8833" max="8833" width="23" style="1" customWidth="1"/>
    <col min="8834" max="8834" width="22.88671875" style="1" customWidth="1"/>
    <col min="8835" max="8835" width="23.44140625" style="1" customWidth="1"/>
    <col min="8836" max="8836" width="28.6640625" style="1" customWidth="1"/>
    <col min="8837" max="8837" width="12.6640625" style="1" customWidth="1"/>
    <col min="8838" max="8838" width="11.44140625" style="1"/>
    <col min="8839" max="8839" width="25.33203125" style="1" customWidth="1"/>
    <col min="8840" max="8840" width="15.88671875" style="1" bestFit="1" customWidth="1"/>
    <col min="8841" max="8842" width="18" style="1" bestFit="1" customWidth="1"/>
    <col min="8843" max="9061" width="11.44140625" style="1"/>
    <col min="9062" max="9062" width="15.44140625" style="1" customWidth="1"/>
    <col min="9063" max="9063" width="9.5546875" style="1" customWidth="1"/>
    <col min="9064" max="9064" width="14.44140625" style="1" customWidth="1"/>
    <col min="9065" max="9065" width="49.88671875" style="1" customWidth="1"/>
    <col min="9066" max="9066" width="22.5546875" style="1" customWidth="1"/>
    <col min="9067" max="9067" width="23" style="1" customWidth="1"/>
    <col min="9068" max="9068" width="22.88671875" style="1" customWidth="1"/>
    <col min="9069" max="9069" width="23.44140625" style="1" customWidth="1"/>
    <col min="9070" max="9070" width="22.44140625" style="1" customWidth="1"/>
    <col min="9071" max="9071" width="13.88671875" style="1" customWidth="1"/>
    <col min="9072" max="9072" width="20.6640625" style="1" customWidth="1"/>
    <col min="9073" max="9073" width="18.109375" style="1" customWidth="1"/>
    <col min="9074" max="9074" width="14.88671875" style="1" bestFit="1" customWidth="1"/>
    <col min="9075" max="9075" width="11.44140625" style="1"/>
    <col min="9076" max="9076" width="17.44140625" style="1" customWidth="1"/>
    <col min="9077" max="9079" width="18.109375" style="1" customWidth="1"/>
    <col min="9080" max="9083" width="11.44140625" style="1"/>
    <col min="9084" max="9084" width="34" style="1" customWidth="1"/>
    <col min="9085" max="9085" width="9.5546875" style="1" customWidth="1"/>
    <col min="9086" max="9086" width="16.6640625" style="1" customWidth="1"/>
    <col min="9087" max="9087" width="55.109375" style="1" customWidth="1"/>
    <col min="9088" max="9088" width="22.5546875" style="1" customWidth="1"/>
    <col min="9089" max="9089" width="23" style="1" customWidth="1"/>
    <col min="9090" max="9090" width="22.88671875" style="1" customWidth="1"/>
    <col min="9091" max="9091" width="23.44140625" style="1" customWidth="1"/>
    <col min="9092" max="9092" width="28.6640625" style="1" customWidth="1"/>
    <col min="9093" max="9093" width="12.6640625" style="1" customWidth="1"/>
    <col min="9094" max="9094" width="11.44140625" style="1"/>
    <col min="9095" max="9095" width="25.33203125" style="1" customWidth="1"/>
    <col min="9096" max="9096" width="15.88671875" style="1" bestFit="1" customWidth="1"/>
    <col min="9097" max="9098" width="18" style="1" bestFit="1" customWidth="1"/>
    <col min="9099" max="9317" width="11.44140625" style="1"/>
    <col min="9318" max="9318" width="15.44140625" style="1" customWidth="1"/>
    <col min="9319" max="9319" width="9.5546875" style="1" customWidth="1"/>
    <col min="9320" max="9320" width="14.44140625" style="1" customWidth="1"/>
    <col min="9321" max="9321" width="49.88671875" style="1" customWidth="1"/>
    <col min="9322" max="9322" width="22.5546875" style="1" customWidth="1"/>
    <col min="9323" max="9323" width="23" style="1" customWidth="1"/>
    <col min="9324" max="9324" width="22.88671875" style="1" customWidth="1"/>
    <col min="9325" max="9325" width="23.44140625" style="1" customWidth="1"/>
    <col min="9326" max="9326" width="22.44140625" style="1" customWidth="1"/>
    <col min="9327" max="9327" width="13.88671875" style="1" customWidth="1"/>
    <col min="9328" max="9328" width="20.6640625" style="1" customWidth="1"/>
    <col min="9329" max="9329" width="18.109375" style="1" customWidth="1"/>
    <col min="9330" max="9330" width="14.88671875" style="1" bestFit="1" customWidth="1"/>
    <col min="9331" max="9331" width="11.44140625" style="1"/>
    <col min="9332" max="9332" width="17.44140625" style="1" customWidth="1"/>
    <col min="9333" max="9335" width="18.109375" style="1" customWidth="1"/>
    <col min="9336" max="9339" width="11.44140625" style="1"/>
    <col min="9340" max="9340" width="34" style="1" customWidth="1"/>
    <col min="9341" max="9341" width="9.5546875" style="1" customWidth="1"/>
    <col min="9342" max="9342" width="16.6640625" style="1" customWidth="1"/>
    <col min="9343" max="9343" width="55.109375" style="1" customWidth="1"/>
    <col min="9344" max="9344" width="22.5546875" style="1" customWidth="1"/>
    <col min="9345" max="9345" width="23" style="1" customWidth="1"/>
    <col min="9346" max="9346" width="22.88671875" style="1" customWidth="1"/>
    <col min="9347" max="9347" width="23.44140625" style="1" customWidth="1"/>
    <col min="9348" max="9348" width="28.6640625" style="1" customWidth="1"/>
    <col min="9349" max="9349" width="12.6640625" style="1" customWidth="1"/>
    <col min="9350" max="9350" width="11.44140625" style="1"/>
    <col min="9351" max="9351" width="25.33203125" style="1" customWidth="1"/>
    <col min="9352" max="9352" width="15.88671875" style="1" bestFit="1" customWidth="1"/>
    <col min="9353" max="9354" width="18" style="1" bestFit="1" customWidth="1"/>
    <col min="9355" max="9573" width="11.44140625" style="1"/>
    <col min="9574" max="9574" width="15.44140625" style="1" customWidth="1"/>
    <col min="9575" max="9575" width="9.5546875" style="1" customWidth="1"/>
    <col min="9576" max="9576" width="14.44140625" style="1" customWidth="1"/>
    <col min="9577" max="9577" width="49.88671875" style="1" customWidth="1"/>
    <col min="9578" max="9578" width="22.5546875" style="1" customWidth="1"/>
    <col min="9579" max="9579" width="23" style="1" customWidth="1"/>
    <col min="9580" max="9580" width="22.88671875" style="1" customWidth="1"/>
    <col min="9581" max="9581" width="23.44140625" style="1" customWidth="1"/>
    <col min="9582" max="9582" width="22.44140625" style="1" customWidth="1"/>
    <col min="9583" max="9583" width="13.88671875" style="1" customWidth="1"/>
    <col min="9584" max="9584" width="20.6640625" style="1" customWidth="1"/>
    <col min="9585" max="9585" width="18.109375" style="1" customWidth="1"/>
    <col min="9586" max="9586" width="14.88671875" style="1" bestFit="1" customWidth="1"/>
    <col min="9587" max="9587" width="11.44140625" style="1"/>
    <col min="9588" max="9588" width="17.44140625" style="1" customWidth="1"/>
    <col min="9589" max="9591" width="18.109375" style="1" customWidth="1"/>
    <col min="9592" max="9595" width="11.44140625" style="1"/>
    <col min="9596" max="9596" width="34" style="1" customWidth="1"/>
    <col min="9597" max="9597" width="9.5546875" style="1" customWidth="1"/>
    <col min="9598" max="9598" width="16.6640625" style="1" customWidth="1"/>
    <col min="9599" max="9599" width="55.109375" style="1" customWidth="1"/>
    <col min="9600" max="9600" width="22.5546875" style="1" customWidth="1"/>
    <col min="9601" max="9601" width="23" style="1" customWidth="1"/>
    <col min="9602" max="9602" width="22.88671875" style="1" customWidth="1"/>
    <col min="9603" max="9603" width="23.44140625" style="1" customWidth="1"/>
    <col min="9604" max="9604" width="28.6640625" style="1" customWidth="1"/>
    <col min="9605" max="9605" width="12.6640625" style="1" customWidth="1"/>
    <col min="9606" max="9606" width="11.44140625" style="1"/>
    <col min="9607" max="9607" width="25.33203125" style="1" customWidth="1"/>
    <col min="9608" max="9608" width="15.88671875" style="1" bestFit="1" customWidth="1"/>
    <col min="9609" max="9610" width="18" style="1" bestFit="1" customWidth="1"/>
    <col min="9611" max="9829" width="11.44140625" style="1"/>
    <col min="9830" max="9830" width="15.44140625" style="1" customWidth="1"/>
    <col min="9831" max="9831" width="9.5546875" style="1" customWidth="1"/>
    <col min="9832" max="9832" width="14.44140625" style="1" customWidth="1"/>
    <col min="9833" max="9833" width="49.88671875" style="1" customWidth="1"/>
    <col min="9834" max="9834" width="22.5546875" style="1" customWidth="1"/>
    <col min="9835" max="9835" width="23" style="1" customWidth="1"/>
    <col min="9836" max="9836" width="22.88671875" style="1" customWidth="1"/>
    <col min="9837" max="9837" width="23.44140625" style="1" customWidth="1"/>
    <col min="9838" max="9838" width="22.44140625" style="1" customWidth="1"/>
    <col min="9839" max="9839" width="13.88671875" style="1" customWidth="1"/>
    <col min="9840" max="9840" width="20.6640625" style="1" customWidth="1"/>
    <col min="9841" max="9841" width="18.109375" style="1" customWidth="1"/>
    <col min="9842" max="9842" width="14.88671875" style="1" bestFit="1" customWidth="1"/>
    <col min="9843" max="9843" width="11.44140625" style="1"/>
    <col min="9844" max="9844" width="17.44140625" style="1" customWidth="1"/>
    <col min="9845" max="9847" width="18.109375" style="1" customWidth="1"/>
    <col min="9848" max="9851" width="11.44140625" style="1"/>
    <col min="9852" max="9852" width="34" style="1" customWidth="1"/>
    <col min="9853" max="9853" width="9.5546875" style="1" customWidth="1"/>
    <col min="9854" max="9854" width="16.6640625" style="1" customWidth="1"/>
    <col min="9855" max="9855" width="55.109375" style="1" customWidth="1"/>
    <col min="9856" max="9856" width="22.5546875" style="1" customWidth="1"/>
    <col min="9857" max="9857" width="23" style="1" customWidth="1"/>
    <col min="9858" max="9858" width="22.88671875" style="1" customWidth="1"/>
    <col min="9859" max="9859" width="23.44140625" style="1" customWidth="1"/>
    <col min="9860" max="9860" width="28.6640625" style="1" customWidth="1"/>
    <col min="9861" max="9861" width="12.6640625" style="1" customWidth="1"/>
    <col min="9862" max="9862" width="11.44140625" style="1"/>
    <col min="9863" max="9863" width="25.33203125" style="1" customWidth="1"/>
    <col min="9864" max="9864" width="15.88671875" style="1" bestFit="1" customWidth="1"/>
    <col min="9865" max="9866" width="18" style="1" bestFit="1" customWidth="1"/>
    <col min="9867" max="10085" width="11.44140625" style="1"/>
    <col min="10086" max="10086" width="15.44140625" style="1" customWidth="1"/>
    <col min="10087" max="10087" width="9.5546875" style="1" customWidth="1"/>
    <col min="10088" max="10088" width="14.44140625" style="1" customWidth="1"/>
    <col min="10089" max="10089" width="49.88671875" style="1" customWidth="1"/>
    <col min="10090" max="10090" width="22.5546875" style="1" customWidth="1"/>
    <col min="10091" max="10091" width="23" style="1" customWidth="1"/>
    <col min="10092" max="10092" width="22.88671875" style="1" customWidth="1"/>
    <col min="10093" max="10093" width="23.44140625" style="1" customWidth="1"/>
    <col min="10094" max="10094" width="22.44140625" style="1" customWidth="1"/>
    <col min="10095" max="10095" width="13.88671875" style="1" customWidth="1"/>
    <col min="10096" max="10096" width="20.6640625" style="1" customWidth="1"/>
    <col min="10097" max="10097" width="18.109375" style="1" customWidth="1"/>
    <col min="10098" max="10098" width="14.88671875" style="1" bestFit="1" customWidth="1"/>
    <col min="10099" max="10099" width="11.44140625" style="1"/>
    <col min="10100" max="10100" width="17.44140625" style="1" customWidth="1"/>
    <col min="10101" max="10103" width="18.109375" style="1" customWidth="1"/>
    <col min="10104" max="10107" width="11.44140625" style="1"/>
    <col min="10108" max="10108" width="34" style="1" customWidth="1"/>
    <col min="10109" max="10109" width="9.5546875" style="1" customWidth="1"/>
    <col min="10110" max="10110" width="16.6640625" style="1" customWidth="1"/>
    <col min="10111" max="10111" width="55.109375" style="1" customWidth="1"/>
    <col min="10112" max="10112" width="22.5546875" style="1" customWidth="1"/>
    <col min="10113" max="10113" width="23" style="1" customWidth="1"/>
    <col min="10114" max="10114" width="22.88671875" style="1" customWidth="1"/>
    <col min="10115" max="10115" width="23.44140625" style="1" customWidth="1"/>
    <col min="10116" max="10116" width="28.6640625" style="1" customWidth="1"/>
    <col min="10117" max="10117" width="12.6640625" style="1" customWidth="1"/>
    <col min="10118" max="10118" width="11.44140625" style="1"/>
    <col min="10119" max="10119" width="25.33203125" style="1" customWidth="1"/>
    <col min="10120" max="10120" width="15.88671875" style="1" bestFit="1" customWidth="1"/>
    <col min="10121" max="10122" width="18" style="1" bestFit="1" customWidth="1"/>
    <col min="10123" max="10341" width="11.44140625" style="1"/>
    <col min="10342" max="10342" width="15.44140625" style="1" customWidth="1"/>
    <col min="10343" max="10343" width="9.5546875" style="1" customWidth="1"/>
    <col min="10344" max="10344" width="14.44140625" style="1" customWidth="1"/>
    <col min="10345" max="10345" width="49.88671875" style="1" customWidth="1"/>
    <col min="10346" max="10346" width="22.5546875" style="1" customWidth="1"/>
    <col min="10347" max="10347" width="23" style="1" customWidth="1"/>
    <col min="10348" max="10348" width="22.88671875" style="1" customWidth="1"/>
    <col min="10349" max="10349" width="23.44140625" style="1" customWidth="1"/>
    <col min="10350" max="10350" width="22.44140625" style="1" customWidth="1"/>
    <col min="10351" max="10351" width="13.88671875" style="1" customWidth="1"/>
    <col min="10352" max="10352" width="20.6640625" style="1" customWidth="1"/>
    <col min="10353" max="10353" width="18.109375" style="1" customWidth="1"/>
    <col min="10354" max="10354" width="14.88671875" style="1" bestFit="1" customWidth="1"/>
    <col min="10355" max="10355" width="11.44140625" style="1"/>
    <col min="10356" max="10356" width="17.44140625" style="1" customWidth="1"/>
    <col min="10357" max="10359" width="18.109375" style="1" customWidth="1"/>
    <col min="10360" max="10363" width="11.44140625" style="1"/>
    <col min="10364" max="10364" width="34" style="1" customWidth="1"/>
    <col min="10365" max="10365" width="9.5546875" style="1" customWidth="1"/>
    <col min="10366" max="10366" width="16.6640625" style="1" customWidth="1"/>
    <col min="10367" max="10367" width="55.109375" style="1" customWidth="1"/>
    <col min="10368" max="10368" width="22.5546875" style="1" customWidth="1"/>
    <col min="10369" max="10369" width="23" style="1" customWidth="1"/>
    <col min="10370" max="10370" width="22.88671875" style="1" customWidth="1"/>
    <col min="10371" max="10371" width="23.44140625" style="1" customWidth="1"/>
    <col min="10372" max="10372" width="28.6640625" style="1" customWidth="1"/>
    <col min="10373" max="10373" width="12.6640625" style="1" customWidth="1"/>
    <col min="10374" max="10374" width="11.44140625" style="1"/>
    <col min="10375" max="10375" width="25.33203125" style="1" customWidth="1"/>
    <col min="10376" max="10376" width="15.88671875" style="1" bestFit="1" customWidth="1"/>
    <col min="10377" max="10378" width="18" style="1" bestFit="1" customWidth="1"/>
    <col min="10379" max="10597" width="11.44140625" style="1"/>
    <col min="10598" max="10598" width="15.44140625" style="1" customWidth="1"/>
    <col min="10599" max="10599" width="9.5546875" style="1" customWidth="1"/>
    <col min="10600" max="10600" width="14.44140625" style="1" customWidth="1"/>
    <col min="10601" max="10601" width="49.88671875" style="1" customWidth="1"/>
    <col min="10602" max="10602" width="22.5546875" style="1" customWidth="1"/>
    <col min="10603" max="10603" width="23" style="1" customWidth="1"/>
    <col min="10604" max="10604" width="22.88671875" style="1" customWidth="1"/>
    <col min="10605" max="10605" width="23.44140625" style="1" customWidth="1"/>
    <col min="10606" max="10606" width="22.44140625" style="1" customWidth="1"/>
    <col min="10607" max="10607" width="13.88671875" style="1" customWidth="1"/>
    <col min="10608" max="10608" width="20.6640625" style="1" customWidth="1"/>
    <col min="10609" max="10609" width="18.109375" style="1" customWidth="1"/>
    <col min="10610" max="10610" width="14.88671875" style="1" bestFit="1" customWidth="1"/>
    <col min="10611" max="10611" width="11.44140625" style="1"/>
    <col min="10612" max="10612" width="17.44140625" style="1" customWidth="1"/>
    <col min="10613" max="10615" width="18.109375" style="1" customWidth="1"/>
    <col min="10616" max="10619" width="11.44140625" style="1"/>
    <col min="10620" max="10620" width="34" style="1" customWidth="1"/>
    <col min="10621" max="10621" width="9.5546875" style="1" customWidth="1"/>
    <col min="10622" max="10622" width="16.6640625" style="1" customWidth="1"/>
    <col min="10623" max="10623" width="55.109375" style="1" customWidth="1"/>
    <col min="10624" max="10624" width="22.5546875" style="1" customWidth="1"/>
    <col min="10625" max="10625" width="23" style="1" customWidth="1"/>
    <col min="10626" max="10626" width="22.88671875" style="1" customWidth="1"/>
    <col min="10627" max="10627" width="23.44140625" style="1" customWidth="1"/>
    <col min="10628" max="10628" width="28.6640625" style="1" customWidth="1"/>
    <col min="10629" max="10629" width="12.6640625" style="1" customWidth="1"/>
    <col min="10630" max="10630" width="11.44140625" style="1"/>
    <col min="10631" max="10631" width="25.33203125" style="1" customWidth="1"/>
    <col min="10632" max="10632" width="15.88671875" style="1" bestFit="1" customWidth="1"/>
    <col min="10633" max="10634" width="18" style="1" bestFit="1" customWidth="1"/>
    <col min="10635" max="10853" width="11.44140625" style="1"/>
    <col min="10854" max="10854" width="15.44140625" style="1" customWidth="1"/>
    <col min="10855" max="10855" width="9.5546875" style="1" customWidth="1"/>
    <col min="10856" max="10856" width="14.44140625" style="1" customWidth="1"/>
    <col min="10857" max="10857" width="49.88671875" style="1" customWidth="1"/>
    <col min="10858" max="10858" width="22.5546875" style="1" customWidth="1"/>
    <col min="10859" max="10859" width="23" style="1" customWidth="1"/>
    <col min="10860" max="10860" width="22.88671875" style="1" customWidth="1"/>
    <col min="10861" max="10861" width="23.44140625" style="1" customWidth="1"/>
    <col min="10862" max="10862" width="22.44140625" style="1" customWidth="1"/>
    <col min="10863" max="10863" width="13.88671875" style="1" customWidth="1"/>
    <col min="10864" max="10864" width="20.6640625" style="1" customWidth="1"/>
    <col min="10865" max="10865" width="18.109375" style="1" customWidth="1"/>
    <col min="10866" max="10866" width="14.88671875" style="1" bestFit="1" customWidth="1"/>
    <col min="10867" max="10867" width="11.44140625" style="1"/>
    <col min="10868" max="10868" width="17.44140625" style="1" customWidth="1"/>
    <col min="10869" max="10871" width="18.109375" style="1" customWidth="1"/>
    <col min="10872" max="10875" width="11.44140625" style="1"/>
    <col min="10876" max="10876" width="34" style="1" customWidth="1"/>
    <col min="10877" max="10877" width="9.5546875" style="1" customWidth="1"/>
    <col min="10878" max="10878" width="16.6640625" style="1" customWidth="1"/>
    <col min="10879" max="10879" width="55.109375" style="1" customWidth="1"/>
    <col min="10880" max="10880" width="22.5546875" style="1" customWidth="1"/>
    <col min="10881" max="10881" width="23" style="1" customWidth="1"/>
    <col min="10882" max="10882" width="22.88671875" style="1" customWidth="1"/>
    <col min="10883" max="10883" width="23.44140625" style="1" customWidth="1"/>
    <col min="10884" max="10884" width="28.6640625" style="1" customWidth="1"/>
    <col min="10885" max="10885" width="12.6640625" style="1" customWidth="1"/>
    <col min="10886" max="10886" width="11.44140625" style="1"/>
    <col min="10887" max="10887" width="25.33203125" style="1" customWidth="1"/>
    <col min="10888" max="10888" width="15.88671875" style="1" bestFit="1" customWidth="1"/>
    <col min="10889" max="10890" width="18" style="1" bestFit="1" customWidth="1"/>
    <col min="10891" max="11109" width="11.44140625" style="1"/>
    <col min="11110" max="11110" width="15.44140625" style="1" customWidth="1"/>
    <col min="11111" max="11111" width="9.5546875" style="1" customWidth="1"/>
    <col min="11112" max="11112" width="14.44140625" style="1" customWidth="1"/>
    <col min="11113" max="11113" width="49.88671875" style="1" customWidth="1"/>
    <col min="11114" max="11114" width="22.5546875" style="1" customWidth="1"/>
    <col min="11115" max="11115" width="23" style="1" customWidth="1"/>
    <col min="11116" max="11116" width="22.88671875" style="1" customWidth="1"/>
    <col min="11117" max="11117" width="23.44140625" style="1" customWidth="1"/>
    <col min="11118" max="11118" width="22.44140625" style="1" customWidth="1"/>
    <col min="11119" max="11119" width="13.88671875" style="1" customWidth="1"/>
    <col min="11120" max="11120" width="20.6640625" style="1" customWidth="1"/>
    <col min="11121" max="11121" width="18.109375" style="1" customWidth="1"/>
    <col min="11122" max="11122" width="14.88671875" style="1" bestFit="1" customWidth="1"/>
    <col min="11123" max="11123" width="11.44140625" style="1"/>
    <col min="11124" max="11124" width="17.44140625" style="1" customWidth="1"/>
    <col min="11125" max="11127" width="18.109375" style="1" customWidth="1"/>
    <col min="11128" max="11131" width="11.44140625" style="1"/>
    <col min="11132" max="11132" width="34" style="1" customWidth="1"/>
    <col min="11133" max="11133" width="9.5546875" style="1" customWidth="1"/>
    <col min="11134" max="11134" width="16.6640625" style="1" customWidth="1"/>
    <col min="11135" max="11135" width="55.109375" style="1" customWidth="1"/>
    <col min="11136" max="11136" width="22.5546875" style="1" customWidth="1"/>
    <col min="11137" max="11137" width="23" style="1" customWidth="1"/>
    <col min="11138" max="11138" width="22.88671875" style="1" customWidth="1"/>
    <col min="11139" max="11139" width="23.44140625" style="1" customWidth="1"/>
    <col min="11140" max="11140" width="28.6640625" style="1" customWidth="1"/>
    <col min="11141" max="11141" width="12.6640625" style="1" customWidth="1"/>
    <col min="11142" max="11142" width="11.44140625" style="1"/>
    <col min="11143" max="11143" width="25.33203125" style="1" customWidth="1"/>
    <col min="11144" max="11144" width="15.88671875" style="1" bestFit="1" customWidth="1"/>
    <col min="11145" max="11146" width="18" style="1" bestFit="1" customWidth="1"/>
    <col min="11147" max="11365" width="11.44140625" style="1"/>
    <col min="11366" max="11366" width="15.44140625" style="1" customWidth="1"/>
    <col min="11367" max="11367" width="9.5546875" style="1" customWidth="1"/>
    <col min="11368" max="11368" width="14.44140625" style="1" customWidth="1"/>
    <col min="11369" max="11369" width="49.88671875" style="1" customWidth="1"/>
    <col min="11370" max="11370" width="22.5546875" style="1" customWidth="1"/>
    <col min="11371" max="11371" width="23" style="1" customWidth="1"/>
    <col min="11372" max="11372" width="22.88671875" style="1" customWidth="1"/>
    <col min="11373" max="11373" width="23.44140625" style="1" customWidth="1"/>
    <col min="11374" max="11374" width="22.44140625" style="1" customWidth="1"/>
    <col min="11375" max="11375" width="13.88671875" style="1" customWidth="1"/>
    <col min="11376" max="11376" width="20.6640625" style="1" customWidth="1"/>
    <col min="11377" max="11377" width="18.109375" style="1" customWidth="1"/>
    <col min="11378" max="11378" width="14.88671875" style="1" bestFit="1" customWidth="1"/>
    <col min="11379" max="11379" width="11.44140625" style="1"/>
    <col min="11380" max="11380" width="17.44140625" style="1" customWidth="1"/>
    <col min="11381" max="11383" width="18.109375" style="1" customWidth="1"/>
    <col min="11384" max="11387" width="11.44140625" style="1"/>
    <col min="11388" max="11388" width="34" style="1" customWidth="1"/>
    <col min="11389" max="11389" width="9.5546875" style="1" customWidth="1"/>
    <col min="11390" max="11390" width="16.6640625" style="1" customWidth="1"/>
    <col min="11391" max="11391" width="55.109375" style="1" customWidth="1"/>
    <col min="11392" max="11392" width="22.5546875" style="1" customWidth="1"/>
    <col min="11393" max="11393" width="23" style="1" customWidth="1"/>
    <col min="11394" max="11394" width="22.88671875" style="1" customWidth="1"/>
    <col min="11395" max="11395" width="23.44140625" style="1" customWidth="1"/>
    <col min="11396" max="11396" width="28.6640625" style="1" customWidth="1"/>
    <col min="11397" max="11397" width="12.6640625" style="1" customWidth="1"/>
    <col min="11398" max="11398" width="11.44140625" style="1"/>
    <col min="11399" max="11399" width="25.33203125" style="1" customWidth="1"/>
    <col min="11400" max="11400" width="15.88671875" style="1" bestFit="1" customWidth="1"/>
    <col min="11401" max="11402" width="18" style="1" bestFit="1" customWidth="1"/>
    <col min="11403" max="11621" width="11.44140625" style="1"/>
    <col min="11622" max="11622" width="15.44140625" style="1" customWidth="1"/>
    <col min="11623" max="11623" width="9.5546875" style="1" customWidth="1"/>
    <col min="11624" max="11624" width="14.44140625" style="1" customWidth="1"/>
    <col min="11625" max="11625" width="49.88671875" style="1" customWidth="1"/>
    <col min="11626" max="11626" width="22.5546875" style="1" customWidth="1"/>
    <col min="11627" max="11627" width="23" style="1" customWidth="1"/>
    <col min="11628" max="11628" width="22.88671875" style="1" customWidth="1"/>
    <col min="11629" max="11629" width="23.44140625" style="1" customWidth="1"/>
    <col min="11630" max="11630" width="22.44140625" style="1" customWidth="1"/>
    <col min="11631" max="11631" width="13.88671875" style="1" customWidth="1"/>
    <col min="11632" max="11632" width="20.6640625" style="1" customWidth="1"/>
    <col min="11633" max="11633" width="18.109375" style="1" customWidth="1"/>
    <col min="11634" max="11634" width="14.88671875" style="1" bestFit="1" customWidth="1"/>
    <col min="11635" max="11635" width="11.44140625" style="1"/>
    <col min="11636" max="11636" width="17.44140625" style="1" customWidth="1"/>
    <col min="11637" max="11639" width="18.109375" style="1" customWidth="1"/>
    <col min="11640" max="11643" width="11.44140625" style="1"/>
    <col min="11644" max="11644" width="34" style="1" customWidth="1"/>
    <col min="11645" max="11645" width="9.5546875" style="1" customWidth="1"/>
    <col min="11646" max="11646" width="16.6640625" style="1" customWidth="1"/>
    <col min="11647" max="11647" width="55.109375" style="1" customWidth="1"/>
    <col min="11648" max="11648" width="22.5546875" style="1" customWidth="1"/>
    <col min="11649" max="11649" width="23" style="1" customWidth="1"/>
    <col min="11650" max="11650" width="22.88671875" style="1" customWidth="1"/>
    <col min="11651" max="11651" width="23.44140625" style="1" customWidth="1"/>
    <col min="11652" max="11652" width="28.6640625" style="1" customWidth="1"/>
    <col min="11653" max="11653" width="12.6640625" style="1" customWidth="1"/>
    <col min="11654" max="11654" width="11.44140625" style="1"/>
    <col min="11655" max="11655" width="25.33203125" style="1" customWidth="1"/>
    <col min="11656" max="11656" width="15.88671875" style="1" bestFit="1" customWidth="1"/>
    <col min="11657" max="11658" width="18" style="1" bestFit="1" customWidth="1"/>
    <col min="11659" max="11877" width="11.44140625" style="1"/>
    <col min="11878" max="11878" width="15.44140625" style="1" customWidth="1"/>
    <col min="11879" max="11879" width="9.5546875" style="1" customWidth="1"/>
    <col min="11880" max="11880" width="14.44140625" style="1" customWidth="1"/>
    <col min="11881" max="11881" width="49.88671875" style="1" customWidth="1"/>
    <col min="11882" max="11882" width="22.5546875" style="1" customWidth="1"/>
    <col min="11883" max="11883" width="23" style="1" customWidth="1"/>
    <col min="11884" max="11884" width="22.88671875" style="1" customWidth="1"/>
    <col min="11885" max="11885" width="23.44140625" style="1" customWidth="1"/>
    <col min="11886" max="11886" width="22.44140625" style="1" customWidth="1"/>
    <col min="11887" max="11887" width="13.88671875" style="1" customWidth="1"/>
    <col min="11888" max="11888" width="20.6640625" style="1" customWidth="1"/>
    <col min="11889" max="11889" width="18.109375" style="1" customWidth="1"/>
    <col min="11890" max="11890" width="14.88671875" style="1" bestFit="1" customWidth="1"/>
    <col min="11891" max="11891" width="11.44140625" style="1"/>
    <col min="11892" max="11892" width="17.44140625" style="1" customWidth="1"/>
    <col min="11893" max="11895" width="18.109375" style="1" customWidth="1"/>
    <col min="11896" max="11899" width="11.44140625" style="1"/>
    <col min="11900" max="11900" width="34" style="1" customWidth="1"/>
    <col min="11901" max="11901" width="9.5546875" style="1" customWidth="1"/>
    <col min="11902" max="11902" width="16.6640625" style="1" customWidth="1"/>
    <col min="11903" max="11903" width="55.109375" style="1" customWidth="1"/>
    <col min="11904" max="11904" width="22.5546875" style="1" customWidth="1"/>
    <col min="11905" max="11905" width="23" style="1" customWidth="1"/>
    <col min="11906" max="11906" width="22.88671875" style="1" customWidth="1"/>
    <col min="11907" max="11907" width="23.44140625" style="1" customWidth="1"/>
    <col min="11908" max="11908" width="28.6640625" style="1" customWidth="1"/>
    <col min="11909" max="11909" width="12.6640625" style="1" customWidth="1"/>
    <col min="11910" max="11910" width="11.44140625" style="1"/>
    <col min="11911" max="11911" width="25.33203125" style="1" customWidth="1"/>
    <col min="11912" max="11912" width="15.88671875" style="1" bestFit="1" customWidth="1"/>
    <col min="11913" max="11914" width="18" style="1" bestFit="1" customWidth="1"/>
    <col min="11915" max="12133" width="11.44140625" style="1"/>
    <col min="12134" max="12134" width="15.44140625" style="1" customWidth="1"/>
    <col min="12135" max="12135" width="9.5546875" style="1" customWidth="1"/>
    <col min="12136" max="12136" width="14.44140625" style="1" customWidth="1"/>
    <col min="12137" max="12137" width="49.88671875" style="1" customWidth="1"/>
    <col min="12138" max="12138" width="22.5546875" style="1" customWidth="1"/>
    <col min="12139" max="12139" width="23" style="1" customWidth="1"/>
    <col min="12140" max="12140" width="22.88671875" style="1" customWidth="1"/>
    <col min="12141" max="12141" width="23.44140625" style="1" customWidth="1"/>
    <col min="12142" max="12142" width="22.44140625" style="1" customWidth="1"/>
    <col min="12143" max="12143" width="13.88671875" style="1" customWidth="1"/>
    <col min="12144" max="12144" width="20.6640625" style="1" customWidth="1"/>
    <col min="12145" max="12145" width="18.109375" style="1" customWidth="1"/>
    <col min="12146" max="12146" width="14.88671875" style="1" bestFit="1" customWidth="1"/>
    <col min="12147" max="12147" width="11.44140625" style="1"/>
    <col min="12148" max="12148" width="17.44140625" style="1" customWidth="1"/>
    <col min="12149" max="12151" width="18.109375" style="1" customWidth="1"/>
    <col min="12152" max="12155" width="11.44140625" style="1"/>
    <col min="12156" max="12156" width="34" style="1" customWidth="1"/>
    <col min="12157" max="12157" width="9.5546875" style="1" customWidth="1"/>
    <col min="12158" max="12158" width="16.6640625" style="1" customWidth="1"/>
    <col min="12159" max="12159" width="55.109375" style="1" customWidth="1"/>
    <col min="12160" max="12160" width="22.5546875" style="1" customWidth="1"/>
    <col min="12161" max="12161" width="23" style="1" customWidth="1"/>
    <col min="12162" max="12162" width="22.88671875" style="1" customWidth="1"/>
    <col min="12163" max="12163" width="23.44140625" style="1" customWidth="1"/>
    <col min="12164" max="12164" width="28.6640625" style="1" customWidth="1"/>
    <col min="12165" max="12165" width="12.6640625" style="1" customWidth="1"/>
    <col min="12166" max="12166" width="11.44140625" style="1"/>
    <col min="12167" max="12167" width="25.33203125" style="1" customWidth="1"/>
    <col min="12168" max="12168" width="15.88671875" style="1" bestFit="1" customWidth="1"/>
    <col min="12169" max="12170" width="18" style="1" bestFit="1" customWidth="1"/>
    <col min="12171" max="12389" width="11.44140625" style="1"/>
    <col min="12390" max="12390" width="15.44140625" style="1" customWidth="1"/>
    <col min="12391" max="12391" width="9.5546875" style="1" customWidth="1"/>
    <col min="12392" max="12392" width="14.44140625" style="1" customWidth="1"/>
    <col min="12393" max="12393" width="49.88671875" style="1" customWidth="1"/>
    <col min="12394" max="12394" width="22.5546875" style="1" customWidth="1"/>
    <col min="12395" max="12395" width="23" style="1" customWidth="1"/>
    <col min="12396" max="12396" width="22.88671875" style="1" customWidth="1"/>
    <col min="12397" max="12397" width="23.44140625" style="1" customWidth="1"/>
    <col min="12398" max="12398" width="22.44140625" style="1" customWidth="1"/>
    <col min="12399" max="12399" width="13.88671875" style="1" customWidth="1"/>
    <col min="12400" max="12400" width="20.6640625" style="1" customWidth="1"/>
    <col min="12401" max="12401" width="18.109375" style="1" customWidth="1"/>
    <col min="12402" max="12402" width="14.88671875" style="1" bestFit="1" customWidth="1"/>
    <col min="12403" max="12403" width="11.44140625" style="1"/>
    <col min="12404" max="12404" width="17.44140625" style="1" customWidth="1"/>
    <col min="12405" max="12407" width="18.109375" style="1" customWidth="1"/>
    <col min="12408" max="12411" width="11.44140625" style="1"/>
    <col min="12412" max="12412" width="34" style="1" customWidth="1"/>
    <col min="12413" max="12413" width="9.5546875" style="1" customWidth="1"/>
    <col min="12414" max="12414" width="16.6640625" style="1" customWidth="1"/>
    <col min="12415" max="12415" width="55.109375" style="1" customWidth="1"/>
    <col min="12416" max="12416" width="22.5546875" style="1" customWidth="1"/>
    <col min="12417" max="12417" width="23" style="1" customWidth="1"/>
    <col min="12418" max="12418" width="22.88671875" style="1" customWidth="1"/>
    <col min="12419" max="12419" width="23.44140625" style="1" customWidth="1"/>
    <col min="12420" max="12420" width="28.6640625" style="1" customWidth="1"/>
    <col min="12421" max="12421" width="12.6640625" style="1" customWidth="1"/>
    <col min="12422" max="12422" width="11.44140625" style="1"/>
    <col min="12423" max="12423" width="25.33203125" style="1" customWidth="1"/>
    <col min="12424" max="12424" width="15.88671875" style="1" bestFit="1" customWidth="1"/>
    <col min="12425" max="12426" width="18" style="1" bestFit="1" customWidth="1"/>
    <col min="12427" max="12645" width="11.44140625" style="1"/>
    <col min="12646" max="12646" width="15.44140625" style="1" customWidth="1"/>
    <col min="12647" max="12647" width="9.5546875" style="1" customWidth="1"/>
    <col min="12648" max="12648" width="14.44140625" style="1" customWidth="1"/>
    <col min="12649" max="12649" width="49.88671875" style="1" customWidth="1"/>
    <col min="12650" max="12650" width="22.5546875" style="1" customWidth="1"/>
    <col min="12651" max="12651" width="23" style="1" customWidth="1"/>
    <col min="12652" max="12652" width="22.88671875" style="1" customWidth="1"/>
    <col min="12653" max="12653" width="23.44140625" style="1" customWidth="1"/>
    <col min="12654" max="12654" width="22.44140625" style="1" customWidth="1"/>
    <col min="12655" max="12655" width="13.88671875" style="1" customWidth="1"/>
    <col min="12656" max="12656" width="20.6640625" style="1" customWidth="1"/>
    <col min="12657" max="12657" width="18.109375" style="1" customWidth="1"/>
    <col min="12658" max="12658" width="14.88671875" style="1" bestFit="1" customWidth="1"/>
    <col min="12659" max="12659" width="11.44140625" style="1"/>
    <col min="12660" max="12660" width="17.44140625" style="1" customWidth="1"/>
    <col min="12661" max="12663" width="18.109375" style="1" customWidth="1"/>
    <col min="12664" max="12667" width="11.44140625" style="1"/>
    <col min="12668" max="12668" width="34" style="1" customWidth="1"/>
    <col min="12669" max="12669" width="9.5546875" style="1" customWidth="1"/>
    <col min="12670" max="12670" width="16.6640625" style="1" customWidth="1"/>
    <col min="12671" max="12671" width="55.109375" style="1" customWidth="1"/>
    <col min="12672" max="12672" width="22.5546875" style="1" customWidth="1"/>
    <col min="12673" max="12673" width="23" style="1" customWidth="1"/>
    <col min="12674" max="12674" width="22.88671875" style="1" customWidth="1"/>
    <col min="12675" max="12675" width="23.44140625" style="1" customWidth="1"/>
    <col min="12676" max="12676" width="28.6640625" style="1" customWidth="1"/>
    <col min="12677" max="12677" width="12.6640625" style="1" customWidth="1"/>
    <col min="12678" max="12678" width="11.44140625" style="1"/>
    <col min="12679" max="12679" width="25.33203125" style="1" customWidth="1"/>
    <col min="12680" max="12680" width="15.88671875" style="1" bestFit="1" customWidth="1"/>
    <col min="12681" max="12682" width="18" style="1" bestFit="1" customWidth="1"/>
    <col min="12683" max="12901" width="11.44140625" style="1"/>
    <col min="12902" max="12902" width="15.44140625" style="1" customWidth="1"/>
    <col min="12903" max="12903" width="9.5546875" style="1" customWidth="1"/>
    <col min="12904" max="12904" width="14.44140625" style="1" customWidth="1"/>
    <col min="12905" max="12905" width="49.88671875" style="1" customWidth="1"/>
    <col min="12906" max="12906" width="22.5546875" style="1" customWidth="1"/>
    <col min="12907" max="12907" width="23" style="1" customWidth="1"/>
    <col min="12908" max="12908" width="22.88671875" style="1" customWidth="1"/>
    <col min="12909" max="12909" width="23.44140625" style="1" customWidth="1"/>
    <col min="12910" max="12910" width="22.44140625" style="1" customWidth="1"/>
    <col min="12911" max="12911" width="13.88671875" style="1" customWidth="1"/>
    <col min="12912" max="12912" width="20.6640625" style="1" customWidth="1"/>
    <col min="12913" max="12913" width="18.109375" style="1" customWidth="1"/>
    <col min="12914" max="12914" width="14.88671875" style="1" bestFit="1" customWidth="1"/>
    <col min="12915" max="12915" width="11.44140625" style="1"/>
    <col min="12916" max="12916" width="17.44140625" style="1" customWidth="1"/>
    <col min="12917" max="12919" width="18.109375" style="1" customWidth="1"/>
    <col min="12920" max="12923" width="11.44140625" style="1"/>
    <col min="12924" max="12924" width="34" style="1" customWidth="1"/>
    <col min="12925" max="12925" width="9.5546875" style="1" customWidth="1"/>
    <col min="12926" max="12926" width="16.6640625" style="1" customWidth="1"/>
    <col min="12927" max="12927" width="55.109375" style="1" customWidth="1"/>
    <col min="12928" max="12928" width="22.5546875" style="1" customWidth="1"/>
    <col min="12929" max="12929" width="23" style="1" customWidth="1"/>
    <col min="12930" max="12930" width="22.88671875" style="1" customWidth="1"/>
    <col min="12931" max="12931" width="23.44140625" style="1" customWidth="1"/>
    <col min="12932" max="12932" width="28.6640625" style="1" customWidth="1"/>
    <col min="12933" max="12933" width="12.6640625" style="1" customWidth="1"/>
    <col min="12934" max="12934" width="11.44140625" style="1"/>
    <col min="12935" max="12935" width="25.33203125" style="1" customWidth="1"/>
    <col min="12936" max="12936" width="15.88671875" style="1" bestFit="1" customWidth="1"/>
    <col min="12937" max="12938" width="18" style="1" bestFit="1" customWidth="1"/>
    <col min="12939" max="13157" width="11.44140625" style="1"/>
    <col min="13158" max="13158" width="15.44140625" style="1" customWidth="1"/>
    <col min="13159" max="13159" width="9.5546875" style="1" customWidth="1"/>
    <col min="13160" max="13160" width="14.44140625" style="1" customWidth="1"/>
    <col min="13161" max="13161" width="49.88671875" style="1" customWidth="1"/>
    <col min="13162" max="13162" width="22.5546875" style="1" customWidth="1"/>
    <col min="13163" max="13163" width="23" style="1" customWidth="1"/>
    <col min="13164" max="13164" width="22.88671875" style="1" customWidth="1"/>
    <col min="13165" max="13165" width="23.44140625" style="1" customWidth="1"/>
    <col min="13166" max="13166" width="22.44140625" style="1" customWidth="1"/>
    <col min="13167" max="13167" width="13.88671875" style="1" customWidth="1"/>
    <col min="13168" max="13168" width="20.6640625" style="1" customWidth="1"/>
    <col min="13169" max="13169" width="18.109375" style="1" customWidth="1"/>
    <col min="13170" max="13170" width="14.88671875" style="1" bestFit="1" customWidth="1"/>
    <col min="13171" max="13171" width="11.44140625" style="1"/>
    <col min="13172" max="13172" width="17.44140625" style="1" customWidth="1"/>
    <col min="13173" max="13175" width="18.109375" style="1" customWidth="1"/>
    <col min="13176" max="13179" width="11.44140625" style="1"/>
    <col min="13180" max="13180" width="34" style="1" customWidth="1"/>
    <col min="13181" max="13181" width="9.5546875" style="1" customWidth="1"/>
    <col min="13182" max="13182" width="16.6640625" style="1" customWidth="1"/>
    <col min="13183" max="13183" width="55.109375" style="1" customWidth="1"/>
    <col min="13184" max="13184" width="22.5546875" style="1" customWidth="1"/>
    <col min="13185" max="13185" width="23" style="1" customWidth="1"/>
    <col min="13186" max="13186" width="22.88671875" style="1" customWidth="1"/>
    <col min="13187" max="13187" width="23.44140625" style="1" customWidth="1"/>
    <col min="13188" max="13188" width="28.6640625" style="1" customWidth="1"/>
    <col min="13189" max="13189" width="12.6640625" style="1" customWidth="1"/>
    <col min="13190" max="13190" width="11.44140625" style="1"/>
    <col min="13191" max="13191" width="25.33203125" style="1" customWidth="1"/>
    <col min="13192" max="13192" width="15.88671875" style="1" bestFit="1" customWidth="1"/>
    <col min="13193" max="13194" width="18" style="1" bestFit="1" customWidth="1"/>
    <col min="13195" max="13413" width="11.44140625" style="1"/>
    <col min="13414" max="13414" width="15.44140625" style="1" customWidth="1"/>
    <col min="13415" max="13415" width="9.5546875" style="1" customWidth="1"/>
    <col min="13416" max="13416" width="14.44140625" style="1" customWidth="1"/>
    <col min="13417" max="13417" width="49.88671875" style="1" customWidth="1"/>
    <col min="13418" max="13418" width="22.5546875" style="1" customWidth="1"/>
    <col min="13419" max="13419" width="23" style="1" customWidth="1"/>
    <col min="13420" max="13420" width="22.88671875" style="1" customWidth="1"/>
    <col min="13421" max="13421" width="23.44140625" style="1" customWidth="1"/>
    <col min="13422" max="13422" width="22.44140625" style="1" customWidth="1"/>
    <col min="13423" max="13423" width="13.88671875" style="1" customWidth="1"/>
    <col min="13424" max="13424" width="20.6640625" style="1" customWidth="1"/>
    <col min="13425" max="13425" width="18.109375" style="1" customWidth="1"/>
    <col min="13426" max="13426" width="14.88671875" style="1" bestFit="1" customWidth="1"/>
    <col min="13427" max="13427" width="11.44140625" style="1"/>
    <col min="13428" max="13428" width="17.44140625" style="1" customWidth="1"/>
    <col min="13429" max="13431" width="18.109375" style="1" customWidth="1"/>
    <col min="13432" max="13435" width="11.44140625" style="1"/>
    <col min="13436" max="13436" width="34" style="1" customWidth="1"/>
    <col min="13437" max="13437" width="9.5546875" style="1" customWidth="1"/>
    <col min="13438" max="13438" width="16.6640625" style="1" customWidth="1"/>
    <col min="13439" max="13439" width="55.109375" style="1" customWidth="1"/>
    <col min="13440" max="13440" width="22.5546875" style="1" customWidth="1"/>
    <col min="13441" max="13441" width="23" style="1" customWidth="1"/>
    <col min="13442" max="13442" width="22.88671875" style="1" customWidth="1"/>
    <col min="13443" max="13443" width="23.44140625" style="1" customWidth="1"/>
    <col min="13444" max="13444" width="28.6640625" style="1" customWidth="1"/>
    <col min="13445" max="13445" width="12.6640625" style="1" customWidth="1"/>
    <col min="13446" max="13446" width="11.44140625" style="1"/>
    <col min="13447" max="13447" width="25.33203125" style="1" customWidth="1"/>
    <col min="13448" max="13448" width="15.88671875" style="1" bestFit="1" customWidth="1"/>
    <col min="13449" max="13450" width="18" style="1" bestFit="1" customWidth="1"/>
    <col min="13451" max="13669" width="11.44140625" style="1"/>
    <col min="13670" max="13670" width="15.44140625" style="1" customWidth="1"/>
    <col min="13671" max="13671" width="9.5546875" style="1" customWidth="1"/>
    <col min="13672" max="13672" width="14.44140625" style="1" customWidth="1"/>
    <col min="13673" max="13673" width="49.88671875" style="1" customWidth="1"/>
    <col min="13674" max="13674" width="22.5546875" style="1" customWidth="1"/>
    <col min="13675" max="13675" width="23" style="1" customWidth="1"/>
    <col min="13676" max="13676" width="22.88671875" style="1" customWidth="1"/>
    <col min="13677" max="13677" width="23.44140625" style="1" customWidth="1"/>
    <col min="13678" max="13678" width="22.44140625" style="1" customWidth="1"/>
    <col min="13679" max="13679" width="13.88671875" style="1" customWidth="1"/>
    <col min="13680" max="13680" width="20.6640625" style="1" customWidth="1"/>
    <col min="13681" max="13681" width="18.109375" style="1" customWidth="1"/>
    <col min="13682" max="13682" width="14.88671875" style="1" bestFit="1" customWidth="1"/>
    <col min="13683" max="13683" width="11.44140625" style="1"/>
    <col min="13684" max="13684" width="17.44140625" style="1" customWidth="1"/>
    <col min="13685" max="13687" width="18.109375" style="1" customWidth="1"/>
    <col min="13688" max="13691" width="11.44140625" style="1"/>
    <col min="13692" max="13692" width="34" style="1" customWidth="1"/>
    <col min="13693" max="13693" width="9.5546875" style="1" customWidth="1"/>
    <col min="13694" max="13694" width="16.6640625" style="1" customWidth="1"/>
    <col min="13695" max="13695" width="55.109375" style="1" customWidth="1"/>
    <col min="13696" max="13696" width="22.5546875" style="1" customWidth="1"/>
    <col min="13697" max="13697" width="23" style="1" customWidth="1"/>
    <col min="13698" max="13698" width="22.88671875" style="1" customWidth="1"/>
    <col min="13699" max="13699" width="23.44140625" style="1" customWidth="1"/>
    <col min="13700" max="13700" width="28.6640625" style="1" customWidth="1"/>
    <col min="13701" max="13701" width="12.6640625" style="1" customWidth="1"/>
    <col min="13702" max="13702" width="11.44140625" style="1"/>
    <col min="13703" max="13703" width="25.33203125" style="1" customWidth="1"/>
    <col min="13704" max="13704" width="15.88671875" style="1" bestFit="1" customWidth="1"/>
    <col min="13705" max="13706" width="18" style="1" bestFit="1" customWidth="1"/>
    <col min="13707" max="13925" width="11.44140625" style="1"/>
    <col min="13926" max="13926" width="15.44140625" style="1" customWidth="1"/>
    <col min="13927" max="13927" width="9.5546875" style="1" customWidth="1"/>
    <col min="13928" max="13928" width="14.44140625" style="1" customWidth="1"/>
    <col min="13929" max="13929" width="49.88671875" style="1" customWidth="1"/>
    <col min="13930" max="13930" width="22.5546875" style="1" customWidth="1"/>
    <col min="13931" max="13931" width="23" style="1" customWidth="1"/>
    <col min="13932" max="13932" width="22.88671875" style="1" customWidth="1"/>
    <col min="13933" max="13933" width="23.44140625" style="1" customWidth="1"/>
    <col min="13934" max="13934" width="22.44140625" style="1" customWidth="1"/>
    <col min="13935" max="13935" width="13.88671875" style="1" customWidth="1"/>
    <col min="13936" max="13936" width="20.6640625" style="1" customWidth="1"/>
    <col min="13937" max="13937" width="18.109375" style="1" customWidth="1"/>
    <col min="13938" max="13938" width="14.88671875" style="1" bestFit="1" customWidth="1"/>
    <col min="13939" max="13939" width="11.44140625" style="1"/>
    <col min="13940" max="13940" width="17.44140625" style="1" customWidth="1"/>
    <col min="13941" max="13943" width="18.109375" style="1" customWidth="1"/>
    <col min="13944" max="13947" width="11.44140625" style="1"/>
    <col min="13948" max="13948" width="34" style="1" customWidth="1"/>
    <col min="13949" max="13949" width="9.5546875" style="1" customWidth="1"/>
    <col min="13950" max="13950" width="16.6640625" style="1" customWidth="1"/>
    <col min="13951" max="13951" width="55.109375" style="1" customWidth="1"/>
    <col min="13952" max="13952" width="22.5546875" style="1" customWidth="1"/>
    <col min="13953" max="13953" width="23" style="1" customWidth="1"/>
    <col min="13954" max="13954" width="22.88671875" style="1" customWidth="1"/>
    <col min="13955" max="13955" width="23.44140625" style="1" customWidth="1"/>
    <col min="13956" max="13956" width="28.6640625" style="1" customWidth="1"/>
    <col min="13957" max="13957" width="12.6640625" style="1" customWidth="1"/>
    <col min="13958" max="13958" width="11.44140625" style="1"/>
    <col min="13959" max="13959" width="25.33203125" style="1" customWidth="1"/>
    <col min="13960" max="13960" width="15.88671875" style="1" bestFit="1" customWidth="1"/>
    <col min="13961" max="13962" width="18" style="1" bestFit="1" customWidth="1"/>
    <col min="13963" max="14181" width="11.44140625" style="1"/>
    <col min="14182" max="14182" width="15.44140625" style="1" customWidth="1"/>
    <col min="14183" max="14183" width="9.5546875" style="1" customWidth="1"/>
    <col min="14184" max="14184" width="14.44140625" style="1" customWidth="1"/>
    <col min="14185" max="14185" width="49.88671875" style="1" customWidth="1"/>
    <col min="14186" max="14186" width="22.5546875" style="1" customWidth="1"/>
    <col min="14187" max="14187" width="23" style="1" customWidth="1"/>
    <col min="14188" max="14188" width="22.88671875" style="1" customWidth="1"/>
    <col min="14189" max="14189" width="23.44140625" style="1" customWidth="1"/>
    <col min="14190" max="14190" width="22.44140625" style="1" customWidth="1"/>
    <col min="14191" max="14191" width="13.88671875" style="1" customWidth="1"/>
    <col min="14192" max="14192" width="20.6640625" style="1" customWidth="1"/>
    <col min="14193" max="14193" width="18.109375" style="1" customWidth="1"/>
    <col min="14194" max="14194" width="14.88671875" style="1" bestFit="1" customWidth="1"/>
    <col min="14195" max="14195" width="11.44140625" style="1"/>
    <col min="14196" max="14196" width="17.44140625" style="1" customWidth="1"/>
    <col min="14197" max="14199" width="18.109375" style="1" customWidth="1"/>
    <col min="14200" max="14203" width="11.44140625" style="1"/>
    <col min="14204" max="14204" width="34" style="1" customWidth="1"/>
    <col min="14205" max="14205" width="9.5546875" style="1" customWidth="1"/>
    <col min="14206" max="14206" width="16.6640625" style="1" customWidth="1"/>
    <col min="14207" max="14207" width="55.109375" style="1" customWidth="1"/>
    <col min="14208" max="14208" width="22.5546875" style="1" customWidth="1"/>
    <col min="14209" max="14209" width="23" style="1" customWidth="1"/>
    <col min="14210" max="14210" width="22.88671875" style="1" customWidth="1"/>
    <col min="14211" max="14211" width="23.44140625" style="1" customWidth="1"/>
    <col min="14212" max="14212" width="28.6640625" style="1" customWidth="1"/>
    <col min="14213" max="14213" width="12.6640625" style="1" customWidth="1"/>
    <col min="14214" max="14214" width="11.44140625" style="1"/>
    <col min="14215" max="14215" width="25.33203125" style="1" customWidth="1"/>
    <col min="14216" max="14216" width="15.88671875" style="1" bestFit="1" customWidth="1"/>
    <col min="14217" max="14218" width="18" style="1" bestFit="1" customWidth="1"/>
    <col min="14219" max="14437" width="11.44140625" style="1"/>
    <col min="14438" max="14438" width="15.44140625" style="1" customWidth="1"/>
    <col min="14439" max="14439" width="9.5546875" style="1" customWidth="1"/>
    <col min="14440" max="14440" width="14.44140625" style="1" customWidth="1"/>
    <col min="14441" max="14441" width="49.88671875" style="1" customWidth="1"/>
    <col min="14442" max="14442" width="22.5546875" style="1" customWidth="1"/>
    <col min="14443" max="14443" width="23" style="1" customWidth="1"/>
    <col min="14444" max="14444" width="22.88671875" style="1" customWidth="1"/>
    <col min="14445" max="14445" width="23.44140625" style="1" customWidth="1"/>
    <col min="14446" max="14446" width="22.44140625" style="1" customWidth="1"/>
    <col min="14447" max="14447" width="13.88671875" style="1" customWidth="1"/>
    <col min="14448" max="14448" width="20.6640625" style="1" customWidth="1"/>
    <col min="14449" max="14449" width="18.109375" style="1" customWidth="1"/>
    <col min="14450" max="14450" width="14.88671875" style="1" bestFit="1" customWidth="1"/>
    <col min="14451" max="14451" width="11.44140625" style="1"/>
    <col min="14452" max="14452" width="17.44140625" style="1" customWidth="1"/>
    <col min="14453" max="14455" width="18.109375" style="1" customWidth="1"/>
    <col min="14456" max="14459" width="11.44140625" style="1"/>
    <col min="14460" max="14460" width="34" style="1" customWidth="1"/>
    <col min="14461" max="14461" width="9.5546875" style="1" customWidth="1"/>
    <col min="14462" max="14462" width="16.6640625" style="1" customWidth="1"/>
    <col min="14463" max="14463" width="55.109375" style="1" customWidth="1"/>
    <col min="14464" max="14464" width="22.5546875" style="1" customWidth="1"/>
    <col min="14465" max="14465" width="23" style="1" customWidth="1"/>
    <col min="14466" max="14466" width="22.88671875" style="1" customWidth="1"/>
    <col min="14467" max="14467" width="23.44140625" style="1" customWidth="1"/>
    <col min="14468" max="14468" width="28.6640625" style="1" customWidth="1"/>
    <col min="14469" max="14469" width="12.6640625" style="1" customWidth="1"/>
    <col min="14470" max="14470" width="11.44140625" style="1"/>
    <col min="14471" max="14471" width="25.33203125" style="1" customWidth="1"/>
    <col min="14472" max="14472" width="15.88671875" style="1" bestFit="1" customWidth="1"/>
    <col min="14473" max="14474" width="18" style="1" bestFit="1" customWidth="1"/>
    <col min="14475" max="14693" width="11.44140625" style="1"/>
    <col min="14694" max="14694" width="15.44140625" style="1" customWidth="1"/>
    <col min="14695" max="14695" width="9.5546875" style="1" customWidth="1"/>
    <col min="14696" max="14696" width="14.44140625" style="1" customWidth="1"/>
    <col min="14697" max="14697" width="49.88671875" style="1" customWidth="1"/>
    <col min="14698" max="14698" width="22.5546875" style="1" customWidth="1"/>
    <col min="14699" max="14699" width="23" style="1" customWidth="1"/>
    <col min="14700" max="14700" width="22.88671875" style="1" customWidth="1"/>
    <col min="14701" max="14701" width="23.44140625" style="1" customWidth="1"/>
    <col min="14702" max="14702" width="22.44140625" style="1" customWidth="1"/>
    <col min="14703" max="14703" width="13.88671875" style="1" customWidth="1"/>
    <col min="14704" max="14704" width="20.6640625" style="1" customWidth="1"/>
    <col min="14705" max="14705" width="18.109375" style="1" customWidth="1"/>
    <col min="14706" max="14706" width="14.88671875" style="1" bestFit="1" customWidth="1"/>
    <col min="14707" max="14707" width="11.44140625" style="1"/>
    <col min="14708" max="14708" width="17.44140625" style="1" customWidth="1"/>
    <col min="14709" max="14711" width="18.109375" style="1" customWidth="1"/>
    <col min="14712" max="14715" width="11.44140625" style="1"/>
    <col min="14716" max="14716" width="34" style="1" customWidth="1"/>
    <col min="14717" max="14717" width="9.5546875" style="1" customWidth="1"/>
    <col min="14718" max="14718" width="16.6640625" style="1" customWidth="1"/>
    <col min="14719" max="14719" width="55.109375" style="1" customWidth="1"/>
    <col min="14720" max="14720" width="22.5546875" style="1" customWidth="1"/>
    <col min="14721" max="14721" width="23" style="1" customWidth="1"/>
    <col min="14722" max="14722" width="22.88671875" style="1" customWidth="1"/>
    <col min="14723" max="14723" width="23.44140625" style="1" customWidth="1"/>
    <col min="14724" max="14724" width="28.6640625" style="1" customWidth="1"/>
    <col min="14725" max="14725" width="12.6640625" style="1" customWidth="1"/>
    <col min="14726" max="14726" width="11.44140625" style="1"/>
    <col min="14727" max="14727" width="25.33203125" style="1" customWidth="1"/>
    <col min="14728" max="14728" width="15.88671875" style="1" bestFit="1" customWidth="1"/>
    <col min="14729" max="14730" width="18" style="1" bestFit="1" customWidth="1"/>
    <col min="14731" max="14949" width="11.44140625" style="1"/>
    <col min="14950" max="14950" width="15.44140625" style="1" customWidth="1"/>
    <col min="14951" max="14951" width="9.5546875" style="1" customWidth="1"/>
    <col min="14952" max="14952" width="14.44140625" style="1" customWidth="1"/>
    <col min="14953" max="14953" width="49.88671875" style="1" customWidth="1"/>
    <col min="14954" max="14954" width="22.5546875" style="1" customWidth="1"/>
    <col min="14955" max="14955" width="23" style="1" customWidth="1"/>
    <col min="14956" max="14956" width="22.88671875" style="1" customWidth="1"/>
    <col min="14957" max="14957" width="23.44140625" style="1" customWidth="1"/>
    <col min="14958" max="14958" width="22.44140625" style="1" customWidth="1"/>
    <col min="14959" max="14959" width="13.88671875" style="1" customWidth="1"/>
    <col min="14960" max="14960" width="20.6640625" style="1" customWidth="1"/>
    <col min="14961" max="14961" width="18.109375" style="1" customWidth="1"/>
    <col min="14962" max="14962" width="14.88671875" style="1" bestFit="1" customWidth="1"/>
    <col min="14963" max="14963" width="11.44140625" style="1"/>
    <col min="14964" max="14964" width="17.44140625" style="1" customWidth="1"/>
    <col min="14965" max="14967" width="18.109375" style="1" customWidth="1"/>
    <col min="14968" max="14971" width="11.44140625" style="1"/>
    <col min="14972" max="14972" width="34" style="1" customWidth="1"/>
    <col min="14973" max="14973" width="9.5546875" style="1" customWidth="1"/>
    <col min="14974" max="14974" width="16.6640625" style="1" customWidth="1"/>
    <col min="14975" max="14975" width="55.109375" style="1" customWidth="1"/>
    <col min="14976" max="14976" width="22.5546875" style="1" customWidth="1"/>
    <col min="14977" max="14977" width="23" style="1" customWidth="1"/>
    <col min="14978" max="14978" width="22.88671875" style="1" customWidth="1"/>
    <col min="14979" max="14979" width="23.44140625" style="1" customWidth="1"/>
    <col min="14980" max="14980" width="28.6640625" style="1" customWidth="1"/>
    <col min="14981" max="14981" width="12.6640625" style="1" customWidth="1"/>
    <col min="14982" max="14982" width="11.44140625" style="1"/>
    <col min="14983" max="14983" width="25.33203125" style="1" customWidth="1"/>
    <col min="14984" max="14984" width="15.88671875" style="1" bestFit="1" customWidth="1"/>
    <col min="14985" max="14986" width="18" style="1" bestFit="1" customWidth="1"/>
    <col min="14987" max="15205" width="11.44140625" style="1"/>
    <col min="15206" max="15206" width="15.44140625" style="1" customWidth="1"/>
    <col min="15207" max="15207" width="9.5546875" style="1" customWidth="1"/>
    <col min="15208" max="15208" width="14.44140625" style="1" customWidth="1"/>
    <col min="15209" max="15209" width="49.88671875" style="1" customWidth="1"/>
    <col min="15210" max="15210" width="22.5546875" style="1" customWidth="1"/>
    <col min="15211" max="15211" width="23" style="1" customWidth="1"/>
    <col min="15212" max="15212" width="22.88671875" style="1" customWidth="1"/>
    <col min="15213" max="15213" width="23.44140625" style="1" customWidth="1"/>
    <col min="15214" max="15214" width="22.44140625" style="1" customWidth="1"/>
    <col min="15215" max="15215" width="13.88671875" style="1" customWidth="1"/>
    <col min="15216" max="15216" width="20.6640625" style="1" customWidth="1"/>
    <col min="15217" max="15217" width="18.109375" style="1" customWidth="1"/>
    <col min="15218" max="15218" width="14.88671875" style="1" bestFit="1" customWidth="1"/>
    <col min="15219" max="15219" width="11.44140625" style="1"/>
    <col min="15220" max="15220" width="17.44140625" style="1" customWidth="1"/>
    <col min="15221" max="15223" width="18.109375" style="1" customWidth="1"/>
    <col min="15224" max="15227" width="11.44140625" style="1"/>
    <col min="15228" max="15228" width="34" style="1" customWidth="1"/>
    <col min="15229" max="15229" width="9.5546875" style="1" customWidth="1"/>
    <col min="15230" max="15230" width="16.6640625" style="1" customWidth="1"/>
    <col min="15231" max="15231" width="55.109375" style="1" customWidth="1"/>
    <col min="15232" max="15232" width="22.5546875" style="1" customWidth="1"/>
    <col min="15233" max="15233" width="23" style="1" customWidth="1"/>
    <col min="15234" max="15234" width="22.88671875" style="1" customWidth="1"/>
    <col min="15235" max="15235" width="23.44140625" style="1" customWidth="1"/>
    <col min="15236" max="15236" width="28.6640625" style="1" customWidth="1"/>
    <col min="15237" max="15237" width="12.6640625" style="1" customWidth="1"/>
    <col min="15238" max="15238" width="11.44140625" style="1"/>
    <col min="15239" max="15239" width="25.33203125" style="1" customWidth="1"/>
    <col min="15240" max="15240" width="15.88671875" style="1" bestFit="1" customWidth="1"/>
    <col min="15241" max="15242" width="18" style="1" bestFit="1" customWidth="1"/>
    <col min="15243" max="15461" width="11.44140625" style="1"/>
    <col min="15462" max="15462" width="15.44140625" style="1" customWidth="1"/>
    <col min="15463" max="15463" width="9.5546875" style="1" customWidth="1"/>
    <col min="15464" max="15464" width="14.44140625" style="1" customWidth="1"/>
    <col min="15465" max="15465" width="49.88671875" style="1" customWidth="1"/>
    <col min="15466" max="15466" width="22.5546875" style="1" customWidth="1"/>
    <col min="15467" max="15467" width="23" style="1" customWidth="1"/>
    <col min="15468" max="15468" width="22.88671875" style="1" customWidth="1"/>
    <col min="15469" max="15469" width="23.44140625" style="1" customWidth="1"/>
    <col min="15470" max="15470" width="22.44140625" style="1" customWidth="1"/>
    <col min="15471" max="15471" width="13.88671875" style="1" customWidth="1"/>
    <col min="15472" max="15472" width="20.6640625" style="1" customWidth="1"/>
    <col min="15473" max="15473" width="18.109375" style="1" customWidth="1"/>
    <col min="15474" max="15474" width="14.88671875" style="1" bestFit="1" customWidth="1"/>
    <col min="15475" max="15475" width="11.44140625" style="1"/>
    <col min="15476" max="15476" width="17.44140625" style="1" customWidth="1"/>
    <col min="15477" max="15479" width="18.109375" style="1" customWidth="1"/>
    <col min="15480" max="15483" width="11.44140625" style="1"/>
    <col min="15484" max="15484" width="34" style="1" customWidth="1"/>
    <col min="15485" max="15485" width="9.5546875" style="1" customWidth="1"/>
    <col min="15486" max="15486" width="16.6640625" style="1" customWidth="1"/>
    <col min="15487" max="15487" width="55.109375" style="1" customWidth="1"/>
    <col min="15488" max="15488" width="22.5546875" style="1" customWidth="1"/>
    <col min="15489" max="15489" width="23" style="1" customWidth="1"/>
    <col min="15490" max="15490" width="22.88671875" style="1" customWidth="1"/>
    <col min="15491" max="15491" width="23.44140625" style="1" customWidth="1"/>
    <col min="15492" max="15492" width="28.6640625" style="1" customWidth="1"/>
    <col min="15493" max="15493" width="12.6640625" style="1" customWidth="1"/>
    <col min="15494" max="15494" width="11.44140625" style="1"/>
    <col min="15495" max="15495" width="25.33203125" style="1" customWidth="1"/>
    <col min="15496" max="15496" width="15.88671875" style="1" bestFit="1" customWidth="1"/>
    <col min="15497" max="15498" width="18" style="1" bestFit="1" customWidth="1"/>
    <col min="15499" max="15717" width="11.44140625" style="1"/>
    <col min="15718" max="15718" width="15.44140625" style="1" customWidth="1"/>
    <col min="15719" max="15719" width="9.5546875" style="1" customWidth="1"/>
    <col min="15720" max="15720" width="14.44140625" style="1" customWidth="1"/>
    <col min="15721" max="15721" width="49.88671875" style="1" customWidth="1"/>
    <col min="15722" max="15722" width="22.5546875" style="1" customWidth="1"/>
    <col min="15723" max="15723" width="23" style="1" customWidth="1"/>
    <col min="15724" max="15724" width="22.88671875" style="1" customWidth="1"/>
    <col min="15725" max="15725" width="23.44140625" style="1" customWidth="1"/>
    <col min="15726" max="15726" width="22.44140625" style="1" customWidth="1"/>
    <col min="15727" max="15727" width="13.88671875" style="1" customWidth="1"/>
    <col min="15728" max="15728" width="20.6640625" style="1" customWidth="1"/>
    <col min="15729" max="15729" width="18.109375" style="1" customWidth="1"/>
    <col min="15730" max="15730" width="14.88671875" style="1" bestFit="1" customWidth="1"/>
    <col min="15731" max="15731" width="11.44140625" style="1"/>
    <col min="15732" max="15732" width="17.44140625" style="1" customWidth="1"/>
    <col min="15733" max="15735" width="18.109375" style="1" customWidth="1"/>
    <col min="15736" max="15739" width="11.44140625" style="1"/>
    <col min="15740" max="15740" width="34" style="1" customWidth="1"/>
    <col min="15741" max="15741" width="9.5546875" style="1" customWidth="1"/>
    <col min="15742" max="15742" width="16.6640625" style="1" customWidth="1"/>
    <col min="15743" max="15743" width="55.109375" style="1" customWidth="1"/>
    <col min="15744" max="15744" width="22.5546875" style="1" customWidth="1"/>
    <col min="15745" max="15745" width="23" style="1" customWidth="1"/>
    <col min="15746" max="15746" width="22.88671875" style="1" customWidth="1"/>
    <col min="15747" max="15747" width="23.44140625" style="1" customWidth="1"/>
    <col min="15748" max="15748" width="28.6640625" style="1" customWidth="1"/>
    <col min="15749" max="15749" width="12.6640625" style="1" customWidth="1"/>
    <col min="15750" max="15750" width="11.44140625" style="1"/>
    <col min="15751" max="15751" width="25.33203125" style="1" customWidth="1"/>
    <col min="15752" max="15752" width="15.88671875" style="1" bestFit="1" customWidth="1"/>
    <col min="15753" max="15754" width="18" style="1" bestFit="1" customWidth="1"/>
    <col min="15755" max="15973" width="11.44140625" style="1"/>
    <col min="15974" max="15974" width="15.44140625" style="1" customWidth="1"/>
    <col min="15975" max="15975" width="9.5546875" style="1" customWidth="1"/>
    <col min="15976" max="15976" width="14.44140625" style="1" customWidth="1"/>
    <col min="15977" max="15977" width="49.88671875" style="1" customWidth="1"/>
    <col min="15978" max="15978" width="22.5546875" style="1" customWidth="1"/>
    <col min="15979" max="15979" width="23" style="1" customWidth="1"/>
    <col min="15980" max="15980" width="22.88671875" style="1" customWidth="1"/>
    <col min="15981" max="15981" width="23.44140625" style="1" customWidth="1"/>
    <col min="15982" max="15982" width="22.44140625" style="1" customWidth="1"/>
    <col min="15983" max="15983" width="13.88671875" style="1" customWidth="1"/>
    <col min="15984" max="15984" width="20.6640625" style="1" customWidth="1"/>
    <col min="15985" max="15985" width="18.109375" style="1" customWidth="1"/>
    <col min="15986" max="15986" width="14.88671875" style="1" bestFit="1" customWidth="1"/>
    <col min="15987" max="15987" width="11.44140625" style="1"/>
    <col min="15988" max="15988" width="17.44140625" style="1" customWidth="1"/>
    <col min="15989" max="15991" width="18.109375" style="1" customWidth="1"/>
    <col min="15992" max="15995" width="11.44140625" style="1"/>
    <col min="15996" max="15996" width="34" style="1" customWidth="1"/>
    <col min="15997" max="15997" width="9.5546875" style="1" customWidth="1"/>
    <col min="15998" max="15998" width="16.6640625" style="1" customWidth="1"/>
    <col min="15999" max="15999" width="55.109375" style="1" customWidth="1"/>
    <col min="16000" max="16000" width="22.5546875" style="1" customWidth="1"/>
    <col min="16001" max="16001" width="23" style="1" customWidth="1"/>
    <col min="16002" max="16002" width="22.88671875" style="1" customWidth="1"/>
    <col min="16003" max="16003" width="23.44140625" style="1" customWidth="1"/>
    <col min="16004" max="16004" width="28.6640625" style="1" customWidth="1"/>
    <col min="16005" max="16005" width="12.6640625" style="1" customWidth="1"/>
    <col min="16006" max="16006" width="11.44140625" style="1"/>
    <col min="16007" max="16007" width="25.33203125" style="1" customWidth="1"/>
    <col min="16008" max="16008" width="15.88671875" style="1" bestFit="1" customWidth="1"/>
    <col min="16009" max="16010" width="18" style="1" bestFit="1" customWidth="1"/>
    <col min="16011" max="16229" width="11.44140625" style="1"/>
    <col min="16230" max="16230" width="15.44140625" style="1" customWidth="1"/>
    <col min="16231" max="16231" width="9.5546875" style="1" customWidth="1"/>
    <col min="16232" max="16232" width="14.44140625" style="1" customWidth="1"/>
    <col min="16233" max="16233" width="49.88671875" style="1" customWidth="1"/>
    <col min="16234" max="16234" width="22.5546875" style="1" customWidth="1"/>
    <col min="16235" max="16235" width="23" style="1" customWidth="1"/>
    <col min="16236" max="16236" width="22.88671875" style="1" customWidth="1"/>
    <col min="16237" max="16237" width="23.44140625" style="1" customWidth="1"/>
    <col min="16238" max="16238" width="22.44140625" style="1" customWidth="1"/>
    <col min="16239" max="16239" width="13.88671875" style="1" customWidth="1"/>
    <col min="16240" max="16240" width="20.6640625" style="1" customWidth="1"/>
    <col min="16241" max="16241" width="18.109375" style="1" customWidth="1"/>
    <col min="16242" max="16242" width="14.88671875" style="1" bestFit="1" customWidth="1"/>
    <col min="16243" max="16243" width="11.44140625" style="1"/>
    <col min="16244" max="16244" width="17.44140625" style="1" customWidth="1"/>
    <col min="16245" max="16247" width="18.109375" style="1" customWidth="1"/>
    <col min="16248" max="16384" width="11.44140625" style="1"/>
  </cols>
  <sheetData>
    <row r="1" spans="1:18" ht="40.799999999999997" customHeight="1" thickBot="1" x14ac:dyDescent="0.35">
      <c r="A1" s="138" t="s">
        <v>454</v>
      </c>
      <c r="B1" s="138" t="s">
        <v>409</v>
      </c>
      <c r="C1" s="139" t="s">
        <v>0</v>
      </c>
      <c r="D1" s="140" t="s">
        <v>1</v>
      </c>
      <c r="E1" s="140" t="s">
        <v>2</v>
      </c>
      <c r="F1" s="140" t="s">
        <v>3</v>
      </c>
      <c r="G1" s="140" t="s">
        <v>4</v>
      </c>
      <c r="H1" s="140" t="s">
        <v>5</v>
      </c>
      <c r="I1" s="137" t="s">
        <v>415</v>
      </c>
      <c r="J1" s="137" t="s">
        <v>416</v>
      </c>
      <c r="K1" s="137" t="s">
        <v>417</v>
      </c>
      <c r="L1" s="137" t="s">
        <v>418</v>
      </c>
      <c r="M1" s="137" t="s">
        <v>453</v>
      </c>
      <c r="N1" s="141" t="s">
        <v>452</v>
      </c>
      <c r="O1" s="142" t="s">
        <v>451</v>
      </c>
      <c r="P1" s="142" t="s">
        <v>6</v>
      </c>
      <c r="Q1" s="142" t="s">
        <v>450</v>
      </c>
      <c r="R1" s="143" t="s">
        <v>449</v>
      </c>
    </row>
    <row r="2" spans="1:18" s="2" customFormat="1" ht="28.5" customHeight="1" thickBot="1" x14ac:dyDescent="0.35">
      <c r="A2" s="2">
        <v>2021</v>
      </c>
      <c r="B2" s="79" t="s">
        <v>410</v>
      </c>
      <c r="C2" s="5" t="s">
        <v>7</v>
      </c>
      <c r="D2" s="6"/>
      <c r="E2" s="6"/>
      <c r="F2" s="6"/>
      <c r="G2" s="7" t="s">
        <v>8</v>
      </c>
      <c r="H2" s="8">
        <f t="shared" ref="H2:R2" si="0">+H3+H31+H72+H86</f>
        <v>101565565000</v>
      </c>
      <c r="I2" s="8">
        <f t="shared" si="0"/>
        <v>0</v>
      </c>
      <c r="J2" s="8">
        <f t="shared" si="0"/>
        <v>0</v>
      </c>
      <c r="K2" s="8">
        <f t="shared" si="0"/>
        <v>0</v>
      </c>
      <c r="L2" s="8">
        <f t="shared" si="0"/>
        <v>0</v>
      </c>
      <c r="M2" s="8">
        <f t="shared" si="0"/>
        <v>0</v>
      </c>
      <c r="N2" s="8">
        <f t="shared" si="0"/>
        <v>101565565000</v>
      </c>
      <c r="O2" s="8">
        <f t="shared" si="0"/>
        <v>67513320250.449997</v>
      </c>
      <c r="P2" s="8">
        <f t="shared" si="0"/>
        <v>22968278229.450001</v>
      </c>
      <c r="Q2" s="8">
        <f t="shared" si="0"/>
        <v>9644209218.6300011</v>
      </c>
      <c r="R2" s="9">
        <f t="shared" si="0"/>
        <v>7724843731.6300001</v>
      </c>
    </row>
    <row r="3" spans="1:18" ht="27" customHeight="1" thickBot="1" x14ac:dyDescent="0.35">
      <c r="A3" s="2">
        <v>2021</v>
      </c>
      <c r="B3" s="79" t="s">
        <v>410</v>
      </c>
      <c r="C3" s="10" t="s">
        <v>9</v>
      </c>
      <c r="D3" s="11"/>
      <c r="E3" s="11"/>
      <c r="F3" s="11"/>
      <c r="G3" s="12" t="s">
        <v>10</v>
      </c>
      <c r="H3" s="13">
        <f t="shared" ref="H3:R3" si="1">+H4</f>
        <v>48846668000</v>
      </c>
      <c r="I3" s="13">
        <f t="shared" si="1"/>
        <v>0</v>
      </c>
      <c r="J3" s="13">
        <f t="shared" si="1"/>
        <v>0</v>
      </c>
      <c r="K3" s="13">
        <f t="shared" si="1"/>
        <v>0</v>
      </c>
      <c r="L3" s="13">
        <f t="shared" si="1"/>
        <v>0</v>
      </c>
      <c r="M3" s="13">
        <f t="shared" si="1"/>
        <v>0</v>
      </c>
      <c r="N3" s="13">
        <f t="shared" si="1"/>
        <v>48846668000</v>
      </c>
      <c r="O3" s="13">
        <f t="shared" si="1"/>
        <v>44256310000</v>
      </c>
      <c r="P3" s="13">
        <f t="shared" si="1"/>
        <v>3422427615</v>
      </c>
      <c r="Q3" s="13">
        <f t="shared" si="1"/>
        <v>3422427615</v>
      </c>
      <c r="R3" s="14">
        <f t="shared" si="1"/>
        <v>2520444069</v>
      </c>
    </row>
    <row r="4" spans="1:18" ht="27" customHeight="1" thickBot="1" x14ac:dyDescent="0.35">
      <c r="A4" s="2">
        <v>2021</v>
      </c>
      <c r="B4" s="79" t="s">
        <v>410</v>
      </c>
      <c r="C4" s="15" t="s">
        <v>11</v>
      </c>
      <c r="D4" s="16"/>
      <c r="E4" s="16"/>
      <c r="F4" s="16"/>
      <c r="G4" s="17" t="s">
        <v>12</v>
      </c>
      <c r="H4" s="18">
        <f t="shared" ref="H4:R4" si="2">+H5+H15+H23+H30</f>
        <v>48846668000</v>
      </c>
      <c r="I4" s="18">
        <f t="shared" si="2"/>
        <v>0</v>
      </c>
      <c r="J4" s="18">
        <f t="shared" si="2"/>
        <v>0</v>
      </c>
      <c r="K4" s="18">
        <f t="shared" si="2"/>
        <v>0</v>
      </c>
      <c r="L4" s="18">
        <f t="shared" si="2"/>
        <v>0</v>
      </c>
      <c r="M4" s="18">
        <f t="shared" si="2"/>
        <v>0</v>
      </c>
      <c r="N4" s="18">
        <f t="shared" si="2"/>
        <v>48846668000</v>
      </c>
      <c r="O4" s="18">
        <f t="shared" si="2"/>
        <v>44256310000</v>
      </c>
      <c r="P4" s="18">
        <f t="shared" si="2"/>
        <v>3422427615</v>
      </c>
      <c r="Q4" s="18">
        <f t="shared" si="2"/>
        <v>3422427615</v>
      </c>
      <c r="R4" s="19">
        <f t="shared" si="2"/>
        <v>2520444069</v>
      </c>
    </row>
    <row r="5" spans="1:18" ht="27" customHeight="1" thickBot="1" x14ac:dyDescent="0.35">
      <c r="A5" s="2">
        <v>2021</v>
      </c>
      <c r="B5" s="79" t="s">
        <v>410</v>
      </c>
      <c r="C5" s="15" t="s">
        <v>13</v>
      </c>
      <c r="D5" s="16"/>
      <c r="E5" s="16"/>
      <c r="F5" s="16"/>
      <c r="G5" s="17" t="s">
        <v>14</v>
      </c>
      <c r="H5" s="18">
        <f t="shared" ref="H5:R5" si="3">+H6</f>
        <v>28789591000</v>
      </c>
      <c r="I5" s="18">
        <f t="shared" si="3"/>
        <v>0</v>
      </c>
      <c r="J5" s="18">
        <f t="shared" si="3"/>
        <v>0</v>
      </c>
      <c r="K5" s="18">
        <f t="shared" si="3"/>
        <v>0</v>
      </c>
      <c r="L5" s="18">
        <f t="shared" si="3"/>
        <v>0</v>
      </c>
      <c r="M5" s="18">
        <f t="shared" si="3"/>
        <v>0</v>
      </c>
      <c r="N5" s="18">
        <f t="shared" si="3"/>
        <v>28789591000</v>
      </c>
      <c r="O5" s="18">
        <f t="shared" si="3"/>
        <v>28789591000</v>
      </c>
      <c r="P5" s="18">
        <f t="shared" si="3"/>
        <v>2271641380</v>
      </c>
      <c r="Q5" s="18">
        <f t="shared" si="3"/>
        <v>2271641380</v>
      </c>
      <c r="R5" s="19">
        <f t="shared" si="3"/>
        <v>2271641380</v>
      </c>
    </row>
    <row r="6" spans="1:18" ht="27" customHeight="1" thickBot="1" x14ac:dyDescent="0.35">
      <c r="A6" s="2">
        <v>2021</v>
      </c>
      <c r="B6" s="79" t="s">
        <v>410</v>
      </c>
      <c r="C6" s="15" t="s">
        <v>15</v>
      </c>
      <c r="D6" s="16"/>
      <c r="E6" s="16"/>
      <c r="F6" s="16"/>
      <c r="G6" s="17" t="s">
        <v>16</v>
      </c>
      <c r="H6" s="18">
        <f t="shared" ref="H6:R6" si="4">SUM(H7:H14)</f>
        <v>28789591000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8">
        <f t="shared" si="4"/>
        <v>0</v>
      </c>
      <c r="M6" s="18">
        <f t="shared" si="4"/>
        <v>0</v>
      </c>
      <c r="N6" s="18">
        <f t="shared" si="4"/>
        <v>28789591000</v>
      </c>
      <c r="O6" s="18">
        <f t="shared" si="4"/>
        <v>28789591000</v>
      </c>
      <c r="P6" s="18">
        <f t="shared" si="4"/>
        <v>2271641380</v>
      </c>
      <c r="Q6" s="18">
        <f t="shared" si="4"/>
        <v>2271641380</v>
      </c>
      <c r="R6" s="19">
        <f t="shared" si="4"/>
        <v>2271641380</v>
      </c>
    </row>
    <row r="7" spans="1:18" ht="27" customHeight="1" thickBot="1" x14ac:dyDescent="0.35">
      <c r="A7" s="2">
        <v>2021</v>
      </c>
      <c r="B7" s="79" t="s">
        <v>410</v>
      </c>
      <c r="C7" s="20" t="s">
        <v>17</v>
      </c>
      <c r="D7" s="21" t="s">
        <v>18</v>
      </c>
      <c r="E7" s="21">
        <v>20</v>
      </c>
      <c r="F7" s="21" t="s">
        <v>19</v>
      </c>
      <c r="G7" s="22" t="s">
        <v>20</v>
      </c>
      <c r="H7" s="23">
        <v>22821279655</v>
      </c>
      <c r="I7" s="24">
        <v>0</v>
      </c>
      <c r="J7" s="24">
        <v>0</v>
      </c>
      <c r="K7" s="24">
        <v>0</v>
      </c>
      <c r="L7" s="24">
        <v>0</v>
      </c>
      <c r="M7" s="25">
        <f t="shared" ref="M7:M14" si="5">+I7-J7+K7-L7</f>
        <v>0</v>
      </c>
      <c r="N7" s="23">
        <f t="shared" ref="N7:N14" si="6">H7+M7</f>
        <v>22821279655</v>
      </c>
      <c r="O7" s="24">
        <v>22821279655</v>
      </c>
      <c r="P7" s="24">
        <v>2021603896</v>
      </c>
      <c r="Q7" s="24">
        <v>2021603896</v>
      </c>
      <c r="R7" s="26">
        <v>2021603896</v>
      </c>
    </row>
    <row r="8" spans="1:18" ht="27" customHeight="1" thickBot="1" x14ac:dyDescent="0.35">
      <c r="A8" s="2">
        <v>2021</v>
      </c>
      <c r="B8" s="79" t="s">
        <v>410</v>
      </c>
      <c r="C8" s="20" t="s">
        <v>21</v>
      </c>
      <c r="D8" s="21" t="s">
        <v>18</v>
      </c>
      <c r="E8" s="21">
        <v>20</v>
      </c>
      <c r="F8" s="21" t="s">
        <v>19</v>
      </c>
      <c r="G8" s="22" t="s">
        <v>22</v>
      </c>
      <c r="H8" s="23">
        <v>1516830834</v>
      </c>
      <c r="I8" s="24">
        <v>0</v>
      </c>
      <c r="J8" s="24">
        <v>0</v>
      </c>
      <c r="K8" s="24">
        <v>0</v>
      </c>
      <c r="L8" s="24">
        <v>0</v>
      </c>
      <c r="M8" s="25">
        <f t="shared" si="5"/>
        <v>0</v>
      </c>
      <c r="N8" s="23">
        <f t="shared" si="6"/>
        <v>1516830834</v>
      </c>
      <c r="O8" s="24">
        <v>1516830834</v>
      </c>
      <c r="P8" s="24">
        <v>151451515</v>
      </c>
      <c r="Q8" s="24">
        <v>151451515</v>
      </c>
      <c r="R8" s="26">
        <v>151451515</v>
      </c>
    </row>
    <row r="9" spans="1:18" ht="27" customHeight="1" thickBot="1" x14ac:dyDescent="0.35">
      <c r="A9" s="2">
        <v>2021</v>
      </c>
      <c r="B9" s="79" t="s">
        <v>410</v>
      </c>
      <c r="C9" s="20" t="s">
        <v>23</v>
      </c>
      <c r="D9" s="21" t="s">
        <v>18</v>
      </c>
      <c r="E9" s="21">
        <v>20</v>
      </c>
      <c r="F9" s="21" t="s">
        <v>19</v>
      </c>
      <c r="G9" s="22" t="s">
        <v>24</v>
      </c>
      <c r="H9" s="23">
        <v>2475792</v>
      </c>
      <c r="I9" s="24">
        <v>0</v>
      </c>
      <c r="J9" s="24">
        <v>0</v>
      </c>
      <c r="K9" s="24">
        <v>0</v>
      </c>
      <c r="L9" s="24">
        <v>0</v>
      </c>
      <c r="M9" s="25">
        <f t="shared" si="5"/>
        <v>0</v>
      </c>
      <c r="N9" s="23">
        <f t="shared" si="6"/>
        <v>2475792</v>
      </c>
      <c r="O9" s="25">
        <v>2475792</v>
      </c>
      <c r="P9" s="24">
        <v>160838</v>
      </c>
      <c r="Q9" s="24">
        <v>160838</v>
      </c>
      <c r="R9" s="26">
        <v>160838</v>
      </c>
    </row>
    <row r="10" spans="1:18" ht="27" customHeight="1" thickBot="1" x14ac:dyDescent="0.35">
      <c r="A10" s="2">
        <v>2021</v>
      </c>
      <c r="B10" s="79" t="s">
        <v>410</v>
      </c>
      <c r="C10" s="20" t="s">
        <v>25</v>
      </c>
      <c r="D10" s="21" t="s">
        <v>18</v>
      </c>
      <c r="E10" s="21">
        <v>20</v>
      </c>
      <c r="F10" s="21" t="s">
        <v>19</v>
      </c>
      <c r="G10" s="22" t="s">
        <v>26</v>
      </c>
      <c r="H10" s="23">
        <v>1222067257</v>
      </c>
      <c r="I10" s="24">
        <v>0</v>
      </c>
      <c r="J10" s="24">
        <v>0</v>
      </c>
      <c r="K10" s="24">
        <v>0</v>
      </c>
      <c r="L10" s="24">
        <v>0</v>
      </c>
      <c r="M10" s="25">
        <f t="shared" si="5"/>
        <v>0</v>
      </c>
      <c r="N10" s="23">
        <f t="shared" si="6"/>
        <v>1222067257</v>
      </c>
      <c r="O10" s="25">
        <v>1222067257</v>
      </c>
      <c r="P10" s="24">
        <v>0</v>
      </c>
      <c r="Q10" s="24">
        <v>0</v>
      </c>
      <c r="R10" s="26">
        <v>0</v>
      </c>
    </row>
    <row r="11" spans="1:18" ht="27" customHeight="1" thickBot="1" x14ac:dyDescent="0.35">
      <c r="A11" s="2">
        <v>2021</v>
      </c>
      <c r="B11" s="79" t="s">
        <v>410</v>
      </c>
      <c r="C11" s="20" t="s">
        <v>27</v>
      </c>
      <c r="D11" s="21" t="s">
        <v>18</v>
      </c>
      <c r="E11" s="21">
        <v>20</v>
      </c>
      <c r="F11" s="21" t="s">
        <v>19</v>
      </c>
      <c r="G11" s="22" t="s">
        <v>28</v>
      </c>
      <c r="H11" s="23">
        <v>883433667</v>
      </c>
      <c r="I11" s="24">
        <v>0</v>
      </c>
      <c r="J11" s="24">
        <v>0</v>
      </c>
      <c r="K11" s="24">
        <v>0</v>
      </c>
      <c r="L11" s="24">
        <v>0</v>
      </c>
      <c r="M11" s="25">
        <f t="shared" si="5"/>
        <v>0</v>
      </c>
      <c r="N11" s="23">
        <f t="shared" si="6"/>
        <v>883433667</v>
      </c>
      <c r="O11" s="25">
        <v>883433667</v>
      </c>
      <c r="P11" s="24">
        <v>56138293</v>
      </c>
      <c r="Q11" s="24">
        <v>56138293</v>
      </c>
      <c r="R11" s="26">
        <v>56138293</v>
      </c>
    </row>
    <row r="12" spans="1:18" ht="33.75" customHeight="1" thickBot="1" x14ac:dyDescent="0.35">
      <c r="A12" s="2">
        <v>2021</v>
      </c>
      <c r="B12" s="79" t="s">
        <v>410</v>
      </c>
      <c r="C12" s="20" t="s">
        <v>29</v>
      </c>
      <c r="D12" s="21" t="s">
        <v>18</v>
      </c>
      <c r="E12" s="21">
        <v>20</v>
      </c>
      <c r="F12" s="21" t="s">
        <v>19</v>
      </c>
      <c r="G12" s="22" t="s">
        <v>30</v>
      </c>
      <c r="H12" s="23">
        <v>76852744</v>
      </c>
      <c r="I12" s="24">
        <v>0</v>
      </c>
      <c r="J12" s="24">
        <v>0</v>
      </c>
      <c r="K12" s="24">
        <v>0</v>
      </c>
      <c r="L12" s="24">
        <v>0</v>
      </c>
      <c r="M12" s="25">
        <f t="shared" si="5"/>
        <v>0</v>
      </c>
      <c r="N12" s="23">
        <f t="shared" si="6"/>
        <v>76852744</v>
      </c>
      <c r="O12" s="25">
        <v>76852744</v>
      </c>
      <c r="P12" s="24">
        <v>0</v>
      </c>
      <c r="Q12" s="24">
        <v>0</v>
      </c>
      <c r="R12" s="26">
        <v>0</v>
      </c>
    </row>
    <row r="13" spans="1:18" ht="27" customHeight="1" thickBot="1" x14ac:dyDescent="0.35">
      <c r="A13" s="2">
        <v>2021</v>
      </c>
      <c r="B13" s="79" t="s">
        <v>410</v>
      </c>
      <c r="C13" s="20" t="s">
        <v>31</v>
      </c>
      <c r="D13" s="21" t="s">
        <v>18</v>
      </c>
      <c r="E13" s="21">
        <v>20</v>
      </c>
      <c r="F13" s="21" t="s">
        <v>19</v>
      </c>
      <c r="G13" s="22" t="s">
        <v>32</v>
      </c>
      <c r="H13" s="23">
        <v>1271900429</v>
      </c>
      <c r="I13" s="24">
        <v>0</v>
      </c>
      <c r="J13" s="24">
        <v>0</v>
      </c>
      <c r="K13" s="24">
        <v>0</v>
      </c>
      <c r="L13" s="24">
        <v>0</v>
      </c>
      <c r="M13" s="25">
        <f t="shared" si="5"/>
        <v>0</v>
      </c>
      <c r="N13" s="23">
        <f t="shared" si="6"/>
        <v>1271900429</v>
      </c>
      <c r="O13" s="25">
        <v>1271900429</v>
      </c>
      <c r="P13" s="24">
        <v>0</v>
      </c>
      <c r="Q13" s="24">
        <v>0</v>
      </c>
      <c r="R13" s="26">
        <v>0</v>
      </c>
    </row>
    <row r="14" spans="1:18" ht="27" customHeight="1" thickBot="1" x14ac:dyDescent="0.35">
      <c r="A14" s="2">
        <v>2021</v>
      </c>
      <c r="B14" s="79" t="s">
        <v>410</v>
      </c>
      <c r="C14" s="20" t="s">
        <v>33</v>
      </c>
      <c r="D14" s="21" t="s">
        <v>18</v>
      </c>
      <c r="E14" s="21">
        <v>20</v>
      </c>
      <c r="F14" s="21" t="s">
        <v>19</v>
      </c>
      <c r="G14" s="22" t="s">
        <v>34</v>
      </c>
      <c r="H14" s="23">
        <v>994750622</v>
      </c>
      <c r="I14" s="24">
        <v>0</v>
      </c>
      <c r="J14" s="24">
        <v>0</v>
      </c>
      <c r="K14" s="24">
        <v>0</v>
      </c>
      <c r="L14" s="24">
        <v>0</v>
      </c>
      <c r="M14" s="25">
        <f t="shared" si="5"/>
        <v>0</v>
      </c>
      <c r="N14" s="23">
        <f t="shared" si="6"/>
        <v>994750622</v>
      </c>
      <c r="O14" s="25">
        <v>994750622</v>
      </c>
      <c r="P14" s="24">
        <v>42286838</v>
      </c>
      <c r="Q14" s="24">
        <v>42286838</v>
      </c>
      <c r="R14" s="26">
        <v>42286838</v>
      </c>
    </row>
    <row r="15" spans="1:18" ht="32.25" customHeight="1" thickBot="1" x14ac:dyDescent="0.35">
      <c r="A15" s="2">
        <v>2021</v>
      </c>
      <c r="B15" s="79" t="s">
        <v>410</v>
      </c>
      <c r="C15" s="15" t="s">
        <v>35</v>
      </c>
      <c r="D15" s="16"/>
      <c r="E15" s="16"/>
      <c r="F15" s="21"/>
      <c r="G15" s="17" t="s">
        <v>36</v>
      </c>
      <c r="H15" s="18">
        <f t="shared" ref="H15:R15" si="7">SUM(H16:H22)</f>
        <v>10389288000</v>
      </c>
      <c r="I15" s="18">
        <f t="shared" si="7"/>
        <v>0</v>
      </c>
      <c r="J15" s="18">
        <f t="shared" si="7"/>
        <v>0</v>
      </c>
      <c r="K15" s="18">
        <f t="shared" si="7"/>
        <v>0</v>
      </c>
      <c r="L15" s="18">
        <f t="shared" si="7"/>
        <v>0</v>
      </c>
      <c r="M15" s="18">
        <f t="shared" si="7"/>
        <v>0</v>
      </c>
      <c r="N15" s="18">
        <f t="shared" si="7"/>
        <v>10389288000</v>
      </c>
      <c r="O15" s="18">
        <f t="shared" si="7"/>
        <v>10389288000</v>
      </c>
      <c r="P15" s="18">
        <f t="shared" si="7"/>
        <v>901983546</v>
      </c>
      <c r="Q15" s="18">
        <f t="shared" si="7"/>
        <v>901983546</v>
      </c>
      <c r="R15" s="19">
        <f t="shared" si="7"/>
        <v>0</v>
      </c>
    </row>
    <row r="16" spans="1:18" ht="21.75" customHeight="1" thickBot="1" x14ac:dyDescent="0.35">
      <c r="A16" s="2">
        <v>2021</v>
      </c>
      <c r="B16" s="79" t="s">
        <v>410</v>
      </c>
      <c r="C16" s="20" t="s">
        <v>37</v>
      </c>
      <c r="D16" s="21" t="s">
        <v>18</v>
      </c>
      <c r="E16" s="21">
        <v>20</v>
      </c>
      <c r="F16" s="21" t="s">
        <v>19</v>
      </c>
      <c r="G16" s="22" t="s">
        <v>38</v>
      </c>
      <c r="H16" s="23">
        <v>3540437888</v>
      </c>
      <c r="I16" s="24">
        <v>0</v>
      </c>
      <c r="J16" s="24">
        <v>0</v>
      </c>
      <c r="K16" s="24">
        <v>0</v>
      </c>
      <c r="L16" s="24">
        <v>0</v>
      </c>
      <c r="M16" s="25">
        <f t="shared" ref="M16:M22" si="8">+I16-J16+K16-L16</f>
        <v>0</v>
      </c>
      <c r="N16" s="23">
        <f t="shared" ref="N16:N22" si="9">H16+M16</f>
        <v>3540437888</v>
      </c>
      <c r="O16" s="25">
        <v>3540437888</v>
      </c>
      <c r="P16" s="24">
        <v>285353500</v>
      </c>
      <c r="Q16" s="24">
        <v>285353500</v>
      </c>
      <c r="R16" s="26">
        <v>0</v>
      </c>
    </row>
    <row r="17" spans="1:18" ht="21.75" customHeight="1" thickBot="1" x14ac:dyDescent="0.35">
      <c r="A17" s="2">
        <v>2021</v>
      </c>
      <c r="B17" s="79" t="s">
        <v>410</v>
      </c>
      <c r="C17" s="20" t="s">
        <v>39</v>
      </c>
      <c r="D17" s="21" t="s">
        <v>18</v>
      </c>
      <c r="E17" s="21">
        <v>20</v>
      </c>
      <c r="F17" s="21" t="s">
        <v>19</v>
      </c>
      <c r="G17" s="22" t="s">
        <v>40</v>
      </c>
      <c r="H17" s="23">
        <v>2411282700</v>
      </c>
      <c r="I17" s="24">
        <v>0</v>
      </c>
      <c r="J17" s="24">
        <v>0</v>
      </c>
      <c r="K17" s="24">
        <v>0</v>
      </c>
      <c r="L17" s="24">
        <v>0</v>
      </c>
      <c r="M17" s="25">
        <f t="shared" si="8"/>
        <v>0</v>
      </c>
      <c r="N17" s="23">
        <f t="shared" si="9"/>
        <v>2411282700</v>
      </c>
      <c r="O17" s="25">
        <v>2411282700</v>
      </c>
      <c r="P17" s="24">
        <v>202142500</v>
      </c>
      <c r="Q17" s="24">
        <v>202142500</v>
      </c>
      <c r="R17" s="26">
        <v>0</v>
      </c>
    </row>
    <row r="18" spans="1:18" ht="21.75" customHeight="1" thickBot="1" x14ac:dyDescent="0.35">
      <c r="A18" s="2">
        <v>2021</v>
      </c>
      <c r="B18" s="79" t="s">
        <v>410</v>
      </c>
      <c r="C18" s="20" t="s">
        <v>41</v>
      </c>
      <c r="D18" s="21" t="s">
        <v>18</v>
      </c>
      <c r="E18" s="21">
        <v>20</v>
      </c>
      <c r="F18" s="21" t="s">
        <v>19</v>
      </c>
      <c r="G18" s="22" t="s">
        <v>42</v>
      </c>
      <c r="H18" s="23">
        <v>1539154912</v>
      </c>
      <c r="I18" s="24">
        <v>0</v>
      </c>
      <c r="J18" s="24">
        <v>0</v>
      </c>
      <c r="K18" s="24">
        <v>0</v>
      </c>
      <c r="L18" s="24">
        <v>0</v>
      </c>
      <c r="M18" s="25">
        <f t="shared" si="8"/>
        <v>0</v>
      </c>
      <c r="N18" s="23">
        <f t="shared" si="9"/>
        <v>1539154912</v>
      </c>
      <c r="O18" s="25">
        <v>1539154912</v>
      </c>
      <c r="P18" s="24">
        <v>195420246</v>
      </c>
      <c r="Q18" s="24">
        <v>195420246</v>
      </c>
      <c r="R18" s="26">
        <v>0</v>
      </c>
    </row>
    <row r="19" spans="1:18" ht="21.75" customHeight="1" thickBot="1" x14ac:dyDescent="0.35">
      <c r="A19" s="2">
        <v>2021</v>
      </c>
      <c r="B19" s="79" t="s">
        <v>410</v>
      </c>
      <c r="C19" s="20" t="s">
        <v>43</v>
      </c>
      <c r="D19" s="21" t="s">
        <v>18</v>
      </c>
      <c r="E19" s="21">
        <v>20</v>
      </c>
      <c r="F19" s="21" t="s">
        <v>19</v>
      </c>
      <c r="G19" s="22" t="s">
        <v>44</v>
      </c>
      <c r="H19" s="23">
        <v>1254967000</v>
      </c>
      <c r="I19" s="24">
        <v>0</v>
      </c>
      <c r="J19" s="24">
        <v>0</v>
      </c>
      <c r="K19" s="24">
        <v>0</v>
      </c>
      <c r="L19" s="24">
        <v>0</v>
      </c>
      <c r="M19" s="25">
        <f t="shared" si="8"/>
        <v>0</v>
      </c>
      <c r="N19" s="23">
        <f t="shared" si="9"/>
        <v>1254967000</v>
      </c>
      <c r="O19" s="25">
        <v>1254967000</v>
      </c>
      <c r="P19" s="24">
        <v>92194500</v>
      </c>
      <c r="Q19" s="24">
        <v>92194500</v>
      </c>
      <c r="R19" s="26">
        <v>0</v>
      </c>
    </row>
    <row r="20" spans="1:18" ht="36.75" customHeight="1" thickBot="1" x14ac:dyDescent="0.35">
      <c r="A20" s="2">
        <v>2021</v>
      </c>
      <c r="B20" s="79" t="s">
        <v>410</v>
      </c>
      <c r="C20" s="20" t="s">
        <v>45</v>
      </c>
      <c r="D20" s="21" t="s">
        <v>18</v>
      </c>
      <c r="E20" s="21">
        <v>20</v>
      </c>
      <c r="F20" s="21" t="s">
        <v>19</v>
      </c>
      <c r="G20" s="22" t="s">
        <v>46</v>
      </c>
      <c r="H20" s="23">
        <v>145133600</v>
      </c>
      <c r="I20" s="24">
        <v>0</v>
      </c>
      <c r="J20" s="24">
        <v>0</v>
      </c>
      <c r="K20" s="24">
        <v>0</v>
      </c>
      <c r="L20" s="24">
        <v>0</v>
      </c>
      <c r="M20" s="25">
        <f t="shared" si="8"/>
        <v>0</v>
      </c>
      <c r="N20" s="23">
        <f t="shared" si="9"/>
        <v>145133600</v>
      </c>
      <c r="O20" s="25">
        <v>145133600</v>
      </c>
      <c r="P20" s="24">
        <v>11619600</v>
      </c>
      <c r="Q20" s="24">
        <v>11619600</v>
      </c>
      <c r="R20" s="26">
        <v>0</v>
      </c>
    </row>
    <row r="21" spans="1:18" ht="21.75" customHeight="1" thickBot="1" x14ac:dyDescent="0.35">
      <c r="A21" s="2">
        <v>2021</v>
      </c>
      <c r="B21" s="79" t="s">
        <v>410</v>
      </c>
      <c r="C21" s="20" t="s">
        <v>47</v>
      </c>
      <c r="D21" s="21" t="s">
        <v>18</v>
      </c>
      <c r="E21" s="21">
        <v>20</v>
      </c>
      <c r="F21" s="21" t="s">
        <v>19</v>
      </c>
      <c r="G21" s="22" t="s">
        <v>48</v>
      </c>
      <c r="H21" s="23">
        <v>898748700</v>
      </c>
      <c r="I21" s="24">
        <v>0</v>
      </c>
      <c r="J21" s="24">
        <v>0</v>
      </c>
      <c r="K21" s="24">
        <v>0</v>
      </c>
      <c r="L21" s="24">
        <v>0</v>
      </c>
      <c r="M21" s="25">
        <f t="shared" si="8"/>
        <v>0</v>
      </c>
      <c r="N21" s="23">
        <f t="shared" si="9"/>
        <v>898748700</v>
      </c>
      <c r="O21" s="25">
        <v>898748700</v>
      </c>
      <c r="P21" s="24">
        <v>69148700</v>
      </c>
      <c r="Q21" s="24">
        <v>69148700</v>
      </c>
      <c r="R21" s="26">
        <v>0</v>
      </c>
    </row>
    <row r="22" spans="1:18" ht="39.75" customHeight="1" thickBot="1" x14ac:dyDescent="0.35">
      <c r="A22" s="2">
        <v>2021</v>
      </c>
      <c r="B22" s="79" t="s">
        <v>410</v>
      </c>
      <c r="C22" s="20" t="s">
        <v>49</v>
      </c>
      <c r="D22" s="21" t="s">
        <v>18</v>
      </c>
      <c r="E22" s="21">
        <v>20</v>
      </c>
      <c r="F22" s="21" t="s">
        <v>19</v>
      </c>
      <c r="G22" s="22" t="s">
        <v>50</v>
      </c>
      <c r="H22" s="23">
        <v>599563200</v>
      </c>
      <c r="I22" s="24">
        <v>0</v>
      </c>
      <c r="J22" s="24">
        <v>0</v>
      </c>
      <c r="K22" s="24">
        <v>0</v>
      </c>
      <c r="L22" s="24">
        <v>0</v>
      </c>
      <c r="M22" s="25">
        <f t="shared" si="8"/>
        <v>0</v>
      </c>
      <c r="N22" s="23">
        <f t="shared" si="9"/>
        <v>599563200</v>
      </c>
      <c r="O22" s="25">
        <v>599563200</v>
      </c>
      <c r="P22" s="24">
        <v>46104500</v>
      </c>
      <c r="Q22" s="24">
        <v>46104500</v>
      </c>
      <c r="R22" s="26">
        <v>0</v>
      </c>
    </row>
    <row r="23" spans="1:18" ht="37.5" customHeight="1" thickBot="1" x14ac:dyDescent="0.35">
      <c r="A23" s="2">
        <v>2021</v>
      </c>
      <c r="B23" s="79" t="s">
        <v>410</v>
      </c>
      <c r="C23" s="15" t="s">
        <v>51</v>
      </c>
      <c r="D23" s="16"/>
      <c r="E23" s="16"/>
      <c r="F23" s="21"/>
      <c r="G23" s="17" t="s">
        <v>52</v>
      </c>
      <c r="H23" s="18">
        <f t="shared" ref="H23:R23" si="10">+H24+H28+H29</f>
        <v>5077431000</v>
      </c>
      <c r="I23" s="18">
        <f t="shared" si="10"/>
        <v>0</v>
      </c>
      <c r="J23" s="18">
        <f t="shared" si="10"/>
        <v>0</v>
      </c>
      <c r="K23" s="18">
        <f t="shared" si="10"/>
        <v>0</v>
      </c>
      <c r="L23" s="18">
        <f t="shared" si="10"/>
        <v>0</v>
      </c>
      <c r="M23" s="18">
        <f t="shared" si="10"/>
        <v>0</v>
      </c>
      <c r="N23" s="18">
        <f t="shared" si="10"/>
        <v>5077431000</v>
      </c>
      <c r="O23" s="18">
        <f t="shared" si="10"/>
        <v>5077431000</v>
      </c>
      <c r="P23" s="18">
        <f t="shared" si="10"/>
        <v>248802689</v>
      </c>
      <c r="Q23" s="18">
        <f t="shared" si="10"/>
        <v>248802689</v>
      </c>
      <c r="R23" s="19">
        <f t="shared" si="10"/>
        <v>248802689</v>
      </c>
    </row>
    <row r="24" spans="1:18" ht="31.5" customHeight="1" thickBot="1" x14ac:dyDescent="0.35">
      <c r="A24" s="2">
        <v>2021</v>
      </c>
      <c r="B24" s="79" t="s">
        <v>410</v>
      </c>
      <c r="C24" s="20" t="s">
        <v>53</v>
      </c>
      <c r="D24" s="21" t="s">
        <v>18</v>
      </c>
      <c r="E24" s="21">
        <v>20</v>
      </c>
      <c r="F24" s="21" t="s">
        <v>19</v>
      </c>
      <c r="G24" s="22" t="s">
        <v>54</v>
      </c>
      <c r="H24" s="23">
        <f t="shared" ref="H24:M24" si="11">+H25+H26+H27</f>
        <v>2059834541</v>
      </c>
      <c r="I24" s="24">
        <f t="shared" si="11"/>
        <v>0</v>
      </c>
      <c r="J24" s="24">
        <f t="shared" si="11"/>
        <v>0</v>
      </c>
      <c r="K24" s="24">
        <f t="shared" si="11"/>
        <v>0</v>
      </c>
      <c r="L24" s="24">
        <f t="shared" si="11"/>
        <v>0</v>
      </c>
      <c r="M24" s="25">
        <f t="shared" si="11"/>
        <v>0</v>
      </c>
      <c r="N24" s="23">
        <f t="shared" ref="N24:N29" si="12">H24+M24</f>
        <v>2059834541</v>
      </c>
      <c r="O24" s="25">
        <f>+O25+O26+O27</f>
        <v>2059834541</v>
      </c>
      <c r="P24" s="25">
        <f>+P25+P26+P27</f>
        <v>58912657</v>
      </c>
      <c r="Q24" s="24">
        <f>+Q25+Q26+Q27</f>
        <v>58912657</v>
      </c>
      <c r="R24" s="26">
        <f>+R25+R26+R27</f>
        <v>58912657</v>
      </c>
    </row>
    <row r="25" spans="1:18" ht="21.75" customHeight="1" thickBot="1" x14ac:dyDescent="0.35">
      <c r="A25" s="2">
        <v>2021</v>
      </c>
      <c r="B25" s="79" t="s">
        <v>410</v>
      </c>
      <c r="C25" s="20" t="s">
        <v>55</v>
      </c>
      <c r="D25" s="21" t="s">
        <v>18</v>
      </c>
      <c r="E25" s="21">
        <v>20</v>
      </c>
      <c r="F25" s="21" t="s">
        <v>19</v>
      </c>
      <c r="G25" s="22" t="s">
        <v>56</v>
      </c>
      <c r="H25" s="23">
        <v>1440417805</v>
      </c>
      <c r="I25" s="24">
        <v>0</v>
      </c>
      <c r="J25" s="24">
        <v>0</v>
      </c>
      <c r="K25" s="24">
        <v>0</v>
      </c>
      <c r="L25" s="24">
        <v>0</v>
      </c>
      <c r="M25" s="25">
        <f t="shared" ref="M25:M30" si="13">+I25-J25+K25-L25</f>
        <v>0</v>
      </c>
      <c r="N25" s="23">
        <f t="shared" si="12"/>
        <v>1440417805</v>
      </c>
      <c r="O25" s="25">
        <v>1440417805</v>
      </c>
      <c r="P25" s="25">
        <v>54007672</v>
      </c>
      <c r="Q25" s="24">
        <v>54007672</v>
      </c>
      <c r="R25" s="26">
        <v>54007672</v>
      </c>
    </row>
    <row r="26" spans="1:18" ht="21.75" customHeight="1" thickBot="1" x14ac:dyDescent="0.35">
      <c r="A26" s="2">
        <v>2021</v>
      </c>
      <c r="B26" s="79" t="s">
        <v>410</v>
      </c>
      <c r="C26" s="20" t="s">
        <v>57</v>
      </c>
      <c r="D26" s="21" t="s">
        <v>18</v>
      </c>
      <c r="E26" s="21">
        <v>20</v>
      </c>
      <c r="F26" s="21" t="s">
        <v>19</v>
      </c>
      <c r="G26" s="22" t="s">
        <v>58</v>
      </c>
      <c r="H26" s="23">
        <v>510000000</v>
      </c>
      <c r="I26" s="24">
        <v>0</v>
      </c>
      <c r="J26" s="24">
        <v>0</v>
      </c>
      <c r="K26" s="24">
        <v>0</v>
      </c>
      <c r="L26" s="24">
        <v>0</v>
      </c>
      <c r="M26" s="25">
        <f t="shared" si="13"/>
        <v>0</v>
      </c>
      <c r="N26" s="23">
        <f t="shared" si="12"/>
        <v>510000000</v>
      </c>
      <c r="O26" s="25">
        <v>510000000</v>
      </c>
      <c r="P26" s="25">
        <v>0</v>
      </c>
      <c r="Q26" s="24">
        <v>0</v>
      </c>
      <c r="R26" s="26">
        <v>0</v>
      </c>
    </row>
    <row r="27" spans="1:18" ht="21.75" customHeight="1" thickBot="1" x14ac:dyDescent="0.35">
      <c r="A27" s="2">
        <v>2021</v>
      </c>
      <c r="B27" s="79" t="s">
        <v>410</v>
      </c>
      <c r="C27" s="20" t="s">
        <v>59</v>
      </c>
      <c r="D27" s="21" t="s">
        <v>18</v>
      </c>
      <c r="E27" s="21">
        <v>20</v>
      </c>
      <c r="F27" s="21" t="s">
        <v>19</v>
      </c>
      <c r="G27" s="22" t="s">
        <v>60</v>
      </c>
      <c r="H27" s="23">
        <v>109416736</v>
      </c>
      <c r="I27" s="24">
        <v>0</v>
      </c>
      <c r="J27" s="24">
        <v>0</v>
      </c>
      <c r="K27" s="24">
        <v>0</v>
      </c>
      <c r="L27" s="24">
        <v>0</v>
      </c>
      <c r="M27" s="25">
        <f t="shared" si="13"/>
        <v>0</v>
      </c>
      <c r="N27" s="23">
        <f t="shared" si="12"/>
        <v>109416736</v>
      </c>
      <c r="O27" s="25">
        <v>109416736</v>
      </c>
      <c r="P27" s="24">
        <v>4904985</v>
      </c>
      <c r="Q27" s="24">
        <v>4904985</v>
      </c>
      <c r="R27" s="26">
        <v>4904985</v>
      </c>
    </row>
    <row r="28" spans="1:18" ht="21.75" customHeight="1" thickBot="1" x14ac:dyDescent="0.35">
      <c r="A28" s="2">
        <v>2021</v>
      </c>
      <c r="B28" s="79" t="s">
        <v>410</v>
      </c>
      <c r="C28" s="20" t="s">
        <v>61</v>
      </c>
      <c r="D28" s="21" t="s">
        <v>18</v>
      </c>
      <c r="E28" s="21">
        <v>20</v>
      </c>
      <c r="F28" s="21" t="s">
        <v>19</v>
      </c>
      <c r="G28" s="22" t="s">
        <v>62</v>
      </c>
      <c r="H28" s="23">
        <v>2897220308</v>
      </c>
      <c r="I28" s="24">
        <v>0</v>
      </c>
      <c r="J28" s="24">
        <v>0</v>
      </c>
      <c r="K28" s="24">
        <v>0</v>
      </c>
      <c r="L28" s="24">
        <v>0</v>
      </c>
      <c r="M28" s="25">
        <f t="shared" si="13"/>
        <v>0</v>
      </c>
      <c r="N28" s="23">
        <f t="shared" si="12"/>
        <v>2897220308</v>
      </c>
      <c r="O28" s="24">
        <v>2897220308</v>
      </c>
      <c r="P28" s="24">
        <v>189890032</v>
      </c>
      <c r="Q28" s="24">
        <v>189890032</v>
      </c>
      <c r="R28" s="26">
        <v>189890032</v>
      </c>
    </row>
    <row r="29" spans="1:18" ht="21.75" customHeight="1" thickBot="1" x14ac:dyDescent="0.35">
      <c r="A29" s="2">
        <v>2021</v>
      </c>
      <c r="B29" s="79" t="s">
        <v>410</v>
      </c>
      <c r="C29" s="20" t="s">
        <v>63</v>
      </c>
      <c r="D29" s="21" t="s">
        <v>18</v>
      </c>
      <c r="E29" s="21">
        <v>20</v>
      </c>
      <c r="F29" s="21" t="s">
        <v>19</v>
      </c>
      <c r="G29" s="22" t="s">
        <v>64</v>
      </c>
      <c r="H29" s="23">
        <v>120376151</v>
      </c>
      <c r="I29" s="24">
        <v>0</v>
      </c>
      <c r="J29" s="24">
        <v>0</v>
      </c>
      <c r="K29" s="24">
        <v>0</v>
      </c>
      <c r="L29" s="24">
        <v>0</v>
      </c>
      <c r="M29" s="25">
        <f t="shared" si="13"/>
        <v>0</v>
      </c>
      <c r="N29" s="23">
        <f t="shared" si="12"/>
        <v>120376151</v>
      </c>
      <c r="O29" s="24">
        <v>120376151</v>
      </c>
      <c r="P29" s="24">
        <v>0</v>
      </c>
      <c r="Q29" s="24">
        <v>0</v>
      </c>
      <c r="R29" s="26">
        <v>0</v>
      </c>
    </row>
    <row r="30" spans="1:18" s="2" customFormat="1" ht="38.25" customHeight="1" thickBot="1" x14ac:dyDescent="0.35">
      <c r="A30" s="2">
        <v>2021</v>
      </c>
      <c r="B30" s="79" t="s">
        <v>410</v>
      </c>
      <c r="C30" s="15" t="s">
        <v>65</v>
      </c>
      <c r="D30" s="16" t="s">
        <v>18</v>
      </c>
      <c r="E30" s="16">
        <v>20</v>
      </c>
      <c r="F30" s="16" t="s">
        <v>19</v>
      </c>
      <c r="G30" s="17" t="s">
        <v>66</v>
      </c>
      <c r="H30" s="27">
        <v>4590358000</v>
      </c>
      <c r="I30" s="28">
        <v>0</v>
      </c>
      <c r="J30" s="28">
        <v>0</v>
      </c>
      <c r="K30" s="28">
        <v>0</v>
      </c>
      <c r="L30" s="28">
        <v>0</v>
      </c>
      <c r="M30" s="28">
        <f t="shared" si="13"/>
        <v>0</v>
      </c>
      <c r="N30" s="28">
        <v>4590358000</v>
      </c>
      <c r="O30" s="28">
        <v>0</v>
      </c>
      <c r="P30" s="28">
        <v>0</v>
      </c>
      <c r="Q30" s="28">
        <v>0</v>
      </c>
      <c r="R30" s="29">
        <v>0</v>
      </c>
    </row>
    <row r="31" spans="1:18" ht="27.75" customHeight="1" thickBot="1" x14ac:dyDescent="0.35">
      <c r="A31" s="2">
        <v>2021</v>
      </c>
      <c r="B31" s="79" t="s">
        <v>410</v>
      </c>
      <c r="C31" s="15" t="s">
        <v>67</v>
      </c>
      <c r="D31" s="16"/>
      <c r="E31" s="16"/>
      <c r="F31" s="21"/>
      <c r="G31" s="17" t="s">
        <v>68</v>
      </c>
      <c r="H31" s="30">
        <f t="shared" ref="H31:R31" si="14">+H32+H36</f>
        <v>19419071000</v>
      </c>
      <c r="I31" s="30">
        <f t="shared" si="14"/>
        <v>0</v>
      </c>
      <c r="J31" s="30">
        <f t="shared" si="14"/>
        <v>0</v>
      </c>
      <c r="K31" s="30">
        <f t="shared" si="14"/>
        <v>0</v>
      </c>
      <c r="L31" s="30">
        <f t="shared" si="14"/>
        <v>0</v>
      </c>
      <c r="M31" s="30">
        <f t="shared" si="14"/>
        <v>0</v>
      </c>
      <c r="N31" s="30">
        <f t="shared" si="14"/>
        <v>19419071000</v>
      </c>
      <c r="O31" s="30">
        <f t="shared" si="14"/>
        <v>16647635530</v>
      </c>
      <c r="P31" s="30">
        <f t="shared" si="14"/>
        <v>14845741799</v>
      </c>
      <c r="Q31" s="30">
        <f t="shared" si="14"/>
        <v>1570940113.1800001</v>
      </c>
      <c r="R31" s="31">
        <f t="shared" si="14"/>
        <v>553558172.18000007</v>
      </c>
    </row>
    <row r="32" spans="1:18" ht="27.75" customHeight="1" thickBot="1" x14ac:dyDescent="0.35">
      <c r="A32" s="2">
        <v>2021</v>
      </c>
      <c r="B32" s="79" t="s">
        <v>410</v>
      </c>
      <c r="C32" s="15" t="s">
        <v>69</v>
      </c>
      <c r="D32" s="16"/>
      <c r="E32" s="16"/>
      <c r="F32" s="21"/>
      <c r="G32" s="17" t="s">
        <v>70</v>
      </c>
      <c r="H32" s="30">
        <f t="shared" ref="H32:R34" si="15">+H33</f>
        <v>20000000</v>
      </c>
      <c r="I32" s="30">
        <f t="shared" si="15"/>
        <v>0</v>
      </c>
      <c r="J32" s="30">
        <f t="shared" si="15"/>
        <v>0</v>
      </c>
      <c r="K32" s="30">
        <f t="shared" si="15"/>
        <v>0</v>
      </c>
      <c r="L32" s="30">
        <f t="shared" si="15"/>
        <v>0</v>
      </c>
      <c r="M32" s="30">
        <f t="shared" si="15"/>
        <v>0</v>
      </c>
      <c r="N32" s="30">
        <f t="shared" si="15"/>
        <v>20000000</v>
      </c>
      <c r="O32" s="30">
        <f t="shared" si="15"/>
        <v>0</v>
      </c>
      <c r="P32" s="30">
        <f t="shared" si="15"/>
        <v>0</v>
      </c>
      <c r="Q32" s="30">
        <f t="shared" si="15"/>
        <v>0</v>
      </c>
      <c r="R32" s="31">
        <f t="shared" si="15"/>
        <v>0</v>
      </c>
    </row>
    <row r="33" spans="1:18" ht="27.75" customHeight="1" thickBot="1" x14ac:dyDescent="0.35">
      <c r="A33" s="2">
        <v>2021</v>
      </c>
      <c r="B33" s="79" t="s">
        <v>410</v>
      </c>
      <c r="C33" s="15" t="s">
        <v>71</v>
      </c>
      <c r="D33" s="16"/>
      <c r="E33" s="16"/>
      <c r="F33" s="21"/>
      <c r="G33" s="17" t="s">
        <v>72</v>
      </c>
      <c r="H33" s="30">
        <f t="shared" si="15"/>
        <v>20000000</v>
      </c>
      <c r="I33" s="30">
        <f t="shared" si="15"/>
        <v>0</v>
      </c>
      <c r="J33" s="30">
        <f t="shared" si="15"/>
        <v>0</v>
      </c>
      <c r="K33" s="30">
        <f t="shared" si="15"/>
        <v>0</v>
      </c>
      <c r="L33" s="30">
        <f t="shared" si="15"/>
        <v>0</v>
      </c>
      <c r="M33" s="30">
        <f t="shared" si="15"/>
        <v>0</v>
      </c>
      <c r="N33" s="30">
        <f t="shared" si="15"/>
        <v>20000000</v>
      </c>
      <c r="O33" s="30">
        <f t="shared" si="15"/>
        <v>0</v>
      </c>
      <c r="P33" s="30">
        <f t="shared" si="15"/>
        <v>0</v>
      </c>
      <c r="Q33" s="30">
        <f t="shared" si="15"/>
        <v>0</v>
      </c>
      <c r="R33" s="31">
        <f t="shared" si="15"/>
        <v>0</v>
      </c>
    </row>
    <row r="34" spans="1:18" ht="36" customHeight="1" thickBot="1" x14ac:dyDescent="0.35">
      <c r="A34" s="2">
        <v>2021</v>
      </c>
      <c r="B34" s="79" t="s">
        <v>410</v>
      </c>
      <c r="C34" s="15" t="s">
        <v>73</v>
      </c>
      <c r="D34" s="21"/>
      <c r="E34" s="21"/>
      <c r="F34" s="21"/>
      <c r="G34" s="17" t="s">
        <v>74</v>
      </c>
      <c r="H34" s="18">
        <f t="shared" si="15"/>
        <v>20000000</v>
      </c>
      <c r="I34" s="18">
        <f t="shared" si="15"/>
        <v>0</v>
      </c>
      <c r="J34" s="18">
        <f t="shared" si="15"/>
        <v>0</v>
      </c>
      <c r="K34" s="18">
        <f t="shared" si="15"/>
        <v>0</v>
      </c>
      <c r="L34" s="18">
        <f t="shared" si="15"/>
        <v>0</v>
      </c>
      <c r="M34" s="18">
        <f t="shared" si="15"/>
        <v>0</v>
      </c>
      <c r="N34" s="18">
        <f t="shared" si="15"/>
        <v>20000000</v>
      </c>
      <c r="O34" s="18">
        <f t="shared" si="15"/>
        <v>0</v>
      </c>
      <c r="P34" s="18">
        <f t="shared" si="15"/>
        <v>0</v>
      </c>
      <c r="Q34" s="18">
        <f t="shared" si="15"/>
        <v>0</v>
      </c>
      <c r="R34" s="19">
        <f t="shared" si="15"/>
        <v>0</v>
      </c>
    </row>
    <row r="35" spans="1:18" ht="39.75" customHeight="1" thickBot="1" x14ac:dyDescent="0.35">
      <c r="A35" s="2">
        <v>2021</v>
      </c>
      <c r="B35" s="79" t="s">
        <v>410</v>
      </c>
      <c r="C35" s="20" t="s">
        <v>75</v>
      </c>
      <c r="D35" s="21" t="s">
        <v>18</v>
      </c>
      <c r="E35" s="21">
        <v>20</v>
      </c>
      <c r="F35" s="21" t="s">
        <v>19</v>
      </c>
      <c r="G35" s="22" t="s">
        <v>76</v>
      </c>
      <c r="H35" s="24">
        <v>20000000</v>
      </c>
      <c r="I35" s="24">
        <v>0</v>
      </c>
      <c r="J35" s="24">
        <v>0</v>
      </c>
      <c r="K35" s="24">
        <v>0</v>
      </c>
      <c r="L35" s="24">
        <v>0</v>
      </c>
      <c r="M35" s="25">
        <f>+I35-J35+K35-L35</f>
        <v>0</v>
      </c>
      <c r="N35" s="24">
        <f>H35+M35</f>
        <v>20000000</v>
      </c>
      <c r="O35" s="25">
        <v>0</v>
      </c>
      <c r="P35" s="25">
        <v>0</v>
      </c>
      <c r="Q35" s="25">
        <v>0</v>
      </c>
      <c r="R35" s="32">
        <v>0</v>
      </c>
    </row>
    <row r="36" spans="1:18" ht="30" customHeight="1" thickBot="1" x14ac:dyDescent="0.35">
      <c r="A36" s="2">
        <v>2021</v>
      </c>
      <c r="B36" s="79" t="s">
        <v>410</v>
      </c>
      <c r="C36" s="15" t="s">
        <v>77</v>
      </c>
      <c r="D36" s="16"/>
      <c r="E36" s="16"/>
      <c r="F36" s="21"/>
      <c r="G36" s="17" t="s">
        <v>78</v>
      </c>
      <c r="H36" s="28">
        <f t="shared" ref="H36:R36" si="16">+H37+H48</f>
        <v>19399071000</v>
      </c>
      <c r="I36" s="28">
        <f t="shared" si="16"/>
        <v>0</v>
      </c>
      <c r="J36" s="28">
        <f t="shared" si="16"/>
        <v>0</v>
      </c>
      <c r="K36" s="28">
        <f t="shared" si="16"/>
        <v>0</v>
      </c>
      <c r="L36" s="28">
        <f t="shared" si="16"/>
        <v>0</v>
      </c>
      <c r="M36" s="28">
        <f t="shared" si="16"/>
        <v>0</v>
      </c>
      <c r="N36" s="28">
        <f t="shared" si="16"/>
        <v>19399071000</v>
      </c>
      <c r="O36" s="28">
        <f t="shared" si="16"/>
        <v>16647635530</v>
      </c>
      <c r="P36" s="28">
        <f t="shared" si="16"/>
        <v>14845741799</v>
      </c>
      <c r="Q36" s="28">
        <f t="shared" si="16"/>
        <v>1570940113.1800001</v>
      </c>
      <c r="R36" s="29">
        <f t="shared" si="16"/>
        <v>553558172.18000007</v>
      </c>
    </row>
    <row r="37" spans="1:18" ht="24.75" customHeight="1" thickBot="1" x14ac:dyDescent="0.35">
      <c r="A37" s="2">
        <v>2021</v>
      </c>
      <c r="B37" s="79" t="s">
        <v>410</v>
      </c>
      <c r="C37" s="15" t="s">
        <v>79</v>
      </c>
      <c r="D37" s="16"/>
      <c r="E37" s="16"/>
      <c r="F37" s="21"/>
      <c r="G37" s="17" t="s">
        <v>80</v>
      </c>
      <c r="H37" s="30">
        <f t="shared" ref="H37:R37" si="17">+H38+H41</f>
        <v>237491820</v>
      </c>
      <c r="I37" s="30">
        <f t="shared" si="17"/>
        <v>0</v>
      </c>
      <c r="J37" s="30">
        <f t="shared" si="17"/>
        <v>0</v>
      </c>
      <c r="K37" s="30">
        <f t="shared" si="17"/>
        <v>0</v>
      </c>
      <c r="L37" s="30">
        <f t="shared" si="17"/>
        <v>0</v>
      </c>
      <c r="M37" s="30">
        <f t="shared" si="17"/>
        <v>0</v>
      </c>
      <c r="N37" s="30">
        <f t="shared" si="17"/>
        <v>237491820</v>
      </c>
      <c r="O37" s="30">
        <f t="shared" si="17"/>
        <v>120245910</v>
      </c>
      <c r="P37" s="30">
        <f t="shared" si="17"/>
        <v>120245910</v>
      </c>
      <c r="Q37" s="30">
        <f t="shared" si="17"/>
        <v>0</v>
      </c>
      <c r="R37" s="31">
        <f t="shared" si="17"/>
        <v>0</v>
      </c>
    </row>
    <row r="38" spans="1:18" ht="54.75" customHeight="1" thickBot="1" x14ac:dyDescent="0.35">
      <c r="A38" s="2">
        <v>2021</v>
      </c>
      <c r="B38" s="79" t="s">
        <v>410</v>
      </c>
      <c r="C38" s="15" t="s">
        <v>81</v>
      </c>
      <c r="D38" s="21"/>
      <c r="E38" s="21"/>
      <c r="F38" s="21"/>
      <c r="G38" s="17" t="s">
        <v>82</v>
      </c>
      <c r="H38" s="30">
        <f t="shared" ref="H38:R38" si="18">+H39+H40</f>
        <v>39000000</v>
      </c>
      <c r="I38" s="30">
        <f t="shared" si="18"/>
        <v>0</v>
      </c>
      <c r="J38" s="30">
        <f t="shared" si="18"/>
        <v>0</v>
      </c>
      <c r="K38" s="30">
        <f t="shared" si="18"/>
        <v>0</v>
      </c>
      <c r="L38" s="30">
        <f t="shared" si="18"/>
        <v>0</v>
      </c>
      <c r="M38" s="30">
        <f t="shared" si="18"/>
        <v>0</v>
      </c>
      <c r="N38" s="30">
        <f t="shared" si="18"/>
        <v>39000000</v>
      </c>
      <c r="O38" s="30">
        <f t="shared" si="18"/>
        <v>24000000</v>
      </c>
      <c r="P38" s="30">
        <f t="shared" si="18"/>
        <v>24000000</v>
      </c>
      <c r="Q38" s="30">
        <f t="shared" si="18"/>
        <v>0</v>
      </c>
      <c r="R38" s="31">
        <f t="shared" si="18"/>
        <v>0</v>
      </c>
    </row>
    <row r="39" spans="1:18" ht="48" customHeight="1" thickBot="1" x14ac:dyDescent="0.35">
      <c r="A39" s="2">
        <v>2021</v>
      </c>
      <c r="B39" s="79" t="s">
        <v>410</v>
      </c>
      <c r="C39" s="20" t="s">
        <v>83</v>
      </c>
      <c r="D39" s="21" t="s">
        <v>18</v>
      </c>
      <c r="E39" s="21">
        <v>20</v>
      </c>
      <c r="F39" s="21" t="s">
        <v>19</v>
      </c>
      <c r="G39" s="22" t="s">
        <v>84</v>
      </c>
      <c r="H39" s="24">
        <v>29000000</v>
      </c>
      <c r="I39" s="24">
        <v>0</v>
      </c>
      <c r="J39" s="24">
        <v>0</v>
      </c>
      <c r="K39" s="24">
        <v>0</v>
      </c>
      <c r="L39" s="24">
        <v>0</v>
      </c>
      <c r="M39" s="25">
        <f>+I39-J39+K39-L39</f>
        <v>0</v>
      </c>
      <c r="N39" s="24">
        <f>H39+M39</f>
        <v>29000000</v>
      </c>
      <c r="O39" s="24">
        <v>24000000</v>
      </c>
      <c r="P39" s="24">
        <v>24000000</v>
      </c>
      <c r="Q39" s="24">
        <v>0</v>
      </c>
      <c r="R39" s="26">
        <v>0</v>
      </c>
    </row>
    <row r="40" spans="1:18" ht="30.75" customHeight="1" thickBot="1" x14ac:dyDescent="0.35">
      <c r="A40" s="2">
        <v>2021</v>
      </c>
      <c r="B40" s="79" t="s">
        <v>410</v>
      </c>
      <c r="C40" s="20" t="s">
        <v>85</v>
      </c>
      <c r="D40" s="21" t="s">
        <v>18</v>
      </c>
      <c r="E40" s="21">
        <v>20</v>
      </c>
      <c r="F40" s="21" t="s">
        <v>19</v>
      </c>
      <c r="G40" s="22" t="s">
        <v>86</v>
      </c>
      <c r="H40" s="24">
        <v>10000000</v>
      </c>
      <c r="I40" s="24">
        <v>0</v>
      </c>
      <c r="J40" s="24">
        <v>0</v>
      </c>
      <c r="K40" s="24">
        <v>0</v>
      </c>
      <c r="L40" s="24">
        <v>0</v>
      </c>
      <c r="M40" s="25">
        <f>+I40-J40+K40-L40</f>
        <v>0</v>
      </c>
      <c r="N40" s="24">
        <f>H40+M40</f>
        <v>10000000</v>
      </c>
      <c r="O40" s="24">
        <v>0</v>
      </c>
      <c r="P40" s="24">
        <v>0</v>
      </c>
      <c r="Q40" s="24">
        <v>0</v>
      </c>
      <c r="R40" s="26">
        <v>0</v>
      </c>
    </row>
    <row r="41" spans="1:18" ht="43.5" customHeight="1" thickBot="1" x14ac:dyDescent="0.35">
      <c r="A41" s="2">
        <v>2021</v>
      </c>
      <c r="B41" s="79" t="s">
        <v>410</v>
      </c>
      <c r="C41" s="33" t="s">
        <v>87</v>
      </c>
      <c r="D41" s="21"/>
      <c r="E41" s="21"/>
      <c r="F41" s="21"/>
      <c r="G41" s="17" t="s">
        <v>88</v>
      </c>
      <c r="H41" s="30">
        <f t="shared" ref="H41:R41" si="19">+H42+H43+H45+H46+H47+H44</f>
        <v>198491820</v>
      </c>
      <c r="I41" s="30">
        <f t="shared" si="19"/>
        <v>0</v>
      </c>
      <c r="J41" s="30">
        <f t="shared" si="19"/>
        <v>0</v>
      </c>
      <c r="K41" s="30">
        <f t="shared" si="19"/>
        <v>0</v>
      </c>
      <c r="L41" s="30">
        <f t="shared" si="19"/>
        <v>0</v>
      </c>
      <c r="M41" s="30">
        <f t="shared" si="19"/>
        <v>0</v>
      </c>
      <c r="N41" s="30">
        <f t="shared" si="19"/>
        <v>198491820</v>
      </c>
      <c r="O41" s="30">
        <f t="shared" si="19"/>
        <v>96245910</v>
      </c>
      <c r="P41" s="30">
        <f t="shared" si="19"/>
        <v>96245910</v>
      </c>
      <c r="Q41" s="30">
        <f t="shared" si="19"/>
        <v>0</v>
      </c>
      <c r="R41" s="31">
        <f t="shared" si="19"/>
        <v>0</v>
      </c>
    </row>
    <row r="42" spans="1:18" ht="38.25" customHeight="1" thickBot="1" x14ac:dyDescent="0.35">
      <c r="A42" s="2">
        <v>2021</v>
      </c>
      <c r="B42" s="79" t="s">
        <v>410</v>
      </c>
      <c r="C42" s="34" t="s">
        <v>89</v>
      </c>
      <c r="D42" s="21" t="s">
        <v>18</v>
      </c>
      <c r="E42" s="21">
        <v>20</v>
      </c>
      <c r="F42" s="21" t="s">
        <v>19</v>
      </c>
      <c r="G42" s="22" t="s">
        <v>90</v>
      </c>
      <c r="H42" s="24">
        <v>40000000</v>
      </c>
      <c r="I42" s="24">
        <v>0</v>
      </c>
      <c r="J42" s="24">
        <v>0</v>
      </c>
      <c r="K42" s="24">
        <v>0</v>
      </c>
      <c r="L42" s="24">
        <v>0</v>
      </c>
      <c r="M42" s="25">
        <f t="shared" ref="M42:M47" si="20">+I42-J42+K42-L42</f>
        <v>0</v>
      </c>
      <c r="N42" s="24">
        <f t="shared" ref="N42:N47" si="21">H42+M42</f>
        <v>40000000</v>
      </c>
      <c r="O42" s="24">
        <v>15000000</v>
      </c>
      <c r="P42" s="24">
        <v>15000000</v>
      </c>
      <c r="Q42" s="24">
        <v>0</v>
      </c>
      <c r="R42" s="26">
        <v>0</v>
      </c>
    </row>
    <row r="43" spans="1:18" ht="46.5" customHeight="1" thickBot="1" x14ac:dyDescent="0.35">
      <c r="A43" s="2">
        <v>2021</v>
      </c>
      <c r="B43" s="79" t="s">
        <v>410</v>
      </c>
      <c r="C43" s="34" t="s">
        <v>91</v>
      </c>
      <c r="D43" s="21" t="s">
        <v>18</v>
      </c>
      <c r="E43" s="21">
        <v>20</v>
      </c>
      <c r="F43" s="21" t="s">
        <v>19</v>
      </c>
      <c r="G43" s="22" t="s">
        <v>92</v>
      </c>
      <c r="H43" s="24">
        <v>82491820</v>
      </c>
      <c r="I43" s="24">
        <v>0</v>
      </c>
      <c r="J43" s="24">
        <v>0</v>
      </c>
      <c r="K43" s="24">
        <v>0</v>
      </c>
      <c r="L43" s="24">
        <v>0</v>
      </c>
      <c r="M43" s="25">
        <f t="shared" si="20"/>
        <v>0</v>
      </c>
      <c r="N43" s="24">
        <f t="shared" si="21"/>
        <v>82491820</v>
      </c>
      <c r="O43" s="24">
        <v>38745910</v>
      </c>
      <c r="P43" s="24">
        <v>38745910</v>
      </c>
      <c r="Q43" s="24">
        <v>0</v>
      </c>
      <c r="R43" s="26">
        <v>0</v>
      </c>
    </row>
    <row r="44" spans="1:18" ht="38.25" customHeight="1" thickBot="1" x14ac:dyDescent="0.35">
      <c r="A44" s="2">
        <v>2021</v>
      </c>
      <c r="B44" s="79" t="s">
        <v>410</v>
      </c>
      <c r="C44" s="34" t="s">
        <v>93</v>
      </c>
      <c r="D44" s="21" t="s">
        <v>18</v>
      </c>
      <c r="E44" s="21">
        <v>20</v>
      </c>
      <c r="F44" s="21" t="s">
        <v>19</v>
      </c>
      <c r="G44" s="22" t="s">
        <v>94</v>
      </c>
      <c r="H44" s="24">
        <v>2000000</v>
      </c>
      <c r="I44" s="24">
        <v>0</v>
      </c>
      <c r="J44" s="24">
        <v>0</v>
      </c>
      <c r="K44" s="24">
        <v>0</v>
      </c>
      <c r="L44" s="24">
        <v>0</v>
      </c>
      <c r="M44" s="25">
        <f t="shared" si="20"/>
        <v>0</v>
      </c>
      <c r="N44" s="24">
        <f t="shared" si="21"/>
        <v>2000000</v>
      </c>
      <c r="O44" s="24">
        <v>0</v>
      </c>
      <c r="P44" s="24">
        <v>0</v>
      </c>
      <c r="Q44" s="24">
        <v>0</v>
      </c>
      <c r="R44" s="26">
        <v>0</v>
      </c>
    </row>
    <row r="45" spans="1:18" ht="51" customHeight="1" thickBot="1" x14ac:dyDescent="0.35">
      <c r="A45" s="2">
        <v>2021</v>
      </c>
      <c r="B45" s="79" t="s">
        <v>410</v>
      </c>
      <c r="C45" s="34" t="s">
        <v>95</v>
      </c>
      <c r="D45" s="21" t="s">
        <v>18</v>
      </c>
      <c r="E45" s="21">
        <v>20</v>
      </c>
      <c r="F45" s="21" t="s">
        <v>19</v>
      </c>
      <c r="G45" s="22" t="s">
        <v>96</v>
      </c>
      <c r="H45" s="24">
        <v>12000000</v>
      </c>
      <c r="I45" s="24">
        <v>0</v>
      </c>
      <c r="J45" s="24">
        <v>0</v>
      </c>
      <c r="K45" s="24">
        <v>0</v>
      </c>
      <c r="L45" s="24">
        <v>0</v>
      </c>
      <c r="M45" s="25">
        <f t="shared" si="20"/>
        <v>0</v>
      </c>
      <c r="N45" s="24">
        <f t="shared" si="21"/>
        <v>12000000</v>
      </c>
      <c r="O45" s="24">
        <v>7000000</v>
      </c>
      <c r="P45" s="24">
        <v>7000000</v>
      </c>
      <c r="Q45" s="24">
        <v>0</v>
      </c>
      <c r="R45" s="26">
        <v>0</v>
      </c>
    </row>
    <row r="46" spans="1:18" ht="38.25" customHeight="1" thickBot="1" x14ac:dyDescent="0.35">
      <c r="A46" s="2">
        <v>2021</v>
      </c>
      <c r="B46" s="79" t="s">
        <v>410</v>
      </c>
      <c r="C46" s="34" t="s">
        <v>97</v>
      </c>
      <c r="D46" s="21" t="s">
        <v>18</v>
      </c>
      <c r="E46" s="21">
        <v>20</v>
      </c>
      <c r="F46" s="21" t="s">
        <v>19</v>
      </c>
      <c r="G46" s="22" t="s">
        <v>98</v>
      </c>
      <c r="H46" s="24">
        <v>10000000</v>
      </c>
      <c r="I46" s="24">
        <v>0</v>
      </c>
      <c r="J46" s="24">
        <v>0</v>
      </c>
      <c r="K46" s="24">
        <v>0</v>
      </c>
      <c r="L46" s="24">
        <v>0</v>
      </c>
      <c r="M46" s="25">
        <f t="shared" si="20"/>
        <v>0</v>
      </c>
      <c r="N46" s="24">
        <f t="shared" si="21"/>
        <v>10000000</v>
      </c>
      <c r="O46" s="24">
        <v>3500000</v>
      </c>
      <c r="P46" s="24">
        <v>3500000</v>
      </c>
      <c r="Q46" s="24">
        <v>0</v>
      </c>
      <c r="R46" s="26">
        <v>0</v>
      </c>
    </row>
    <row r="47" spans="1:18" ht="25.5" customHeight="1" thickBot="1" x14ac:dyDescent="0.35">
      <c r="A47" s="2">
        <v>2021</v>
      </c>
      <c r="B47" s="79" t="s">
        <v>410</v>
      </c>
      <c r="C47" s="34" t="s">
        <v>99</v>
      </c>
      <c r="D47" s="21" t="s">
        <v>18</v>
      </c>
      <c r="E47" s="21">
        <v>20</v>
      </c>
      <c r="F47" s="21" t="s">
        <v>19</v>
      </c>
      <c r="G47" s="22" t="s">
        <v>100</v>
      </c>
      <c r="H47" s="24">
        <v>52000000</v>
      </c>
      <c r="I47" s="24">
        <v>0</v>
      </c>
      <c r="J47" s="24">
        <v>0</v>
      </c>
      <c r="K47" s="24">
        <v>0</v>
      </c>
      <c r="L47" s="24">
        <v>0</v>
      </c>
      <c r="M47" s="25">
        <f t="shared" si="20"/>
        <v>0</v>
      </c>
      <c r="N47" s="24">
        <f t="shared" si="21"/>
        <v>52000000</v>
      </c>
      <c r="O47" s="24">
        <v>32000000</v>
      </c>
      <c r="P47" s="24">
        <v>32000000</v>
      </c>
      <c r="Q47" s="24">
        <v>0</v>
      </c>
      <c r="R47" s="26">
        <v>0</v>
      </c>
    </row>
    <row r="48" spans="1:18" ht="27.75" customHeight="1" thickBot="1" x14ac:dyDescent="0.35">
      <c r="A48" s="2">
        <v>2021</v>
      </c>
      <c r="B48" s="79" t="s">
        <v>410</v>
      </c>
      <c r="C48" s="15" t="s">
        <v>101</v>
      </c>
      <c r="D48" s="21"/>
      <c r="E48" s="21"/>
      <c r="F48" s="21"/>
      <c r="G48" s="17" t="s">
        <v>102</v>
      </c>
      <c r="H48" s="30">
        <f t="shared" ref="H48:R48" si="22">+H49+H58+H65+H71+H54</f>
        <v>19161579180</v>
      </c>
      <c r="I48" s="30">
        <f t="shared" si="22"/>
        <v>0</v>
      </c>
      <c r="J48" s="30">
        <f t="shared" si="22"/>
        <v>0</v>
      </c>
      <c r="K48" s="30">
        <f t="shared" si="22"/>
        <v>0</v>
      </c>
      <c r="L48" s="30">
        <f t="shared" si="22"/>
        <v>0</v>
      </c>
      <c r="M48" s="30">
        <f t="shared" si="22"/>
        <v>0</v>
      </c>
      <c r="N48" s="30">
        <f t="shared" si="22"/>
        <v>19161579180</v>
      </c>
      <c r="O48" s="30">
        <f t="shared" si="22"/>
        <v>16527389620</v>
      </c>
      <c r="P48" s="30">
        <f t="shared" si="22"/>
        <v>14725495889</v>
      </c>
      <c r="Q48" s="30">
        <f t="shared" si="22"/>
        <v>1570940113.1800001</v>
      </c>
      <c r="R48" s="31">
        <f t="shared" si="22"/>
        <v>553558172.18000007</v>
      </c>
    </row>
    <row r="49" spans="1:18" ht="66.75" customHeight="1" thickBot="1" x14ac:dyDescent="0.35">
      <c r="A49" s="2">
        <v>2021</v>
      </c>
      <c r="B49" s="79" t="s">
        <v>410</v>
      </c>
      <c r="C49" s="15" t="s">
        <v>103</v>
      </c>
      <c r="D49" s="21"/>
      <c r="E49" s="21"/>
      <c r="F49" s="21"/>
      <c r="G49" s="17" t="s">
        <v>104</v>
      </c>
      <c r="H49" s="30">
        <f t="shared" ref="H49:R49" si="23">+H50+H51+H52+H53</f>
        <v>853000000</v>
      </c>
      <c r="I49" s="30">
        <f t="shared" si="23"/>
        <v>0</v>
      </c>
      <c r="J49" s="30">
        <f t="shared" si="23"/>
        <v>0</v>
      </c>
      <c r="K49" s="30">
        <f t="shared" si="23"/>
        <v>0</v>
      </c>
      <c r="L49" s="30">
        <f t="shared" si="23"/>
        <v>0</v>
      </c>
      <c r="M49" s="30">
        <f t="shared" si="23"/>
        <v>0</v>
      </c>
      <c r="N49" s="30">
        <f t="shared" si="23"/>
        <v>853000000</v>
      </c>
      <c r="O49" s="30">
        <f t="shared" si="23"/>
        <v>760631584</v>
      </c>
      <c r="P49" s="30">
        <f t="shared" si="23"/>
        <v>404151709</v>
      </c>
      <c r="Q49" s="30">
        <f t="shared" si="23"/>
        <v>19520125</v>
      </c>
      <c r="R49" s="31">
        <f t="shared" si="23"/>
        <v>19520125</v>
      </c>
    </row>
    <row r="50" spans="1:18" ht="36" customHeight="1" thickBot="1" x14ac:dyDescent="0.35">
      <c r="A50" s="2">
        <v>2021</v>
      </c>
      <c r="B50" s="79" t="s">
        <v>410</v>
      </c>
      <c r="C50" s="20" t="s">
        <v>105</v>
      </c>
      <c r="D50" s="21" t="s">
        <v>18</v>
      </c>
      <c r="E50" s="21">
        <v>20</v>
      </c>
      <c r="F50" s="21" t="s">
        <v>19</v>
      </c>
      <c r="G50" s="22" t="s">
        <v>106</v>
      </c>
      <c r="H50" s="24">
        <v>6000000</v>
      </c>
      <c r="I50" s="24">
        <v>0</v>
      </c>
      <c r="J50" s="24">
        <v>0</v>
      </c>
      <c r="K50" s="24">
        <v>0</v>
      </c>
      <c r="L50" s="24">
        <v>0</v>
      </c>
      <c r="M50" s="25">
        <f>+I50-J50+K50-L50</f>
        <v>0</v>
      </c>
      <c r="N50" s="24">
        <f>H50+M50</f>
        <v>6000000</v>
      </c>
      <c r="O50" s="24">
        <v>0</v>
      </c>
      <c r="P50" s="24">
        <v>0</v>
      </c>
      <c r="Q50" s="24">
        <v>0</v>
      </c>
      <c r="R50" s="26">
        <v>0</v>
      </c>
    </row>
    <row r="51" spans="1:18" ht="36" customHeight="1" thickBot="1" x14ac:dyDescent="0.35">
      <c r="A51" s="2">
        <v>2021</v>
      </c>
      <c r="B51" s="79" t="s">
        <v>410</v>
      </c>
      <c r="C51" s="20" t="s">
        <v>107</v>
      </c>
      <c r="D51" s="21" t="s">
        <v>18</v>
      </c>
      <c r="E51" s="21">
        <v>20</v>
      </c>
      <c r="F51" s="21" t="s">
        <v>19</v>
      </c>
      <c r="G51" s="22" t="s">
        <v>108</v>
      </c>
      <c r="H51" s="24">
        <v>15000000</v>
      </c>
      <c r="I51" s="24">
        <v>0</v>
      </c>
      <c r="J51" s="24">
        <v>0</v>
      </c>
      <c r="K51" s="24">
        <v>0</v>
      </c>
      <c r="L51" s="24">
        <v>0</v>
      </c>
      <c r="M51" s="25">
        <f>+I51-J51+K51-L51</f>
        <v>0</v>
      </c>
      <c r="N51" s="24">
        <f>H51+M51</f>
        <v>15000000</v>
      </c>
      <c r="O51" s="24">
        <v>0</v>
      </c>
      <c r="P51" s="24">
        <v>0</v>
      </c>
      <c r="Q51" s="24">
        <v>0</v>
      </c>
      <c r="R51" s="26">
        <v>0</v>
      </c>
    </row>
    <row r="52" spans="1:18" ht="36" customHeight="1" thickBot="1" x14ac:dyDescent="0.35">
      <c r="A52" s="2">
        <v>2021</v>
      </c>
      <c r="B52" s="79" t="s">
        <v>410</v>
      </c>
      <c r="C52" s="20" t="s">
        <v>109</v>
      </c>
      <c r="D52" s="21" t="s">
        <v>18</v>
      </c>
      <c r="E52" s="21">
        <v>20</v>
      </c>
      <c r="F52" s="21" t="s">
        <v>19</v>
      </c>
      <c r="G52" s="22" t="s">
        <v>110</v>
      </c>
      <c r="H52" s="24">
        <v>456000000</v>
      </c>
      <c r="I52" s="24">
        <v>0</v>
      </c>
      <c r="J52" s="24">
        <v>0</v>
      </c>
      <c r="K52" s="24">
        <v>0</v>
      </c>
      <c r="L52" s="24">
        <v>0</v>
      </c>
      <c r="M52" s="25">
        <f>+I52-J52+K52-L52</f>
        <v>0</v>
      </c>
      <c r="N52" s="24">
        <f>H52+M52</f>
        <v>456000000</v>
      </c>
      <c r="O52" s="24">
        <v>384631584</v>
      </c>
      <c r="P52" s="24">
        <v>384631584</v>
      </c>
      <c r="Q52" s="24">
        <v>0</v>
      </c>
      <c r="R52" s="26">
        <v>0</v>
      </c>
    </row>
    <row r="53" spans="1:18" ht="36" customHeight="1" thickBot="1" x14ac:dyDescent="0.35">
      <c r="A53" s="2">
        <v>2021</v>
      </c>
      <c r="B53" s="79" t="s">
        <v>410</v>
      </c>
      <c r="C53" s="20" t="s">
        <v>111</v>
      </c>
      <c r="D53" s="21" t="s">
        <v>18</v>
      </c>
      <c r="E53" s="21">
        <v>20</v>
      </c>
      <c r="F53" s="21" t="s">
        <v>19</v>
      </c>
      <c r="G53" s="22" t="s">
        <v>112</v>
      </c>
      <c r="H53" s="24">
        <v>376000000</v>
      </c>
      <c r="I53" s="24">
        <v>0</v>
      </c>
      <c r="J53" s="24">
        <v>0</v>
      </c>
      <c r="K53" s="24">
        <v>0</v>
      </c>
      <c r="L53" s="24">
        <v>0</v>
      </c>
      <c r="M53" s="25">
        <f>+I53-J53+K53-L53</f>
        <v>0</v>
      </c>
      <c r="N53" s="24">
        <f>H53+M53</f>
        <v>376000000</v>
      </c>
      <c r="O53" s="24">
        <v>376000000</v>
      </c>
      <c r="P53" s="24">
        <v>19520125</v>
      </c>
      <c r="Q53" s="24">
        <v>19520125</v>
      </c>
      <c r="R53" s="26">
        <v>19520125</v>
      </c>
    </row>
    <row r="54" spans="1:18" ht="49.5" customHeight="1" thickBot="1" x14ac:dyDescent="0.35">
      <c r="A54" s="2">
        <v>2021</v>
      </c>
      <c r="B54" s="79" t="s">
        <v>410</v>
      </c>
      <c r="C54" s="15" t="s">
        <v>113</v>
      </c>
      <c r="D54" s="21"/>
      <c r="E54" s="21"/>
      <c r="F54" s="21"/>
      <c r="G54" s="17" t="s">
        <v>114</v>
      </c>
      <c r="H54" s="30">
        <f t="shared" ref="H54:R54" si="24">+H55+H56+H57</f>
        <v>9682389879</v>
      </c>
      <c r="I54" s="30">
        <f t="shared" si="24"/>
        <v>0</v>
      </c>
      <c r="J54" s="30">
        <f t="shared" si="24"/>
        <v>0</v>
      </c>
      <c r="K54" s="30">
        <f t="shared" si="24"/>
        <v>0</v>
      </c>
      <c r="L54" s="30">
        <f t="shared" si="24"/>
        <v>0</v>
      </c>
      <c r="M54" s="30">
        <f t="shared" si="24"/>
        <v>0</v>
      </c>
      <c r="N54" s="30">
        <f t="shared" si="24"/>
        <v>9682389879</v>
      </c>
      <c r="O54" s="30">
        <f t="shared" si="24"/>
        <v>8790547451</v>
      </c>
      <c r="P54" s="30">
        <f t="shared" si="24"/>
        <v>8270547451</v>
      </c>
      <c r="Q54" s="30">
        <f t="shared" si="24"/>
        <v>1547155636.1800001</v>
      </c>
      <c r="R54" s="31">
        <f t="shared" si="24"/>
        <v>529773695.18000001</v>
      </c>
    </row>
    <row r="55" spans="1:18" ht="28.5" customHeight="1" thickBot="1" x14ac:dyDescent="0.35">
      <c r="A55" s="2">
        <v>2021</v>
      </c>
      <c r="B55" s="79" t="s">
        <v>410</v>
      </c>
      <c r="C55" s="20" t="s">
        <v>115</v>
      </c>
      <c r="D55" s="21" t="s">
        <v>18</v>
      </c>
      <c r="E55" s="21">
        <v>20</v>
      </c>
      <c r="F55" s="21" t="s">
        <v>19</v>
      </c>
      <c r="G55" s="22" t="s">
        <v>116</v>
      </c>
      <c r="H55" s="24">
        <v>1764740547</v>
      </c>
      <c r="I55" s="24">
        <v>0</v>
      </c>
      <c r="J55" s="24">
        <v>0</v>
      </c>
      <c r="K55" s="24">
        <v>0</v>
      </c>
      <c r="L55" s="24">
        <v>0</v>
      </c>
      <c r="M55" s="25">
        <f>+I55-J55+K55-L55</f>
        <v>0</v>
      </c>
      <c r="N55" s="24">
        <f>H55+M55</f>
        <v>1764740547</v>
      </c>
      <c r="O55" s="24">
        <v>1017898119</v>
      </c>
      <c r="P55" s="24">
        <v>1017898119</v>
      </c>
      <c r="Q55" s="24">
        <v>1017381941</v>
      </c>
      <c r="R55" s="26">
        <v>0</v>
      </c>
    </row>
    <row r="56" spans="1:18" ht="28.5" customHeight="1" thickBot="1" x14ac:dyDescent="0.35">
      <c r="A56" s="2">
        <v>2021</v>
      </c>
      <c r="B56" s="79" t="s">
        <v>410</v>
      </c>
      <c r="C56" s="20" t="s">
        <v>117</v>
      </c>
      <c r="D56" s="21" t="s">
        <v>18</v>
      </c>
      <c r="E56" s="21">
        <v>20</v>
      </c>
      <c r="F56" s="21" t="s">
        <v>19</v>
      </c>
      <c r="G56" s="22" t="s">
        <v>118</v>
      </c>
      <c r="H56" s="24">
        <v>7916649332</v>
      </c>
      <c r="I56" s="24">
        <v>0</v>
      </c>
      <c r="J56" s="24">
        <v>0</v>
      </c>
      <c r="K56" s="24">
        <v>0</v>
      </c>
      <c r="L56" s="24">
        <v>0</v>
      </c>
      <c r="M56" s="25">
        <f>+I56-J56+K56-L56</f>
        <v>0</v>
      </c>
      <c r="N56" s="24">
        <f>H56+M56</f>
        <v>7916649332</v>
      </c>
      <c r="O56" s="24">
        <v>7771649332</v>
      </c>
      <c r="P56" s="24">
        <v>7251649332</v>
      </c>
      <c r="Q56" s="24">
        <v>529773695.18000001</v>
      </c>
      <c r="R56" s="26">
        <v>529773695.18000001</v>
      </c>
    </row>
    <row r="57" spans="1:18" ht="35.25" customHeight="1" thickBot="1" x14ac:dyDescent="0.35">
      <c r="A57" s="2">
        <v>2021</v>
      </c>
      <c r="B57" s="79" t="s">
        <v>410</v>
      </c>
      <c r="C57" s="20" t="s">
        <v>119</v>
      </c>
      <c r="D57" s="21" t="s">
        <v>18</v>
      </c>
      <c r="E57" s="21">
        <v>20</v>
      </c>
      <c r="F57" s="21" t="s">
        <v>19</v>
      </c>
      <c r="G57" s="22" t="s">
        <v>120</v>
      </c>
      <c r="H57" s="24">
        <v>1000000</v>
      </c>
      <c r="I57" s="24">
        <v>0</v>
      </c>
      <c r="J57" s="24">
        <v>0</v>
      </c>
      <c r="K57" s="24">
        <v>0</v>
      </c>
      <c r="L57" s="24">
        <v>0</v>
      </c>
      <c r="M57" s="25">
        <f>+I57-J57+K57-L57</f>
        <v>0</v>
      </c>
      <c r="N57" s="24">
        <f>H57+M57</f>
        <v>1000000</v>
      </c>
      <c r="O57" s="24">
        <v>1000000</v>
      </c>
      <c r="P57" s="24">
        <v>1000000</v>
      </c>
      <c r="Q57" s="24">
        <v>0</v>
      </c>
      <c r="R57" s="26">
        <v>0</v>
      </c>
    </row>
    <row r="58" spans="1:18" ht="49.5" customHeight="1" thickBot="1" x14ac:dyDescent="0.35">
      <c r="A58" s="2">
        <v>2021</v>
      </c>
      <c r="B58" s="79" t="s">
        <v>410</v>
      </c>
      <c r="C58" s="15" t="s">
        <v>121</v>
      </c>
      <c r="D58" s="21"/>
      <c r="E58" s="21"/>
      <c r="F58" s="21"/>
      <c r="G58" s="17" t="s">
        <v>122</v>
      </c>
      <c r="H58" s="30">
        <f t="shared" ref="H58:R58" si="25">SUM(H59:H64)</f>
        <v>8027189301</v>
      </c>
      <c r="I58" s="30">
        <f t="shared" si="25"/>
        <v>0</v>
      </c>
      <c r="J58" s="30">
        <f t="shared" si="25"/>
        <v>0</v>
      </c>
      <c r="K58" s="30">
        <f t="shared" si="25"/>
        <v>0</v>
      </c>
      <c r="L58" s="30">
        <f t="shared" si="25"/>
        <v>0</v>
      </c>
      <c r="M58" s="30">
        <f t="shared" si="25"/>
        <v>0</v>
      </c>
      <c r="N58" s="30">
        <f t="shared" si="25"/>
        <v>8027189301</v>
      </c>
      <c r="O58" s="30">
        <f t="shared" si="25"/>
        <v>6803210585</v>
      </c>
      <c r="P58" s="30">
        <f t="shared" si="25"/>
        <v>6050796729</v>
      </c>
      <c r="Q58" s="30">
        <f t="shared" si="25"/>
        <v>4264352</v>
      </c>
      <c r="R58" s="31">
        <f t="shared" si="25"/>
        <v>4264352</v>
      </c>
    </row>
    <row r="59" spans="1:18" ht="32.25" customHeight="1" thickBot="1" x14ac:dyDescent="0.35">
      <c r="A59" s="2">
        <v>2021</v>
      </c>
      <c r="B59" s="79" t="s">
        <v>410</v>
      </c>
      <c r="C59" s="20" t="s">
        <v>123</v>
      </c>
      <c r="D59" s="21" t="s">
        <v>18</v>
      </c>
      <c r="E59" s="21">
        <v>20</v>
      </c>
      <c r="F59" s="21" t="s">
        <v>19</v>
      </c>
      <c r="G59" s="22" t="s">
        <v>124</v>
      </c>
      <c r="H59" s="24">
        <v>1901794484</v>
      </c>
      <c r="I59" s="24">
        <v>0</v>
      </c>
      <c r="J59" s="24">
        <v>0</v>
      </c>
      <c r="K59" s="24">
        <v>0</v>
      </c>
      <c r="L59" s="24">
        <v>0</v>
      </c>
      <c r="M59" s="25">
        <f t="shared" ref="M59:M64" si="26">+I59-J59+K59-L59</f>
        <v>0</v>
      </c>
      <c r="N59" s="24">
        <f t="shared" ref="N59:N64" si="27">H59+M59</f>
        <v>1901794484</v>
      </c>
      <c r="O59" s="24">
        <v>1885118976</v>
      </c>
      <c r="P59" s="24">
        <v>1844683776</v>
      </c>
      <c r="Q59" s="24">
        <v>0</v>
      </c>
      <c r="R59" s="26">
        <v>0</v>
      </c>
    </row>
    <row r="60" spans="1:18" ht="32.25" customHeight="1" thickBot="1" x14ac:dyDescent="0.35">
      <c r="A60" s="2">
        <v>2021</v>
      </c>
      <c r="B60" s="79" t="s">
        <v>410</v>
      </c>
      <c r="C60" s="20" t="s">
        <v>125</v>
      </c>
      <c r="D60" s="21" t="s">
        <v>18</v>
      </c>
      <c r="E60" s="21">
        <v>20</v>
      </c>
      <c r="F60" s="21" t="s">
        <v>19</v>
      </c>
      <c r="G60" s="22" t="s">
        <v>126</v>
      </c>
      <c r="H60" s="24">
        <v>3522762176</v>
      </c>
      <c r="I60" s="24">
        <v>0</v>
      </c>
      <c r="J60" s="24">
        <v>0</v>
      </c>
      <c r="K60" s="24">
        <v>0</v>
      </c>
      <c r="L60" s="24">
        <v>0</v>
      </c>
      <c r="M60" s="25">
        <f t="shared" si="26"/>
        <v>0</v>
      </c>
      <c r="N60" s="24">
        <f t="shared" si="27"/>
        <v>3522762176</v>
      </c>
      <c r="O60" s="24">
        <v>3219161216</v>
      </c>
      <c r="P60" s="24">
        <v>2582918208</v>
      </c>
      <c r="Q60" s="24">
        <v>0</v>
      </c>
      <c r="R60" s="26">
        <v>0</v>
      </c>
    </row>
    <row r="61" spans="1:18" ht="44.25" customHeight="1" thickBot="1" x14ac:dyDescent="0.35">
      <c r="A61" s="2">
        <v>2021</v>
      </c>
      <c r="B61" s="79" t="s">
        <v>410</v>
      </c>
      <c r="C61" s="20" t="s">
        <v>127</v>
      </c>
      <c r="D61" s="21" t="s">
        <v>18</v>
      </c>
      <c r="E61" s="21">
        <v>20</v>
      </c>
      <c r="F61" s="21" t="s">
        <v>19</v>
      </c>
      <c r="G61" s="22" t="s">
        <v>128</v>
      </c>
      <c r="H61" s="24">
        <v>438053756</v>
      </c>
      <c r="I61" s="24">
        <v>0</v>
      </c>
      <c r="J61" s="24">
        <v>0</v>
      </c>
      <c r="K61" s="24">
        <v>0</v>
      </c>
      <c r="L61" s="24">
        <v>0</v>
      </c>
      <c r="M61" s="25">
        <f t="shared" si="26"/>
        <v>0</v>
      </c>
      <c r="N61" s="24">
        <f t="shared" si="27"/>
        <v>438053756</v>
      </c>
      <c r="O61" s="24">
        <v>288864691</v>
      </c>
      <c r="P61" s="24">
        <v>213129043</v>
      </c>
      <c r="Q61" s="24">
        <v>4264352</v>
      </c>
      <c r="R61" s="26">
        <v>4264352</v>
      </c>
    </row>
    <row r="62" spans="1:18" ht="32.25" customHeight="1" thickBot="1" x14ac:dyDescent="0.35">
      <c r="A62" s="2">
        <v>2021</v>
      </c>
      <c r="B62" s="79" t="s">
        <v>410</v>
      </c>
      <c r="C62" s="20" t="s">
        <v>129</v>
      </c>
      <c r="D62" s="21" t="s">
        <v>18</v>
      </c>
      <c r="E62" s="21">
        <v>20</v>
      </c>
      <c r="F62" s="21" t="s">
        <v>19</v>
      </c>
      <c r="G62" s="22" t="s">
        <v>130</v>
      </c>
      <c r="H62" s="24">
        <v>1485186461</v>
      </c>
      <c r="I62" s="24">
        <v>0</v>
      </c>
      <c r="J62" s="24">
        <v>0</v>
      </c>
      <c r="K62" s="24">
        <v>0</v>
      </c>
      <c r="L62" s="24">
        <v>0</v>
      </c>
      <c r="M62" s="25">
        <f t="shared" si="26"/>
        <v>0</v>
      </c>
      <c r="N62" s="24">
        <f t="shared" si="27"/>
        <v>1485186461</v>
      </c>
      <c r="O62" s="24">
        <v>1063111223</v>
      </c>
      <c r="P62" s="24">
        <v>1063111223</v>
      </c>
      <c r="Q62" s="24">
        <v>0</v>
      </c>
      <c r="R62" s="26">
        <v>0</v>
      </c>
    </row>
    <row r="63" spans="1:18" ht="50.25" customHeight="1" thickBot="1" x14ac:dyDescent="0.35">
      <c r="A63" s="2">
        <v>2021</v>
      </c>
      <c r="B63" s="79" t="s">
        <v>410</v>
      </c>
      <c r="C63" s="20" t="s">
        <v>131</v>
      </c>
      <c r="D63" s="21" t="s">
        <v>18</v>
      </c>
      <c r="E63" s="21">
        <v>20</v>
      </c>
      <c r="F63" s="21" t="s">
        <v>19</v>
      </c>
      <c r="G63" s="22" t="s">
        <v>132</v>
      </c>
      <c r="H63" s="24">
        <v>160471120</v>
      </c>
      <c r="I63" s="24">
        <v>0</v>
      </c>
      <c r="J63" s="24">
        <v>0</v>
      </c>
      <c r="K63" s="24">
        <v>0</v>
      </c>
      <c r="L63" s="24">
        <v>0</v>
      </c>
      <c r="M63" s="25">
        <f t="shared" si="26"/>
        <v>0</v>
      </c>
      <c r="N63" s="24">
        <f t="shared" si="27"/>
        <v>160471120</v>
      </c>
      <c r="O63" s="24">
        <v>87493827</v>
      </c>
      <c r="P63" s="24">
        <v>87493827</v>
      </c>
      <c r="Q63" s="24">
        <v>0</v>
      </c>
      <c r="R63" s="26">
        <v>0</v>
      </c>
    </row>
    <row r="64" spans="1:18" ht="49.5" customHeight="1" thickBot="1" x14ac:dyDescent="0.35">
      <c r="A64" s="2">
        <v>2021</v>
      </c>
      <c r="B64" s="79" t="s">
        <v>410</v>
      </c>
      <c r="C64" s="20" t="s">
        <v>133</v>
      </c>
      <c r="D64" s="21" t="s">
        <v>18</v>
      </c>
      <c r="E64" s="21">
        <v>20</v>
      </c>
      <c r="F64" s="21" t="s">
        <v>19</v>
      </c>
      <c r="G64" s="22" t="s">
        <v>134</v>
      </c>
      <c r="H64" s="24">
        <v>518921304</v>
      </c>
      <c r="I64" s="24">
        <v>0</v>
      </c>
      <c r="J64" s="24">
        <v>0</v>
      </c>
      <c r="K64" s="24">
        <v>0</v>
      </c>
      <c r="L64" s="24">
        <v>0</v>
      </c>
      <c r="M64" s="25">
        <f t="shared" si="26"/>
        <v>0</v>
      </c>
      <c r="N64" s="24">
        <f t="shared" si="27"/>
        <v>518921304</v>
      </c>
      <c r="O64" s="24">
        <v>259460652</v>
      </c>
      <c r="P64" s="24">
        <v>259460652</v>
      </c>
      <c r="Q64" s="24">
        <v>0</v>
      </c>
      <c r="R64" s="26">
        <v>0</v>
      </c>
    </row>
    <row r="65" spans="1:18" ht="32.25" customHeight="1" thickBot="1" x14ac:dyDescent="0.35">
      <c r="A65" s="2">
        <v>2021</v>
      </c>
      <c r="B65" s="79" t="s">
        <v>410</v>
      </c>
      <c r="C65" s="15" t="s">
        <v>135</v>
      </c>
      <c r="D65" s="21"/>
      <c r="E65" s="21"/>
      <c r="F65" s="21"/>
      <c r="G65" s="17" t="s">
        <v>136</v>
      </c>
      <c r="H65" s="30">
        <f t="shared" ref="H65:R65" si="28">SUM(H66:H70)</f>
        <v>563000000</v>
      </c>
      <c r="I65" s="30">
        <f t="shared" si="28"/>
        <v>0</v>
      </c>
      <c r="J65" s="30">
        <f t="shared" si="28"/>
        <v>0</v>
      </c>
      <c r="K65" s="30">
        <f t="shared" si="28"/>
        <v>0</v>
      </c>
      <c r="L65" s="30">
        <f t="shared" si="28"/>
        <v>0</v>
      </c>
      <c r="M65" s="30">
        <f t="shared" si="28"/>
        <v>0</v>
      </c>
      <c r="N65" s="30">
        <f t="shared" si="28"/>
        <v>563000000</v>
      </c>
      <c r="O65" s="30">
        <f t="shared" si="28"/>
        <v>173000000</v>
      </c>
      <c r="P65" s="30">
        <f t="shared" si="28"/>
        <v>0</v>
      </c>
      <c r="Q65" s="30">
        <f t="shared" si="28"/>
        <v>0</v>
      </c>
      <c r="R65" s="31">
        <f t="shared" si="28"/>
        <v>0</v>
      </c>
    </row>
    <row r="66" spans="1:18" ht="33" customHeight="1" thickBot="1" x14ac:dyDescent="0.35">
      <c r="A66" s="2">
        <v>2021</v>
      </c>
      <c r="B66" s="79" t="s">
        <v>410</v>
      </c>
      <c r="C66" s="20" t="s">
        <v>137</v>
      </c>
      <c r="D66" s="21" t="s">
        <v>18</v>
      </c>
      <c r="E66" s="21">
        <v>20</v>
      </c>
      <c r="F66" s="21" t="s">
        <v>19</v>
      </c>
      <c r="G66" s="22" t="s">
        <v>138</v>
      </c>
      <c r="H66" s="24">
        <v>270000000</v>
      </c>
      <c r="I66" s="24">
        <v>0</v>
      </c>
      <c r="J66" s="24">
        <v>0</v>
      </c>
      <c r="K66" s="24">
        <v>0</v>
      </c>
      <c r="L66" s="24">
        <v>0</v>
      </c>
      <c r="M66" s="25">
        <f t="shared" ref="M66:M71" si="29">+I66-J66+K66-L66</f>
        <v>0</v>
      </c>
      <c r="N66" s="24">
        <f>H66+M66</f>
        <v>270000000</v>
      </c>
      <c r="O66" s="24">
        <v>170000000</v>
      </c>
      <c r="P66" s="24">
        <v>0</v>
      </c>
      <c r="Q66" s="24">
        <v>0</v>
      </c>
      <c r="R66" s="26">
        <v>0</v>
      </c>
    </row>
    <row r="67" spans="1:18" ht="33" customHeight="1" thickBot="1" x14ac:dyDescent="0.35">
      <c r="A67" s="2">
        <v>2021</v>
      </c>
      <c r="B67" s="79" t="s">
        <v>410</v>
      </c>
      <c r="C67" s="20" t="s">
        <v>139</v>
      </c>
      <c r="D67" s="21" t="s">
        <v>18</v>
      </c>
      <c r="E67" s="21">
        <v>20</v>
      </c>
      <c r="F67" s="21" t="s">
        <v>19</v>
      </c>
      <c r="G67" s="22" t="s">
        <v>140</v>
      </c>
      <c r="H67" s="24">
        <v>50000000</v>
      </c>
      <c r="I67" s="24">
        <v>0</v>
      </c>
      <c r="J67" s="24">
        <v>0</v>
      </c>
      <c r="K67" s="24">
        <v>0</v>
      </c>
      <c r="L67" s="24">
        <v>0</v>
      </c>
      <c r="M67" s="25">
        <f t="shared" si="29"/>
        <v>0</v>
      </c>
      <c r="N67" s="24">
        <f>H67+M67</f>
        <v>50000000</v>
      </c>
      <c r="O67" s="24">
        <v>0</v>
      </c>
      <c r="P67" s="24">
        <v>0</v>
      </c>
      <c r="Q67" s="24">
        <v>0</v>
      </c>
      <c r="R67" s="26">
        <v>0</v>
      </c>
    </row>
    <row r="68" spans="1:18" ht="62.25" customHeight="1" thickBot="1" x14ac:dyDescent="0.35">
      <c r="A68" s="2">
        <v>2021</v>
      </c>
      <c r="B68" s="79" t="s">
        <v>410</v>
      </c>
      <c r="C68" s="20" t="s">
        <v>141</v>
      </c>
      <c r="D68" s="21" t="s">
        <v>18</v>
      </c>
      <c r="E68" s="21">
        <v>20</v>
      </c>
      <c r="F68" s="21" t="s">
        <v>19</v>
      </c>
      <c r="G68" s="22" t="s">
        <v>142</v>
      </c>
      <c r="H68" s="24">
        <v>3000000</v>
      </c>
      <c r="I68" s="24">
        <v>0</v>
      </c>
      <c r="J68" s="24">
        <v>0</v>
      </c>
      <c r="K68" s="24">
        <v>0</v>
      </c>
      <c r="L68" s="24">
        <v>0</v>
      </c>
      <c r="M68" s="25">
        <f t="shared" si="29"/>
        <v>0</v>
      </c>
      <c r="N68" s="24">
        <f>H68+M68</f>
        <v>3000000</v>
      </c>
      <c r="O68" s="24">
        <v>3000000</v>
      </c>
      <c r="P68" s="24">
        <v>0</v>
      </c>
      <c r="Q68" s="24">
        <v>0</v>
      </c>
      <c r="R68" s="26">
        <v>0</v>
      </c>
    </row>
    <row r="69" spans="1:18" ht="33" customHeight="1" thickBot="1" x14ac:dyDescent="0.35">
      <c r="A69" s="2">
        <v>2021</v>
      </c>
      <c r="B69" s="79" t="s">
        <v>410</v>
      </c>
      <c r="C69" s="20" t="s">
        <v>143</v>
      </c>
      <c r="D69" s="21" t="s">
        <v>18</v>
      </c>
      <c r="E69" s="21">
        <v>20</v>
      </c>
      <c r="F69" s="21" t="s">
        <v>19</v>
      </c>
      <c r="G69" s="22" t="s">
        <v>144</v>
      </c>
      <c r="H69" s="24">
        <v>210000000</v>
      </c>
      <c r="I69" s="24">
        <v>0</v>
      </c>
      <c r="J69" s="24">
        <v>0</v>
      </c>
      <c r="K69" s="24">
        <v>0</v>
      </c>
      <c r="L69" s="24">
        <v>0</v>
      </c>
      <c r="M69" s="25">
        <f t="shared" si="29"/>
        <v>0</v>
      </c>
      <c r="N69" s="24">
        <f>H69+M69</f>
        <v>210000000</v>
      </c>
      <c r="O69" s="24">
        <v>0</v>
      </c>
      <c r="P69" s="24">
        <v>0</v>
      </c>
      <c r="Q69" s="24">
        <v>0</v>
      </c>
      <c r="R69" s="26">
        <v>0</v>
      </c>
    </row>
    <row r="70" spans="1:18" ht="33" customHeight="1" thickBot="1" x14ac:dyDescent="0.35">
      <c r="A70" s="2">
        <v>2021</v>
      </c>
      <c r="B70" s="79" t="s">
        <v>410</v>
      </c>
      <c r="C70" s="20" t="s">
        <v>145</v>
      </c>
      <c r="D70" s="21" t="s">
        <v>18</v>
      </c>
      <c r="E70" s="21">
        <v>20</v>
      </c>
      <c r="F70" s="21" t="s">
        <v>19</v>
      </c>
      <c r="G70" s="22" t="s">
        <v>146</v>
      </c>
      <c r="H70" s="24">
        <v>30000000</v>
      </c>
      <c r="I70" s="24">
        <v>0</v>
      </c>
      <c r="J70" s="24">
        <v>0</v>
      </c>
      <c r="K70" s="24">
        <v>0</v>
      </c>
      <c r="L70" s="24">
        <v>0</v>
      </c>
      <c r="M70" s="25">
        <f t="shared" si="29"/>
        <v>0</v>
      </c>
      <c r="N70" s="24">
        <f>H70+M70</f>
        <v>30000000</v>
      </c>
      <c r="O70" s="24">
        <v>0</v>
      </c>
      <c r="P70" s="24">
        <v>0</v>
      </c>
      <c r="Q70" s="24">
        <v>0</v>
      </c>
      <c r="R70" s="26">
        <v>0</v>
      </c>
    </row>
    <row r="71" spans="1:18" ht="26.25" customHeight="1" thickBot="1" x14ac:dyDescent="0.35">
      <c r="A71" s="2">
        <v>2021</v>
      </c>
      <c r="B71" s="79" t="s">
        <v>410</v>
      </c>
      <c r="C71" s="15" t="s">
        <v>147</v>
      </c>
      <c r="D71" s="21" t="s">
        <v>18</v>
      </c>
      <c r="E71" s="21">
        <v>20</v>
      </c>
      <c r="F71" s="21" t="s">
        <v>19</v>
      </c>
      <c r="G71" s="17" t="s">
        <v>148</v>
      </c>
      <c r="H71" s="30">
        <v>36000000</v>
      </c>
      <c r="I71" s="30">
        <v>0</v>
      </c>
      <c r="J71" s="30">
        <v>0</v>
      </c>
      <c r="K71" s="30">
        <v>0</v>
      </c>
      <c r="L71" s="30">
        <v>0</v>
      </c>
      <c r="M71" s="28">
        <f t="shared" si="29"/>
        <v>0</v>
      </c>
      <c r="N71" s="30">
        <v>36000000</v>
      </c>
      <c r="O71" s="30">
        <v>0</v>
      </c>
      <c r="P71" s="30">
        <v>0</v>
      </c>
      <c r="Q71" s="30">
        <v>0</v>
      </c>
      <c r="R71" s="31">
        <v>0</v>
      </c>
    </row>
    <row r="72" spans="1:18" ht="26.25" customHeight="1" thickBot="1" x14ac:dyDescent="0.35">
      <c r="A72" s="2">
        <v>2021</v>
      </c>
      <c r="B72" s="79" t="s">
        <v>410</v>
      </c>
      <c r="C72" s="15" t="s">
        <v>149</v>
      </c>
      <c r="D72" s="16"/>
      <c r="E72" s="16"/>
      <c r="F72" s="21"/>
      <c r="G72" s="17" t="s">
        <v>150</v>
      </c>
      <c r="H72" s="30">
        <f t="shared" ref="H72:R72" si="30">+H73+H76+H81</f>
        <v>27177626000</v>
      </c>
      <c r="I72" s="30">
        <f t="shared" si="30"/>
        <v>0</v>
      </c>
      <c r="J72" s="30">
        <f t="shared" si="30"/>
        <v>0</v>
      </c>
      <c r="K72" s="30">
        <f t="shared" si="30"/>
        <v>0</v>
      </c>
      <c r="L72" s="30">
        <f t="shared" si="30"/>
        <v>0</v>
      </c>
      <c r="M72" s="30">
        <f t="shared" si="30"/>
        <v>0</v>
      </c>
      <c r="N72" s="30">
        <f t="shared" si="30"/>
        <v>27177626000</v>
      </c>
      <c r="O72" s="30">
        <f t="shared" si="30"/>
        <v>1969303445</v>
      </c>
      <c r="P72" s="30">
        <f t="shared" si="30"/>
        <v>60037540</v>
      </c>
      <c r="Q72" s="30">
        <f t="shared" si="30"/>
        <v>10770215</v>
      </c>
      <c r="R72" s="31">
        <f t="shared" si="30"/>
        <v>10770215</v>
      </c>
    </row>
    <row r="73" spans="1:18" ht="26.25" customHeight="1" thickBot="1" x14ac:dyDescent="0.35">
      <c r="A73" s="2">
        <v>2021</v>
      </c>
      <c r="B73" s="79" t="s">
        <v>410</v>
      </c>
      <c r="C73" s="15" t="s">
        <v>151</v>
      </c>
      <c r="D73" s="16"/>
      <c r="E73" s="16"/>
      <c r="F73" s="21"/>
      <c r="G73" s="17" t="s">
        <v>152</v>
      </c>
      <c r="H73" s="30">
        <f t="shared" ref="H73:R74" si="31">+H74</f>
        <v>18767000000</v>
      </c>
      <c r="I73" s="30">
        <f t="shared" si="31"/>
        <v>0</v>
      </c>
      <c r="J73" s="30">
        <f t="shared" si="31"/>
        <v>0</v>
      </c>
      <c r="K73" s="30">
        <f t="shared" si="31"/>
        <v>0</v>
      </c>
      <c r="L73" s="30">
        <f t="shared" si="31"/>
        <v>0</v>
      </c>
      <c r="M73" s="30">
        <f t="shared" si="31"/>
        <v>0</v>
      </c>
      <c r="N73" s="30">
        <f t="shared" si="31"/>
        <v>18767000000</v>
      </c>
      <c r="O73" s="30">
        <f t="shared" si="31"/>
        <v>0</v>
      </c>
      <c r="P73" s="30">
        <f t="shared" si="31"/>
        <v>0</v>
      </c>
      <c r="Q73" s="30">
        <f t="shared" si="31"/>
        <v>0</v>
      </c>
      <c r="R73" s="31">
        <f t="shared" si="31"/>
        <v>0</v>
      </c>
    </row>
    <row r="74" spans="1:18" ht="26.25" customHeight="1" thickBot="1" x14ac:dyDescent="0.35">
      <c r="A74" s="2">
        <v>2021</v>
      </c>
      <c r="B74" s="79" t="s">
        <v>410</v>
      </c>
      <c r="C74" s="15" t="s">
        <v>153</v>
      </c>
      <c r="D74" s="16"/>
      <c r="E74" s="16"/>
      <c r="F74" s="21"/>
      <c r="G74" s="17" t="s">
        <v>154</v>
      </c>
      <c r="H74" s="30">
        <f t="shared" si="31"/>
        <v>18767000000</v>
      </c>
      <c r="I74" s="30">
        <f t="shared" si="31"/>
        <v>0</v>
      </c>
      <c r="J74" s="30">
        <f t="shared" si="31"/>
        <v>0</v>
      </c>
      <c r="K74" s="30">
        <f t="shared" si="31"/>
        <v>0</v>
      </c>
      <c r="L74" s="30">
        <f t="shared" si="31"/>
        <v>0</v>
      </c>
      <c r="M74" s="30">
        <f t="shared" si="31"/>
        <v>0</v>
      </c>
      <c r="N74" s="30">
        <f t="shared" si="31"/>
        <v>18767000000</v>
      </c>
      <c r="O74" s="30">
        <f t="shared" si="31"/>
        <v>0</v>
      </c>
      <c r="P74" s="30">
        <f t="shared" si="31"/>
        <v>0</v>
      </c>
      <c r="Q74" s="30">
        <f t="shared" si="31"/>
        <v>0</v>
      </c>
      <c r="R74" s="31">
        <f t="shared" si="31"/>
        <v>0</v>
      </c>
    </row>
    <row r="75" spans="1:18" ht="49.5" customHeight="1" thickBot="1" x14ac:dyDescent="0.35">
      <c r="A75" s="2">
        <v>2021</v>
      </c>
      <c r="B75" s="79" t="s">
        <v>410</v>
      </c>
      <c r="C75" s="20" t="s">
        <v>155</v>
      </c>
      <c r="D75" s="21" t="s">
        <v>18</v>
      </c>
      <c r="E75" s="21">
        <v>20</v>
      </c>
      <c r="F75" s="21" t="s">
        <v>19</v>
      </c>
      <c r="G75" s="22" t="s">
        <v>156</v>
      </c>
      <c r="H75" s="35">
        <v>18767000000</v>
      </c>
      <c r="I75" s="24">
        <v>0</v>
      </c>
      <c r="J75" s="24">
        <v>0</v>
      </c>
      <c r="K75" s="24">
        <v>0</v>
      </c>
      <c r="L75" s="24">
        <v>0</v>
      </c>
      <c r="M75" s="25">
        <f>+I75-J75+K75-L75</f>
        <v>0</v>
      </c>
      <c r="N75" s="24">
        <f>H75+M75</f>
        <v>18767000000</v>
      </c>
      <c r="O75" s="24">
        <v>0</v>
      </c>
      <c r="P75" s="24">
        <v>0</v>
      </c>
      <c r="Q75" s="24">
        <v>0</v>
      </c>
      <c r="R75" s="26">
        <v>0</v>
      </c>
    </row>
    <row r="76" spans="1:18" ht="31.5" customHeight="1" thickBot="1" x14ac:dyDescent="0.35">
      <c r="A76" s="2">
        <v>2021</v>
      </c>
      <c r="B76" s="79" t="s">
        <v>410</v>
      </c>
      <c r="C76" s="15" t="s">
        <v>157</v>
      </c>
      <c r="D76" s="16"/>
      <c r="E76" s="16"/>
      <c r="F76" s="21"/>
      <c r="G76" s="85" t="s">
        <v>158</v>
      </c>
      <c r="H76" s="30">
        <f t="shared" ref="H76:R77" si="32">+H77</f>
        <v>188000000</v>
      </c>
      <c r="I76" s="30">
        <f t="shared" si="32"/>
        <v>0</v>
      </c>
      <c r="J76" s="30">
        <f t="shared" si="32"/>
        <v>0</v>
      </c>
      <c r="K76" s="30">
        <f t="shared" si="32"/>
        <v>0</v>
      </c>
      <c r="L76" s="30">
        <f t="shared" si="32"/>
        <v>0</v>
      </c>
      <c r="M76" s="30">
        <f t="shared" si="32"/>
        <v>0</v>
      </c>
      <c r="N76" s="30">
        <f t="shared" si="32"/>
        <v>188000000</v>
      </c>
      <c r="O76" s="30">
        <f t="shared" si="32"/>
        <v>188000000</v>
      </c>
      <c r="P76" s="30">
        <f t="shared" si="32"/>
        <v>19393540</v>
      </c>
      <c r="Q76" s="30">
        <f t="shared" si="32"/>
        <v>10770215</v>
      </c>
      <c r="R76" s="31">
        <f t="shared" si="32"/>
        <v>10770215</v>
      </c>
    </row>
    <row r="77" spans="1:18" ht="31.5" customHeight="1" thickBot="1" x14ac:dyDescent="0.35">
      <c r="A77" s="2">
        <v>2021</v>
      </c>
      <c r="B77" s="79" t="s">
        <v>410</v>
      </c>
      <c r="C77" s="15" t="s">
        <v>159</v>
      </c>
      <c r="D77" s="21"/>
      <c r="E77" s="21"/>
      <c r="F77" s="21"/>
      <c r="G77" s="17" t="s">
        <v>160</v>
      </c>
      <c r="H77" s="30">
        <f t="shared" si="32"/>
        <v>188000000</v>
      </c>
      <c r="I77" s="30">
        <f t="shared" si="32"/>
        <v>0</v>
      </c>
      <c r="J77" s="30">
        <f t="shared" si="32"/>
        <v>0</v>
      </c>
      <c r="K77" s="30">
        <f t="shared" si="32"/>
        <v>0</v>
      </c>
      <c r="L77" s="30">
        <f t="shared" si="32"/>
        <v>0</v>
      </c>
      <c r="M77" s="30">
        <f t="shared" si="32"/>
        <v>0</v>
      </c>
      <c r="N77" s="30">
        <f t="shared" si="32"/>
        <v>188000000</v>
      </c>
      <c r="O77" s="30">
        <f t="shared" si="32"/>
        <v>188000000</v>
      </c>
      <c r="P77" s="30">
        <f t="shared" si="32"/>
        <v>19393540</v>
      </c>
      <c r="Q77" s="30">
        <f t="shared" si="32"/>
        <v>10770215</v>
      </c>
      <c r="R77" s="31">
        <f t="shared" si="32"/>
        <v>10770215</v>
      </c>
    </row>
    <row r="78" spans="1:18" ht="34.5" customHeight="1" thickBot="1" x14ac:dyDescent="0.35">
      <c r="A78" s="2">
        <v>2021</v>
      </c>
      <c r="B78" s="79" t="s">
        <v>410</v>
      </c>
      <c r="C78" s="15" t="s">
        <v>161</v>
      </c>
      <c r="D78" s="21"/>
      <c r="E78" s="21"/>
      <c r="F78" s="21"/>
      <c r="G78" s="17" t="s">
        <v>162</v>
      </c>
      <c r="H78" s="30">
        <f t="shared" ref="H78:R78" si="33">+H79+H80</f>
        <v>188000000</v>
      </c>
      <c r="I78" s="30">
        <f t="shared" si="33"/>
        <v>0</v>
      </c>
      <c r="J78" s="30">
        <f t="shared" si="33"/>
        <v>0</v>
      </c>
      <c r="K78" s="30">
        <f t="shared" si="33"/>
        <v>0</v>
      </c>
      <c r="L78" s="30">
        <f t="shared" si="33"/>
        <v>0</v>
      </c>
      <c r="M78" s="30">
        <f t="shared" si="33"/>
        <v>0</v>
      </c>
      <c r="N78" s="30">
        <f t="shared" si="33"/>
        <v>188000000</v>
      </c>
      <c r="O78" s="30">
        <f t="shared" si="33"/>
        <v>188000000</v>
      </c>
      <c r="P78" s="30">
        <f t="shared" si="33"/>
        <v>19393540</v>
      </c>
      <c r="Q78" s="30">
        <f t="shared" si="33"/>
        <v>10770215</v>
      </c>
      <c r="R78" s="31">
        <f t="shared" si="33"/>
        <v>10770215</v>
      </c>
    </row>
    <row r="79" spans="1:18" ht="30" customHeight="1" thickBot="1" x14ac:dyDescent="0.35">
      <c r="A79" s="2">
        <v>2021</v>
      </c>
      <c r="B79" s="79" t="s">
        <v>410</v>
      </c>
      <c r="C79" s="20" t="s">
        <v>163</v>
      </c>
      <c r="D79" s="21" t="s">
        <v>18</v>
      </c>
      <c r="E79" s="21">
        <v>20</v>
      </c>
      <c r="F79" s="21" t="s">
        <v>19</v>
      </c>
      <c r="G79" s="22" t="s">
        <v>164</v>
      </c>
      <c r="H79" s="24">
        <v>68000000</v>
      </c>
      <c r="I79" s="24">
        <v>0</v>
      </c>
      <c r="J79" s="24">
        <v>0</v>
      </c>
      <c r="K79" s="24">
        <v>0</v>
      </c>
      <c r="L79" s="24">
        <v>0</v>
      </c>
      <c r="M79" s="25">
        <f>+I79-J79+K79-L79</f>
        <v>0</v>
      </c>
      <c r="N79" s="24">
        <f>H79+M79</f>
        <v>68000000</v>
      </c>
      <c r="O79" s="24">
        <v>68000000</v>
      </c>
      <c r="P79" s="24">
        <v>10851258</v>
      </c>
      <c r="Q79" s="24">
        <v>10770215</v>
      </c>
      <c r="R79" s="26">
        <v>10770215</v>
      </c>
    </row>
    <row r="80" spans="1:18" ht="30" customHeight="1" thickBot="1" x14ac:dyDescent="0.35">
      <c r="A80" s="2">
        <v>2021</v>
      </c>
      <c r="B80" s="79" t="s">
        <v>410</v>
      </c>
      <c r="C80" s="20" t="s">
        <v>165</v>
      </c>
      <c r="D80" s="21" t="s">
        <v>18</v>
      </c>
      <c r="E80" s="21">
        <v>20</v>
      </c>
      <c r="F80" s="21" t="s">
        <v>19</v>
      </c>
      <c r="G80" s="22" t="s">
        <v>166</v>
      </c>
      <c r="H80" s="24">
        <v>120000000</v>
      </c>
      <c r="I80" s="24">
        <v>0</v>
      </c>
      <c r="J80" s="24">
        <v>0</v>
      </c>
      <c r="K80" s="24">
        <v>0</v>
      </c>
      <c r="L80" s="24">
        <v>0</v>
      </c>
      <c r="M80" s="25">
        <f>+I80-J80+K80-L80</f>
        <v>0</v>
      </c>
      <c r="N80" s="24">
        <f>H80+M80</f>
        <v>120000000</v>
      </c>
      <c r="O80" s="24">
        <v>120000000</v>
      </c>
      <c r="P80" s="24">
        <v>8542282</v>
      </c>
      <c r="Q80" s="24">
        <v>0</v>
      </c>
      <c r="R80" s="26">
        <v>0</v>
      </c>
    </row>
    <row r="81" spans="1:18" ht="29.25" customHeight="1" thickBot="1" x14ac:dyDescent="0.35">
      <c r="A81" s="2">
        <v>2021</v>
      </c>
      <c r="B81" s="79" t="s">
        <v>410</v>
      </c>
      <c r="C81" s="15" t="s">
        <v>167</v>
      </c>
      <c r="D81" s="16"/>
      <c r="E81" s="16"/>
      <c r="F81" s="21"/>
      <c r="G81" s="17" t="s">
        <v>168</v>
      </c>
      <c r="H81" s="30">
        <f t="shared" ref="H81:R81" si="34">+H82</f>
        <v>8222626000</v>
      </c>
      <c r="I81" s="30">
        <f t="shared" si="34"/>
        <v>0</v>
      </c>
      <c r="J81" s="30">
        <f t="shared" si="34"/>
        <v>0</v>
      </c>
      <c r="K81" s="30">
        <f t="shared" si="34"/>
        <v>0</v>
      </c>
      <c r="L81" s="30">
        <f t="shared" si="34"/>
        <v>0</v>
      </c>
      <c r="M81" s="30">
        <f t="shared" si="34"/>
        <v>0</v>
      </c>
      <c r="N81" s="30">
        <f t="shared" si="34"/>
        <v>8222626000</v>
      </c>
      <c r="O81" s="30">
        <f t="shared" si="34"/>
        <v>1781303445</v>
      </c>
      <c r="P81" s="30">
        <f t="shared" si="34"/>
        <v>40644000</v>
      </c>
      <c r="Q81" s="30">
        <f t="shared" si="34"/>
        <v>0</v>
      </c>
      <c r="R81" s="31">
        <f t="shared" si="34"/>
        <v>0</v>
      </c>
    </row>
    <row r="82" spans="1:18" ht="29.25" customHeight="1" thickBot="1" x14ac:dyDescent="0.35">
      <c r="A82" s="2">
        <v>2021</v>
      </c>
      <c r="B82" s="79" t="s">
        <v>410</v>
      </c>
      <c r="C82" s="15" t="s">
        <v>169</v>
      </c>
      <c r="D82" s="16"/>
      <c r="E82" s="16"/>
      <c r="F82" s="21"/>
      <c r="G82" s="17" t="s">
        <v>170</v>
      </c>
      <c r="H82" s="30">
        <f t="shared" ref="H82:R82" si="35">+H83+H84+H85</f>
        <v>8222626000</v>
      </c>
      <c r="I82" s="30">
        <f t="shared" si="35"/>
        <v>0</v>
      </c>
      <c r="J82" s="30">
        <f t="shared" si="35"/>
        <v>0</v>
      </c>
      <c r="K82" s="30">
        <f t="shared" si="35"/>
        <v>0</v>
      </c>
      <c r="L82" s="30">
        <f t="shared" si="35"/>
        <v>0</v>
      </c>
      <c r="M82" s="30">
        <f t="shared" si="35"/>
        <v>0</v>
      </c>
      <c r="N82" s="30">
        <f t="shared" si="35"/>
        <v>8222626000</v>
      </c>
      <c r="O82" s="30">
        <f t="shared" si="35"/>
        <v>1781303445</v>
      </c>
      <c r="P82" s="30">
        <f t="shared" si="35"/>
        <v>40644000</v>
      </c>
      <c r="Q82" s="30">
        <f t="shared" si="35"/>
        <v>0</v>
      </c>
      <c r="R82" s="31">
        <f t="shared" si="35"/>
        <v>0</v>
      </c>
    </row>
    <row r="83" spans="1:18" ht="24.75" customHeight="1" thickBot="1" x14ac:dyDescent="0.35">
      <c r="A83" s="2">
        <v>2021</v>
      </c>
      <c r="B83" s="79" t="s">
        <v>410</v>
      </c>
      <c r="C83" s="20" t="s">
        <v>171</v>
      </c>
      <c r="D83" s="21" t="s">
        <v>172</v>
      </c>
      <c r="E83" s="21">
        <v>10</v>
      </c>
      <c r="F83" s="21" t="s">
        <v>19</v>
      </c>
      <c r="G83" s="22" t="s">
        <v>173</v>
      </c>
      <c r="H83" s="24">
        <v>1408779000</v>
      </c>
      <c r="I83" s="24">
        <v>0</v>
      </c>
      <c r="J83" s="24">
        <v>0</v>
      </c>
      <c r="K83" s="24">
        <v>0</v>
      </c>
      <c r="L83" s="24">
        <v>0</v>
      </c>
      <c r="M83" s="25">
        <f>+I83-J83+K83-L83</f>
        <v>0</v>
      </c>
      <c r="N83" s="24">
        <f>H83+M83</f>
        <v>1408779000</v>
      </c>
      <c r="O83" s="24">
        <v>0</v>
      </c>
      <c r="P83" s="24">
        <v>0</v>
      </c>
      <c r="Q83" s="24">
        <v>0</v>
      </c>
      <c r="R83" s="26">
        <v>0</v>
      </c>
    </row>
    <row r="84" spans="1:18" ht="24.75" customHeight="1" thickBot="1" x14ac:dyDescent="0.35">
      <c r="A84" s="2">
        <v>2021</v>
      </c>
      <c r="B84" s="79" t="s">
        <v>410</v>
      </c>
      <c r="C84" s="20" t="s">
        <v>171</v>
      </c>
      <c r="D84" s="21" t="s">
        <v>18</v>
      </c>
      <c r="E84" s="21">
        <v>20</v>
      </c>
      <c r="F84" s="21" t="s">
        <v>19</v>
      </c>
      <c r="G84" s="22" t="s">
        <v>173</v>
      </c>
      <c r="H84" s="24">
        <v>848378000</v>
      </c>
      <c r="I84" s="24">
        <v>0</v>
      </c>
      <c r="J84" s="24">
        <v>0</v>
      </c>
      <c r="K84" s="24">
        <v>0</v>
      </c>
      <c r="L84" s="24">
        <v>0</v>
      </c>
      <c r="M84" s="25">
        <f>+I84-J84+K84-L84</f>
        <v>0</v>
      </c>
      <c r="N84" s="24">
        <f>H84+M84</f>
        <v>848378000</v>
      </c>
      <c r="O84" s="24">
        <v>0</v>
      </c>
      <c r="P84" s="24">
        <v>0</v>
      </c>
      <c r="Q84" s="24">
        <v>0</v>
      </c>
      <c r="R84" s="26">
        <v>0</v>
      </c>
    </row>
    <row r="85" spans="1:18" ht="24.75" customHeight="1" thickBot="1" x14ac:dyDescent="0.35">
      <c r="A85" s="2">
        <v>2021</v>
      </c>
      <c r="B85" s="79" t="s">
        <v>410</v>
      </c>
      <c r="C85" s="20" t="s">
        <v>174</v>
      </c>
      <c r="D85" s="21" t="s">
        <v>18</v>
      </c>
      <c r="E85" s="21">
        <v>20</v>
      </c>
      <c r="F85" s="21" t="s">
        <v>19</v>
      </c>
      <c r="G85" s="22" t="s">
        <v>175</v>
      </c>
      <c r="H85" s="24">
        <v>5965469000</v>
      </c>
      <c r="I85" s="24">
        <v>0</v>
      </c>
      <c r="J85" s="24">
        <v>0</v>
      </c>
      <c r="K85" s="24">
        <v>0</v>
      </c>
      <c r="L85" s="24">
        <v>0</v>
      </c>
      <c r="M85" s="25">
        <f>+I85-J85+K85-L85</f>
        <v>0</v>
      </c>
      <c r="N85" s="24">
        <f>H85+M85</f>
        <v>5965469000</v>
      </c>
      <c r="O85" s="24">
        <v>1781303445</v>
      </c>
      <c r="P85" s="24">
        <v>40644000</v>
      </c>
      <c r="Q85" s="24">
        <v>0</v>
      </c>
      <c r="R85" s="26">
        <v>0</v>
      </c>
    </row>
    <row r="86" spans="1:18" ht="33" customHeight="1" thickBot="1" x14ac:dyDescent="0.35">
      <c r="A86" s="2">
        <v>2021</v>
      </c>
      <c r="B86" s="79" t="s">
        <v>410</v>
      </c>
      <c r="C86" s="15" t="s">
        <v>176</v>
      </c>
      <c r="D86" s="16"/>
      <c r="E86" s="16"/>
      <c r="F86" s="21"/>
      <c r="G86" s="17" t="s">
        <v>177</v>
      </c>
      <c r="H86" s="30">
        <f t="shared" ref="H86:R87" si="36">+H87</f>
        <v>6122200000</v>
      </c>
      <c r="I86" s="30">
        <f t="shared" si="36"/>
        <v>0</v>
      </c>
      <c r="J86" s="30">
        <f t="shared" si="36"/>
        <v>0</v>
      </c>
      <c r="K86" s="30">
        <f t="shared" si="36"/>
        <v>0</v>
      </c>
      <c r="L86" s="30">
        <f t="shared" si="36"/>
        <v>0</v>
      </c>
      <c r="M86" s="30">
        <f t="shared" si="36"/>
        <v>0</v>
      </c>
      <c r="N86" s="30">
        <f t="shared" si="36"/>
        <v>6122200000</v>
      </c>
      <c r="O86" s="30">
        <f t="shared" si="36"/>
        <v>4640071275.4499998</v>
      </c>
      <c r="P86" s="30">
        <f t="shared" si="36"/>
        <v>4640071275.4499998</v>
      </c>
      <c r="Q86" s="30">
        <f t="shared" si="36"/>
        <v>4640071275.4499998</v>
      </c>
      <c r="R86" s="31">
        <f t="shared" si="36"/>
        <v>4640071275.4499998</v>
      </c>
    </row>
    <row r="87" spans="1:18" ht="33" customHeight="1" thickBot="1" x14ac:dyDescent="0.35">
      <c r="A87" s="2">
        <v>2021</v>
      </c>
      <c r="B87" s="79" t="s">
        <v>410</v>
      </c>
      <c r="C87" s="15" t="s">
        <v>178</v>
      </c>
      <c r="D87" s="16"/>
      <c r="E87" s="16"/>
      <c r="F87" s="21"/>
      <c r="G87" s="17" t="s">
        <v>179</v>
      </c>
      <c r="H87" s="30">
        <f t="shared" si="36"/>
        <v>6122200000</v>
      </c>
      <c r="I87" s="30">
        <f t="shared" si="36"/>
        <v>0</v>
      </c>
      <c r="J87" s="30">
        <f t="shared" si="36"/>
        <v>0</v>
      </c>
      <c r="K87" s="30">
        <f t="shared" si="36"/>
        <v>0</v>
      </c>
      <c r="L87" s="30">
        <f t="shared" si="36"/>
        <v>0</v>
      </c>
      <c r="M87" s="30">
        <f t="shared" si="36"/>
        <v>0</v>
      </c>
      <c r="N87" s="30">
        <f t="shared" si="36"/>
        <v>6122200000</v>
      </c>
      <c r="O87" s="30">
        <f t="shared" si="36"/>
        <v>4640071275.4499998</v>
      </c>
      <c r="P87" s="30">
        <f t="shared" si="36"/>
        <v>4640071275.4499998</v>
      </c>
      <c r="Q87" s="30">
        <f t="shared" si="36"/>
        <v>4640071275.4499998</v>
      </c>
      <c r="R87" s="31">
        <f t="shared" si="36"/>
        <v>4640071275.4499998</v>
      </c>
    </row>
    <row r="88" spans="1:18" ht="28.5" customHeight="1" thickBot="1" x14ac:dyDescent="0.35">
      <c r="A88" s="2">
        <v>2021</v>
      </c>
      <c r="B88" s="79" t="s">
        <v>410</v>
      </c>
      <c r="C88" s="36" t="s">
        <v>180</v>
      </c>
      <c r="D88" s="37" t="s">
        <v>18</v>
      </c>
      <c r="E88" s="37">
        <v>20</v>
      </c>
      <c r="F88" s="37" t="s">
        <v>19</v>
      </c>
      <c r="G88" s="38" t="s">
        <v>181</v>
      </c>
      <c r="H88" s="39">
        <v>6122200000</v>
      </c>
      <c r="I88" s="24">
        <v>0</v>
      </c>
      <c r="J88" s="24">
        <v>0</v>
      </c>
      <c r="K88" s="24">
        <v>0</v>
      </c>
      <c r="L88" s="24">
        <v>0</v>
      </c>
      <c r="M88" s="40">
        <f>+I88-J88+K88-L88</f>
        <v>0</v>
      </c>
      <c r="N88" s="39">
        <f>H88+M88</f>
        <v>6122200000</v>
      </c>
      <c r="O88" s="39">
        <v>4640071275.4499998</v>
      </c>
      <c r="P88" s="39">
        <v>4640071275.4499998</v>
      </c>
      <c r="Q88" s="39">
        <v>4640071275.4499998</v>
      </c>
      <c r="R88" s="41">
        <v>4640071275.4499998</v>
      </c>
    </row>
    <row r="89" spans="1:18" s="2" customFormat="1" ht="28.5" customHeight="1" thickBot="1" x14ac:dyDescent="0.35">
      <c r="A89" s="2">
        <v>2021</v>
      </c>
      <c r="B89" s="79" t="s">
        <v>410</v>
      </c>
      <c r="C89" s="5" t="s">
        <v>182</v>
      </c>
      <c r="D89" s="6"/>
      <c r="E89" s="6"/>
      <c r="F89" s="6"/>
      <c r="G89" s="7" t="s">
        <v>183</v>
      </c>
      <c r="H89" s="8">
        <f t="shared" ref="H89:R89" si="37">H90+H93</f>
        <v>969198470862</v>
      </c>
      <c r="I89" s="8">
        <f t="shared" si="37"/>
        <v>0</v>
      </c>
      <c r="J89" s="8">
        <f t="shared" si="37"/>
        <v>0</v>
      </c>
      <c r="K89" s="8">
        <f t="shared" si="37"/>
        <v>0</v>
      </c>
      <c r="L89" s="8">
        <f t="shared" si="37"/>
        <v>0</v>
      </c>
      <c r="M89" s="8">
        <f t="shared" si="37"/>
        <v>0</v>
      </c>
      <c r="N89" s="8">
        <f t="shared" si="37"/>
        <v>969198470862</v>
      </c>
      <c r="O89" s="8">
        <f t="shared" si="37"/>
        <v>0</v>
      </c>
      <c r="P89" s="8">
        <f t="shared" si="37"/>
        <v>0</v>
      </c>
      <c r="Q89" s="8">
        <f t="shared" si="37"/>
        <v>0</v>
      </c>
      <c r="R89" s="9">
        <f t="shared" si="37"/>
        <v>0</v>
      </c>
    </row>
    <row r="90" spans="1:18" ht="23.25" customHeight="1" thickBot="1" x14ac:dyDescent="0.35">
      <c r="A90" s="2">
        <v>2021</v>
      </c>
      <c r="B90" s="79" t="s">
        <v>410</v>
      </c>
      <c r="C90" s="10" t="s">
        <v>184</v>
      </c>
      <c r="D90" s="11"/>
      <c r="E90" s="11"/>
      <c r="F90" s="42"/>
      <c r="G90" s="12" t="s">
        <v>185</v>
      </c>
      <c r="H90" s="43">
        <f t="shared" ref="H90:R90" si="38">H91</f>
        <v>134836170862</v>
      </c>
      <c r="I90" s="43">
        <f t="shared" si="38"/>
        <v>0</v>
      </c>
      <c r="J90" s="43">
        <f t="shared" si="38"/>
        <v>0</v>
      </c>
      <c r="K90" s="43">
        <f t="shared" si="38"/>
        <v>0</v>
      </c>
      <c r="L90" s="43">
        <f t="shared" si="38"/>
        <v>0</v>
      </c>
      <c r="M90" s="43">
        <f t="shared" si="38"/>
        <v>0</v>
      </c>
      <c r="N90" s="43">
        <f t="shared" si="38"/>
        <v>134836170862</v>
      </c>
      <c r="O90" s="43">
        <f t="shared" si="38"/>
        <v>0</v>
      </c>
      <c r="P90" s="43">
        <f t="shared" si="38"/>
        <v>0</v>
      </c>
      <c r="Q90" s="43">
        <f t="shared" si="38"/>
        <v>0</v>
      </c>
      <c r="R90" s="44">
        <f t="shared" si="38"/>
        <v>0</v>
      </c>
    </row>
    <row r="91" spans="1:18" ht="23.25" customHeight="1" thickBot="1" x14ac:dyDescent="0.35">
      <c r="A91" s="2">
        <v>2021</v>
      </c>
      <c r="B91" s="79" t="s">
        <v>410</v>
      </c>
      <c r="C91" s="15" t="s">
        <v>186</v>
      </c>
      <c r="D91" s="16"/>
      <c r="E91" s="16"/>
      <c r="F91" s="21"/>
      <c r="G91" s="17" t="s">
        <v>187</v>
      </c>
      <c r="H91" s="45">
        <f t="shared" ref="H91:R91" si="39">+H92</f>
        <v>134836170862</v>
      </c>
      <c r="I91" s="45">
        <f t="shared" si="39"/>
        <v>0</v>
      </c>
      <c r="J91" s="45">
        <f t="shared" si="39"/>
        <v>0</v>
      </c>
      <c r="K91" s="45">
        <f t="shared" si="39"/>
        <v>0</v>
      </c>
      <c r="L91" s="45">
        <f t="shared" si="39"/>
        <v>0</v>
      </c>
      <c r="M91" s="45">
        <f t="shared" si="39"/>
        <v>0</v>
      </c>
      <c r="N91" s="45">
        <f t="shared" si="39"/>
        <v>134836170862</v>
      </c>
      <c r="O91" s="45">
        <f t="shared" si="39"/>
        <v>0</v>
      </c>
      <c r="P91" s="45">
        <f t="shared" si="39"/>
        <v>0</v>
      </c>
      <c r="Q91" s="45">
        <f t="shared" si="39"/>
        <v>0</v>
      </c>
      <c r="R91" s="46">
        <f t="shared" si="39"/>
        <v>0</v>
      </c>
    </row>
    <row r="92" spans="1:18" ht="23.25" customHeight="1" thickBot="1" x14ac:dyDescent="0.35">
      <c r="A92" s="2">
        <v>2021</v>
      </c>
      <c r="B92" s="79" t="s">
        <v>410</v>
      </c>
      <c r="C92" s="20" t="s">
        <v>188</v>
      </c>
      <c r="D92" s="21" t="s">
        <v>172</v>
      </c>
      <c r="E92" s="21">
        <v>11</v>
      </c>
      <c r="F92" s="21" t="s">
        <v>189</v>
      </c>
      <c r="G92" s="22" t="s">
        <v>190</v>
      </c>
      <c r="H92" s="47">
        <v>134836170862</v>
      </c>
      <c r="I92" s="47">
        <v>0</v>
      </c>
      <c r="J92" s="47">
        <v>0</v>
      </c>
      <c r="K92" s="47">
        <v>0</v>
      </c>
      <c r="L92" s="47">
        <v>0</v>
      </c>
      <c r="M92" s="47">
        <f>+I92-J92+K92-L92</f>
        <v>0</v>
      </c>
      <c r="N92" s="47">
        <f>H92+M92</f>
        <v>134836170862</v>
      </c>
      <c r="O92" s="47">
        <v>0</v>
      </c>
      <c r="P92" s="47">
        <v>0</v>
      </c>
      <c r="Q92" s="47">
        <v>0</v>
      </c>
      <c r="R92" s="48">
        <v>0</v>
      </c>
    </row>
    <row r="93" spans="1:18" ht="23.25" customHeight="1" thickBot="1" x14ac:dyDescent="0.35">
      <c r="A93" s="2">
        <v>2021</v>
      </c>
      <c r="B93" s="79" t="s">
        <v>410</v>
      </c>
      <c r="C93" s="10" t="s">
        <v>191</v>
      </c>
      <c r="D93" s="11"/>
      <c r="E93" s="11"/>
      <c r="F93" s="42"/>
      <c r="G93" s="12" t="s">
        <v>192</v>
      </c>
      <c r="H93" s="43">
        <f t="shared" ref="H93:R93" si="40">H94</f>
        <v>834362300000</v>
      </c>
      <c r="I93" s="43">
        <f t="shared" si="40"/>
        <v>0</v>
      </c>
      <c r="J93" s="43">
        <f t="shared" si="40"/>
        <v>0</v>
      </c>
      <c r="K93" s="43">
        <f t="shared" si="40"/>
        <v>0</v>
      </c>
      <c r="L93" s="43">
        <f t="shared" si="40"/>
        <v>0</v>
      </c>
      <c r="M93" s="43">
        <f t="shared" si="40"/>
        <v>0</v>
      </c>
      <c r="N93" s="43">
        <f t="shared" si="40"/>
        <v>834362300000</v>
      </c>
      <c r="O93" s="43">
        <f t="shared" si="40"/>
        <v>0</v>
      </c>
      <c r="P93" s="43">
        <f t="shared" si="40"/>
        <v>0</v>
      </c>
      <c r="Q93" s="43">
        <f t="shared" si="40"/>
        <v>0</v>
      </c>
      <c r="R93" s="44">
        <f t="shared" si="40"/>
        <v>0</v>
      </c>
    </row>
    <row r="94" spans="1:18" ht="23.25" customHeight="1" thickBot="1" x14ac:dyDescent="0.35">
      <c r="A94" s="2">
        <v>2021</v>
      </c>
      <c r="B94" s="79" t="s">
        <v>410</v>
      </c>
      <c r="C94" s="15" t="s">
        <v>193</v>
      </c>
      <c r="D94" s="16"/>
      <c r="E94" s="16"/>
      <c r="F94" s="21"/>
      <c r="G94" s="17" t="s">
        <v>194</v>
      </c>
      <c r="H94" s="45">
        <f t="shared" ref="H94:R94" si="41">+H95</f>
        <v>834362300000</v>
      </c>
      <c r="I94" s="45">
        <f t="shared" si="41"/>
        <v>0</v>
      </c>
      <c r="J94" s="45">
        <f t="shared" si="41"/>
        <v>0</v>
      </c>
      <c r="K94" s="45">
        <f t="shared" si="41"/>
        <v>0</v>
      </c>
      <c r="L94" s="45">
        <f t="shared" si="41"/>
        <v>0</v>
      </c>
      <c r="M94" s="45">
        <f t="shared" si="41"/>
        <v>0</v>
      </c>
      <c r="N94" s="45">
        <f t="shared" si="41"/>
        <v>834362300000</v>
      </c>
      <c r="O94" s="45">
        <f t="shared" si="41"/>
        <v>0</v>
      </c>
      <c r="P94" s="45">
        <f t="shared" si="41"/>
        <v>0</v>
      </c>
      <c r="Q94" s="45">
        <f t="shared" si="41"/>
        <v>0</v>
      </c>
      <c r="R94" s="46">
        <f t="shared" si="41"/>
        <v>0</v>
      </c>
    </row>
    <row r="95" spans="1:18" ht="23.25" customHeight="1" thickBot="1" x14ac:dyDescent="0.35">
      <c r="A95" s="2">
        <v>2021</v>
      </c>
      <c r="B95" s="79" t="s">
        <v>410</v>
      </c>
      <c r="C95" s="36" t="s">
        <v>195</v>
      </c>
      <c r="D95" s="37" t="s">
        <v>172</v>
      </c>
      <c r="E95" s="37">
        <v>11</v>
      </c>
      <c r="F95" s="37" t="s">
        <v>19</v>
      </c>
      <c r="G95" s="38" t="s">
        <v>196</v>
      </c>
      <c r="H95" s="49">
        <v>834362300000</v>
      </c>
      <c r="I95" s="49">
        <v>0</v>
      </c>
      <c r="J95" s="49">
        <v>0</v>
      </c>
      <c r="K95" s="49">
        <v>0</v>
      </c>
      <c r="L95" s="49">
        <v>0</v>
      </c>
      <c r="M95" s="40">
        <f>+I95-J95+K95-L95</f>
        <v>0</v>
      </c>
      <c r="N95" s="49">
        <f>H95+M95</f>
        <v>834362300000</v>
      </c>
      <c r="O95" s="49">
        <v>0</v>
      </c>
      <c r="P95" s="49">
        <v>0</v>
      </c>
      <c r="Q95" s="49">
        <v>0</v>
      </c>
      <c r="R95" s="50">
        <v>0</v>
      </c>
    </row>
    <row r="96" spans="1:18" s="2" customFormat="1" ht="24" customHeight="1" thickBot="1" x14ac:dyDescent="0.35">
      <c r="A96" s="2">
        <v>2021</v>
      </c>
      <c r="B96" s="79" t="s">
        <v>410</v>
      </c>
      <c r="C96" s="5" t="s">
        <v>197</v>
      </c>
      <c r="D96" s="6"/>
      <c r="E96" s="6"/>
      <c r="F96" s="6"/>
      <c r="G96" s="7" t="s">
        <v>440</v>
      </c>
      <c r="H96" s="8">
        <f t="shared" ref="H96:R96" si="42">+H97+H193+H199+H211+H222</f>
        <v>4237527256305</v>
      </c>
      <c r="I96" s="8">
        <f t="shared" si="42"/>
        <v>0</v>
      </c>
      <c r="J96" s="8">
        <f t="shared" si="42"/>
        <v>0</v>
      </c>
      <c r="K96" s="8">
        <f t="shared" si="42"/>
        <v>0</v>
      </c>
      <c r="L96" s="8">
        <f t="shared" si="42"/>
        <v>0</v>
      </c>
      <c r="M96" s="8">
        <f t="shared" si="42"/>
        <v>0</v>
      </c>
      <c r="N96" s="8">
        <f t="shared" si="42"/>
        <v>4237527256305</v>
      </c>
      <c r="O96" s="8">
        <f t="shared" si="42"/>
        <v>4116206709510</v>
      </c>
      <c r="P96" s="8">
        <f t="shared" si="42"/>
        <v>4017726839893.2002</v>
      </c>
      <c r="Q96" s="8">
        <f t="shared" si="42"/>
        <v>118076763046</v>
      </c>
      <c r="R96" s="9">
        <f t="shared" si="42"/>
        <v>118076598129</v>
      </c>
    </row>
    <row r="97" spans="1:18" ht="24" customHeight="1" thickBot="1" x14ac:dyDescent="0.35">
      <c r="A97" s="2">
        <v>2021</v>
      </c>
      <c r="B97" s="79" t="s">
        <v>410</v>
      </c>
      <c r="C97" s="10" t="s">
        <v>198</v>
      </c>
      <c r="D97" s="11"/>
      <c r="E97" s="11"/>
      <c r="F97" s="42"/>
      <c r="G97" s="12" t="s">
        <v>199</v>
      </c>
      <c r="H97" s="51">
        <f t="shared" ref="H97:R97" si="43">+H98</f>
        <v>4013197084476</v>
      </c>
      <c r="I97" s="51">
        <f t="shared" si="43"/>
        <v>0</v>
      </c>
      <c r="J97" s="51">
        <f t="shared" si="43"/>
        <v>0</v>
      </c>
      <c r="K97" s="51">
        <f t="shared" si="43"/>
        <v>0</v>
      </c>
      <c r="L97" s="51">
        <f t="shared" si="43"/>
        <v>0</v>
      </c>
      <c r="M97" s="51">
        <f t="shared" si="43"/>
        <v>0</v>
      </c>
      <c r="N97" s="51">
        <f t="shared" si="43"/>
        <v>4013197084476</v>
      </c>
      <c r="O97" s="51">
        <f t="shared" si="43"/>
        <v>3993370352779.3999</v>
      </c>
      <c r="P97" s="51">
        <f t="shared" si="43"/>
        <v>3991564986360.6001</v>
      </c>
      <c r="Q97" s="51">
        <f t="shared" si="43"/>
        <v>118076598129</v>
      </c>
      <c r="R97" s="52">
        <f t="shared" si="43"/>
        <v>118076598129</v>
      </c>
    </row>
    <row r="98" spans="1:18" ht="24" customHeight="1" thickBot="1" x14ac:dyDescent="0.35">
      <c r="A98" s="2">
        <v>2021</v>
      </c>
      <c r="B98" s="79" t="s">
        <v>410</v>
      </c>
      <c r="C98" s="15" t="s">
        <v>200</v>
      </c>
      <c r="D98" s="16"/>
      <c r="E98" s="16"/>
      <c r="F98" s="21"/>
      <c r="G98" s="17" t="s">
        <v>201</v>
      </c>
      <c r="H98" s="30">
        <f t="shared" ref="H98:R98" si="44">+H99+H103+H107+H111+H115+H119+H123+H127+H131+H135+H140+H144+H148+H152+H156+H160+H164+H169+H172+H176+H180+H184+H188+H192</f>
        <v>4013197084476</v>
      </c>
      <c r="I98" s="30">
        <f t="shared" si="44"/>
        <v>0</v>
      </c>
      <c r="J98" s="30">
        <f t="shared" si="44"/>
        <v>0</v>
      </c>
      <c r="K98" s="30">
        <f t="shared" si="44"/>
        <v>0</v>
      </c>
      <c r="L98" s="30">
        <f t="shared" si="44"/>
        <v>0</v>
      </c>
      <c r="M98" s="30">
        <f t="shared" si="44"/>
        <v>0</v>
      </c>
      <c r="N98" s="30">
        <f t="shared" si="44"/>
        <v>4013197084476</v>
      </c>
      <c r="O98" s="30">
        <f t="shared" si="44"/>
        <v>3993370352779.3999</v>
      </c>
      <c r="P98" s="30">
        <f t="shared" si="44"/>
        <v>3991564986360.6001</v>
      </c>
      <c r="Q98" s="30">
        <f t="shared" si="44"/>
        <v>118076598129</v>
      </c>
      <c r="R98" s="31">
        <f t="shared" si="44"/>
        <v>118076598129</v>
      </c>
    </row>
    <row r="99" spans="1:18" ht="54" customHeight="1" thickBot="1" x14ac:dyDescent="0.35">
      <c r="A99" s="2">
        <v>2021</v>
      </c>
      <c r="B99" s="79" t="s">
        <v>410</v>
      </c>
      <c r="C99" s="15" t="s">
        <v>202</v>
      </c>
      <c r="D99" s="21"/>
      <c r="E99" s="21"/>
      <c r="F99" s="21"/>
      <c r="G99" s="17" t="s">
        <v>203</v>
      </c>
      <c r="H99" s="30">
        <f t="shared" ref="H99:R101" si="45">+H100</f>
        <v>197403295128</v>
      </c>
      <c r="I99" s="30">
        <f t="shared" si="45"/>
        <v>0</v>
      </c>
      <c r="J99" s="30">
        <f t="shared" si="45"/>
        <v>0</v>
      </c>
      <c r="K99" s="30">
        <f t="shared" si="45"/>
        <v>0</v>
      </c>
      <c r="L99" s="30">
        <f t="shared" si="45"/>
        <v>0</v>
      </c>
      <c r="M99" s="30">
        <f t="shared" si="45"/>
        <v>0</v>
      </c>
      <c r="N99" s="30">
        <f t="shared" si="45"/>
        <v>197403295128</v>
      </c>
      <c r="O99" s="30">
        <f t="shared" si="45"/>
        <v>197403295128</v>
      </c>
      <c r="P99" s="30">
        <f t="shared" si="45"/>
        <v>197403295128</v>
      </c>
      <c r="Q99" s="30">
        <f t="shared" si="45"/>
        <v>0</v>
      </c>
      <c r="R99" s="31">
        <f t="shared" si="45"/>
        <v>0</v>
      </c>
    </row>
    <row r="100" spans="1:18" ht="54" customHeight="1" thickBot="1" x14ac:dyDescent="0.35">
      <c r="A100" s="2">
        <v>2021</v>
      </c>
      <c r="B100" s="79" t="s">
        <v>410</v>
      </c>
      <c r="C100" s="15" t="s">
        <v>204</v>
      </c>
      <c r="D100" s="53"/>
      <c r="E100" s="53"/>
      <c r="F100" s="21"/>
      <c r="G100" s="17" t="s">
        <v>203</v>
      </c>
      <c r="H100" s="30">
        <f t="shared" si="45"/>
        <v>197403295128</v>
      </c>
      <c r="I100" s="30">
        <f t="shared" si="45"/>
        <v>0</v>
      </c>
      <c r="J100" s="30">
        <f t="shared" si="45"/>
        <v>0</v>
      </c>
      <c r="K100" s="30">
        <f t="shared" si="45"/>
        <v>0</v>
      </c>
      <c r="L100" s="30">
        <f t="shared" si="45"/>
        <v>0</v>
      </c>
      <c r="M100" s="30">
        <f t="shared" si="45"/>
        <v>0</v>
      </c>
      <c r="N100" s="30">
        <f t="shared" si="45"/>
        <v>197403295128</v>
      </c>
      <c r="O100" s="30">
        <f t="shared" si="45"/>
        <v>197403295128</v>
      </c>
      <c r="P100" s="30">
        <f t="shared" si="45"/>
        <v>197403295128</v>
      </c>
      <c r="Q100" s="30">
        <f t="shared" si="45"/>
        <v>0</v>
      </c>
      <c r="R100" s="31">
        <f t="shared" si="45"/>
        <v>0</v>
      </c>
    </row>
    <row r="101" spans="1:18" ht="30" customHeight="1" thickBot="1" x14ac:dyDescent="0.35">
      <c r="A101" s="2">
        <v>2021</v>
      </c>
      <c r="B101" s="79" t="s">
        <v>410</v>
      </c>
      <c r="C101" s="15" t="s">
        <v>205</v>
      </c>
      <c r="D101" s="53"/>
      <c r="E101" s="53"/>
      <c r="F101" s="21"/>
      <c r="G101" s="17" t="s">
        <v>206</v>
      </c>
      <c r="H101" s="30">
        <f t="shared" si="45"/>
        <v>197403295128</v>
      </c>
      <c r="I101" s="30">
        <f t="shared" si="45"/>
        <v>0</v>
      </c>
      <c r="J101" s="30">
        <f t="shared" si="45"/>
        <v>0</v>
      </c>
      <c r="K101" s="30">
        <f t="shared" si="45"/>
        <v>0</v>
      </c>
      <c r="L101" s="30">
        <f t="shared" si="45"/>
        <v>0</v>
      </c>
      <c r="M101" s="30">
        <f t="shared" si="45"/>
        <v>0</v>
      </c>
      <c r="N101" s="30">
        <f t="shared" si="45"/>
        <v>197403295128</v>
      </c>
      <c r="O101" s="30">
        <f t="shared" si="45"/>
        <v>197403295128</v>
      </c>
      <c r="P101" s="30">
        <f t="shared" si="45"/>
        <v>197403295128</v>
      </c>
      <c r="Q101" s="30">
        <f t="shared" si="45"/>
        <v>0</v>
      </c>
      <c r="R101" s="31">
        <f t="shared" si="45"/>
        <v>0</v>
      </c>
    </row>
    <row r="102" spans="1:18" ht="30" customHeight="1" thickBot="1" x14ac:dyDescent="0.35">
      <c r="A102" s="2">
        <v>2021</v>
      </c>
      <c r="B102" s="79" t="s">
        <v>410</v>
      </c>
      <c r="C102" s="20" t="s">
        <v>207</v>
      </c>
      <c r="D102" s="21" t="s">
        <v>172</v>
      </c>
      <c r="E102" s="21">
        <v>11</v>
      </c>
      <c r="F102" s="21" t="s">
        <v>19</v>
      </c>
      <c r="G102" s="22" t="s">
        <v>208</v>
      </c>
      <c r="H102" s="24">
        <v>197403295128</v>
      </c>
      <c r="I102" s="24">
        <v>0</v>
      </c>
      <c r="J102" s="24">
        <v>0</v>
      </c>
      <c r="K102" s="24">
        <v>0</v>
      </c>
      <c r="L102" s="24">
        <v>0</v>
      </c>
      <c r="M102" s="25">
        <f>+I102-J102+K102-L102</f>
        <v>0</v>
      </c>
      <c r="N102" s="24">
        <f>H102+M102</f>
        <v>197403295128</v>
      </c>
      <c r="O102" s="24">
        <v>197403295128</v>
      </c>
      <c r="P102" s="24">
        <v>197403295128</v>
      </c>
      <c r="Q102" s="24">
        <v>0</v>
      </c>
      <c r="R102" s="26">
        <v>0</v>
      </c>
    </row>
    <row r="103" spans="1:18" ht="49.5" customHeight="1" thickBot="1" x14ac:dyDescent="0.35">
      <c r="A103" s="2">
        <v>2021</v>
      </c>
      <c r="B103" s="79" t="s">
        <v>410</v>
      </c>
      <c r="C103" s="15" t="s">
        <v>209</v>
      </c>
      <c r="D103" s="53"/>
      <c r="E103" s="53"/>
      <c r="F103" s="21"/>
      <c r="G103" s="17" t="s">
        <v>210</v>
      </c>
      <c r="H103" s="30">
        <f t="shared" ref="H103:R105" si="46">+H104</f>
        <v>1740600000</v>
      </c>
      <c r="I103" s="30">
        <f t="shared" si="46"/>
        <v>0</v>
      </c>
      <c r="J103" s="30">
        <f t="shared" si="46"/>
        <v>0</v>
      </c>
      <c r="K103" s="30">
        <f t="shared" si="46"/>
        <v>0</v>
      </c>
      <c r="L103" s="30">
        <f t="shared" si="46"/>
        <v>0</v>
      </c>
      <c r="M103" s="30">
        <f t="shared" si="46"/>
        <v>0</v>
      </c>
      <c r="N103" s="30">
        <f t="shared" si="46"/>
        <v>1740600000</v>
      </c>
      <c r="O103" s="30">
        <f t="shared" si="46"/>
        <v>1740600000</v>
      </c>
      <c r="P103" s="30">
        <f t="shared" si="46"/>
        <v>1740600000</v>
      </c>
      <c r="Q103" s="30">
        <f t="shared" si="46"/>
        <v>0</v>
      </c>
      <c r="R103" s="31">
        <f t="shared" si="46"/>
        <v>0</v>
      </c>
    </row>
    <row r="104" spans="1:18" ht="49.5" customHeight="1" thickBot="1" x14ac:dyDescent="0.35">
      <c r="A104" s="2">
        <v>2021</v>
      </c>
      <c r="B104" s="79" t="s">
        <v>410</v>
      </c>
      <c r="C104" s="15" t="s">
        <v>211</v>
      </c>
      <c r="D104" s="21"/>
      <c r="E104" s="21"/>
      <c r="F104" s="21"/>
      <c r="G104" s="54" t="s">
        <v>210</v>
      </c>
      <c r="H104" s="30">
        <f t="shared" si="46"/>
        <v>1740600000</v>
      </c>
      <c r="I104" s="30">
        <f t="shared" si="46"/>
        <v>0</v>
      </c>
      <c r="J104" s="30">
        <f t="shared" si="46"/>
        <v>0</v>
      </c>
      <c r="K104" s="30">
        <f t="shared" si="46"/>
        <v>0</v>
      </c>
      <c r="L104" s="30">
        <f t="shared" si="46"/>
        <v>0</v>
      </c>
      <c r="M104" s="30">
        <f t="shared" si="46"/>
        <v>0</v>
      </c>
      <c r="N104" s="30">
        <f t="shared" si="46"/>
        <v>1740600000</v>
      </c>
      <c r="O104" s="30">
        <f t="shared" si="46"/>
        <v>1740600000</v>
      </c>
      <c r="P104" s="30">
        <f t="shared" si="46"/>
        <v>1740600000</v>
      </c>
      <c r="Q104" s="30">
        <f t="shared" si="46"/>
        <v>0</v>
      </c>
      <c r="R104" s="31">
        <f t="shared" si="46"/>
        <v>0</v>
      </c>
    </row>
    <row r="105" spans="1:18" ht="32.25" customHeight="1" thickBot="1" x14ac:dyDescent="0.35">
      <c r="A105" s="2">
        <v>2021</v>
      </c>
      <c r="B105" s="79" t="s">
        <v>410</v>
      </c>
      <c r="C105" s="15" t="s">
        <v>212</v>
      </c>
      <c r="D105" s="21"/>
      <c r="E105" s="21"/>
      <c r="F105" s="21"/>
      <c r="G105" s="17" t="s">
        <v>206</v>
      </c>
      <c r="H105" s="30">
        <f t="shared" si="46"/>
        <v>1740600000</v>
      </c>
      <c r="I105" s="30">
        <f t="shared" si="46"/>
        <v>0</v>
      </c>
      <c r="J105" s="30">
        <f t="shared" si="46"/>
        <v>0</v>
      </c>
      <c r="K105" s="30">
        <f t="shared" si="46"/>
        <v>0</v>
      </c>
      <c r="L105" s="30">
        <f t="shared" si="46"/>
        <v>0</v>
      </c>
      <c r="M105" s="30">
        <f t="shared" si="46"/>
        <v>0</v>
      </c>
      <c r="N105" s="30">
        <f t="shared" si="46"/>
        <v>1740600000</v>
      </c>
      <c r="O105" s="30">
        <f t="shared" si="46"/>
        <v>1740600000</v>
      </c>
      <c r="P105" s="30">
        <f t="shared" si="46"/>
        <v>1740600000</v>
      </c>
      <c r="Q105" s="30">
        <f t="shared" si="46"/>
        <v>0</v>
      </c>
      <c r="R105" s="31">
        <f t="shared" si="46"/>
        <v>0</v>
      </c>
    </row>
    <row r="106" spans="1:18" ht="30" customHeight="1" thickBot="1" x14ac:dyDescent="0.35">
      <c r="A106" s="2">
        <v>2021</v>
      </c>
      <c r="B106" s="79" t="s">
        <v>410</v>
      </c>
      <c r="C106" s="20" t="s">
        <v>213</v>
      </c>
      <c r="D106" s="21" t="s">
        <v>172</v>
      </c>
      <c r="E106" s="21">
        <v>11</v>
      </c>
      <c r="F106" s="21" t="s">
        <v>19</v>
      </c>
      <c r="G106" s="22" t="s">
        <v>208</v>
      </c>
      <c r="H106" s="24">
        <v>1740600000</v>
      </c>
      <c r="I106" s="24">
        <v>0</v>
      </c>
      <c r="J106" s="24">
        <v>0</v>
      </c>
      <c r="K106" s="24">
        <v>0</v>
      </c>
      <c r="L106" s="24">
        <v>0</v>
      </c>
      <c r="M106" s="25">
        <f>+I106-J106+K106-L106</f>
        <v>0</v>
      </c>
      <c r="N106" s="24">
        <f>H106+M106</f>
        <v>1740600000</v>
      </c>
      <c r="O106" s="24">
        <v>1740600000</v>
      </c>
      <c r="P106" s="24">
        <v>1740600000</v>
      </c>
      <c r="Q106" s="24">
        <v>0</v>
      </c>
      <c r="R106" s="26">
        <v>0</v>
      </c>
    </row>
    <row r="107" spans="1:18" ht="76.5" customHeight="1" thickBot="1" x14ac:dyDescent="0.35">
      <c r="A107" s="2">
        <v>2021</v>
      </c>
      <c r="B107" s="79" t="s">
        <v>410</v>
      </c>
      <c r="C107" s="15" t="s">
        <v>214</v>
      </c>
      <c r="D107" s="21"/>
      <c r="E107" s="21"/>
      <c r="F107" s="21"/>
      <c r="G107" s="17" t="s">
        <v>215</v>
      </c>
      <c r="H107" s="30">
        <f t="shared" ref="H107:R109" si="47">+H108</f>
        <v>152413550265</v>
      </c>
      <c r="I107" s="30">
        <f t="shared" si="47"/>
        <v>0</v>
      </c>
      <c r="J107" s="30">
        <f t="shared" si="47"/>
        <v>0</v>
      </c>
      <c r="K107" s="30">
        <f t="shared" si="47"/>
        <v>0</v>
      </c>
      <c r="L107" s="30">
        <f t="shared" si="47"/>
        <v>0</v>
      </c>
      <c r="M107" s="30">
        <f t="shared" si="47"/>
        <v>0</v>
      </c>
      <c r="N107" s="30">
        <f t="shared" si="47"/>
        <v>152413550265</v>
      </c>
      <c r="O107" s="30">
        <f t="shared" si="47"/>
        <v>152413550265</v>
      </c>
      <c r="P107" s="30">
        <f t="shared" si="47"/>
        <v>152413550265</v>
      </c>
      <c r="Q107" s="30">
        <f t="shared" si="47"/>
        <v>0</v>
      </c>
      <c r="R107" s="31">
        <f t="shared" si="47"/>
        <v>0</v>
      </c>
    </row>
    <row r="108" spans="1:18" ht="78" customHeight="1" thickBot="1" x14ac:dyDescent="0.35">
      <c r="A108" s="2">
        <v>2021</v>
      </c>
      <c r="B108" s="79" t="s">
        <v>410</v>
      </c>
      <c r="C108" s="15" t="s">
        <v>216</v>
      </c>
      <c r="D108" s="53"/>
      <c r="E108" s="53"/>
      <c r="F108" s="21"/>
      <c r="G108" s="17" t="s">
        <v>215</v>
      </c>
      <c r="H108" s="30">
        <f t="shared" si="47"/>
        <v>152413550265</v>
      </c>
      <c r="I108" s="30">
        <f t="shared" si="47"/>
        <v>0</v>
      </c>
      <c r="J108" s="30">
        <f t="shared" si="47"/>
        <v>0</v>
      </c>
      <c r="K108" s="30">
        <f t="shared" si="47"/>
        <v>0</v>
      </c>
      <c r="L108" s="30">
        <f t="shared" si="47"/>
        <v>0</v>
      </c>
      <c r="M108" s="30">
        <f t="shared" si="47"/>
        <v>0</v>
      </c>
      <c r="N108" s="30">
        <f t="shared" si="47"/>
        <v>152413550265</v>
      </c>
      <c r="O108" s="30">
        <f t="shared" si="47"/>
        <v>152413550265</v>
      </c>
      <c r="P108" s="30">
        <f t="shared" si="47"/>
        <v>152413550265</v>
      </c>
      <c r="Q108" s="30">
        <f t="shared" si="47"/>
        <v>0</v>
      </c>
      <c r="R108" s="31">
        <f t="shared" si="47"/>
        <v>0</v>
      </c>
    </row>
    <row r="109" spans="1:18" ht="32.25" customHeight="1" thickBot="1" x14ac:dyDescent="0.35">
      <c r="A109" s="2">
        <v>2021</v>
      </c>
      <c r="B109" s="79" t="s">
        <v>410</v>
      </c>
      <c r="C109" s="15" t="s">
        <v>217</v>
      </c>
      <c r="D109" s="53"/>
      <c r="E109" s="53"/>
      <c r="F109" s="21"/>
      <c r="G109" s="17" t="s">
        <v>218</v>
      </c>
      <c r="H109" s="30">
        <f t="shared" si="47"/>
        <v>152413550265</v>
      </c>
      <c r="I109" s="30">
        <f t="shared" si="47"/>
        <v>0</v>
      </c>
      <c r="J109" s="30">
        <f t="shared" si="47"/>
        <v>0</v>
      </c>
      <c r="K109" s="30">
        <f t="shared" si="47"/>
        <v>0</v>
      </c>
      <c r="L109" s="30">
        <f t="shared" si="47"/>
        <v>0</v>
      </c>
      <c r="M109" s="30">
        <f t="shared" si="47"/>
        <v>0</v>
      </c>
      <c r="N109" s="30">
        <f t="shared" si="47"/>
        <v>152413550265</v>
      </c>
      <c r="O109" s="30">
        <f t="shared" si="47"/>
        <v>152413550265</v>
      </c>
      <c r="P109" s="30">
        <f t="shared" si="47"/>
        <v>152413550265</v>
      </c>
      <c r="Q109" s="30">
        <f t="shared" si="47"/>
        <v>0</v>
      </c>
      <c r="R109" s="31">
        <f t="shared" si="47"/>
        <v>0</v>
      </c>
    </row>
    <row r="110" spans="1:18" ht="30" customHeight="1" thickBot="1" x14ac:dyDescent="0.35">
      <c r="A110" s="2">
        <v>2021</v>
      </c>
      <c r="B110" s="79" t="s">
        <v>410</v>
      </c>
      <c r="C110" s="20" t="s">
        <v>219</v>
      </c>
      <c r="D110" s="21" t="s">
        <v>172</v>
      </c>
      <c r="E110" s="21">
        <v>11</v>
      </c>
      <c r="F110" s="21" t="s">
        <v>19</v>
      </c>
      <c r="G110" s="22" t="s">
        <v>208</v>
      </c>
      <c r="H110" s="24">
        <v>152413550265</v>
      </c>
      <c r="I110" s="24">
        <v>0</v>
      </c>
      <c r="J110" s="24">
        <v>0</v>
      </c>
      <c r="K110" s="24">
        <v>0</v>
      </c>
      <c r="L110" s="24">
        <v>0</v>
      </c>
      <c r="M110" s="25">
        <f>+I110-J110+K110-L110</f>
        <v>0</v>
      </c>
      <c r="N110" s="24">
        <f>H110+M110</f>
        <v>152413550265</v>
      </c>
      <c r="O110" s="24">
        <v>152413550265</v>
      </c>
      <c r="P110" s="24">
        <v>152413550265</v>
      </c>
      <c r="Q110" s="24">
        <v>0</v>
      </c>
      <c r="R110" s="26">
        <v>0</v>
      </c>
    </row>
    <row r="111" spans="1:18" ht="80.25" customHeight="1" thickBot="1" x14ac:dyDescent="0.35">
      <c r="A111" s="2">
        <v>2021</v>
      </c>
      <c r="B111" s="79" t="s">
        <v>410</v>
      </c>
      <c r="C111" s="15" t="s">
        <v>220</v>
      </c>
      <c r="D111" s="21"/>
      <c r="E111" s="21"/>
      <c r="F111" s="21"/>
      <c r="G111" s="54" t="s">
        <v>221</v>
      </c>
      <c r="H111" s="30">
        <f t="shared" ref="H111:R113" si="48">+H112</f>
        <v>174246806812</v>
      </c>
      <c r="I111" s="30">
        <f t="shared" si="48"/>
        <v>0</v>
      </c>
      <c r="J111" s="30">
        <f t="shared" si="48"/>
        <v>0</v>
      </c>
      <c r="K111" s="30">
        <f t="shared" si="48"/>
        <v>0</v>
      </c>
      <c r="L111" s="30">
        <f t="shared" si="48"/>
        <v>0</v>
      </c>
      <c r="M111" s="30">
        <f t="shared" si="48"/>
        <v>0</v>
      </c>
      <c r="N111" s="30">
        <f t="shared" si="48"/>
        <v>174246806812</v>
      </c>
      <c r="O111" s="30">
        <f t="shared" si="48"/>
        <v>174246806812</v>
      </c>
      <c r="P111" s="30">
        <f t="shared" si="48"/>
        <v>174246806812</v>
      </c>
      <c r="Q111" s="30">
        <f t="shared" si="48"/>
        <v>0</v>
      </c>
      <c r="R111" s="31">
        <f t="shared" si="48"/>
        <v>0</v>
      </c>
    </row>
    <row r="112" spans="1:18" ht="80.25" customHeight="1" thickBot="1" x14ac:dyDescent="0.35">
      <c r="A112" s="2">
        <v>2021</v>
      </c>
      <c r="B112" s="79" t="s">
        <v>410</v>
      </c>
      <c r="C112" s="15" t="s">
        <v>222</v>
      </c>
      <c r="D112" s="53"/>
      <c r="E112" s="53"/>
      <c r="F112" s="21"/>
      <c r="G112" s="54" t="s">
        <v>221</v>
      </c>
      <c r="H112" s="30">
        <f t="shared" si="48"/>
        <v>174246806812</v>
      </c>
      <c r="I112" s="30">
        <f t="shared" si="48"/>
        <v>0</v>
      </c>
      <c r="J112" s="30">
        <f t="shared" si="48"/>
        <v>0</v>
      </c>
      <c r="K112" s="30">
        <f t="shared" si="48"/>
        <v>0</v>
      </c>
      <c r="L112" s="30">
        <f t="shared" si="48"/>
        <v>0</v>
      </c>
      <c r="M112" s="30">
        <f t="shared" si="48"/>
        <v>0</v>
      </c>
      <c r="N112" s="30">
        <f t="shared" si="48"/>
        <v>174246806812</v>
      </c>
      <c r="O112" s="30">
        <f t="shared" si="48"/>
        <v>174246806812</v>
      </c>
      <c r="P112" s="30">
        <f t="shared" si="48"/>
        <v>174246806812</v>
      </c>
      <c r="Q112" s="30">
        <f t="shared" si="48"/>
        <v>0</v>
      </c>
      <c r="R112" s="31">
        <f t="shared" si="48"/>
        <v>0</v>
      </c>
    </row>
    <row r="113" spans="1:18" ht="28.5" customHeight="1" thickBot="1" x14ac:dyDescent="0.35">
      <c r="A113" s="2">
        <v>2021</v>
      </c>
      <c r="B113" s="79" t="s">
        <v>410</v>
      </c>
      <c r="C113" s="15" t="s">
        <v>223</v>
      </c>
      <c r="D113" s="53"/>
      <c r="E113" s="53"/>
      <c r="F113" s="21"/>
      <c r="G113" s="17" t="s">
        <v>218</v>
      </c>
      <c r="H113" s="30">
        <f t="shared" si="48"/>
        <v>174246806812</v>
      </c>
      <c r="I113" s="30">
        <f t="shared" si="48"/>
        <v>0</v>
      </c>
      <c r="J113" s="30">
        <f t="shared" si="48"/>
        <v>0</v>
      </c>
      <c r="K113" s="30">
        <f t="shared" si="48"/>
        <v>0</v>
      </c>
      <c r="L113" s="30">
        <f t="shared" si="48"/>
        <v>0</v>
      </c>
      <c r="M113" s="30">
        <f t="shared" si="48"/>
        <v>0</v>
      </c>
      <c r="N113" s="30">
        <f t="shared" si="48"/>
        <v>174246806812</v>
      </c>
      <c r="O113" s="30">
        <f t="shared" si="48"/>
        <v>174246806812</v>
      </c>
      <c r="P113" s="30">
        <f t="shared" si="48"/>
        <v>174246806812</v>
      </c>
      <c r="Q113" s="30">
        <f t="shared" si="48"/>
        <v>0</v>
      </c>
      <c r="R113" s="31">
        <f t="shared" si="48"/>
        <v>0</v>
      </c>
    </row>
    <row r="114" spans="1:18" ht="30" customHeight="1" thickBot="1" x14ac:dyDescent="0.35">
      <c r="A114" s="2">
        <v>2021</v>
      </c>
      <c r="B114" s="79" t="s">
        <v>410</v>
      </c>
      <c r="C114" s="20" t="s">
        <v>224</v>
      </c>
      <c r="D114" s="21" t="s">
        <v>172</v>
      </c>
      <c r="E114" s="21">
        <v>11</v>
      </c>
      <c r="F114" s="21" t="s">
        <v>19</v>
      </c>
      <c r="G114" s="22" t="s">
        <v>208</v>
      </c>
      <c r="H114" s="24">
        <v>174246806812</v>
      </c>
      <c r="I114" s="24">
        <v>0</v>
      </c>
      <c r="J114" s="24">
        <v>0</v>
      </c>
      <c r="K114" s="24">
        <v>0</v>
      </c>
      <c r="L114" s="24">
        <v>0</v>
      </c>
      <c r="M114" s="25">
        <f>+I114-J114+K114-L114</f>
        <v>0</v>
      </c>
      <c r="N114" s="24">
        <f>H114+M114</f>
        <v>174246806812</v>
      </c>
      <c r="O114" s="24">
        <v>174246806812</v>
      </c>
      <c r="P114" s="24">
        <v>174246806812</v>
      </c>
      <c r="Q114" s="24">
        <v>0</v>
      </c>
      <c r="R114" s="26">
        <v>0</v>
      </c>
    </row>
    <row r="115" spans="1:18" ht="61.5" customHeight="1" thickBot="1" x14ac:dyDescent="0.35">
      <c r="A115" s="2">
        <v>2021</v>
      </c>
      <c r="B115" s="79" t="s">
        <v>410</v>
      </c>
      <c r="C115" s="15" t="s">
        <v>225</v>
      </c>
      <c r="D115" s="16"/>
      <c r="E115" s="16"/>
      <c r="F115" s="16"/>
      <c r="G115" s="17" t="s">
        <v>226</v>
      </c>
      <c r="H115" s="30">
        <f t="shared" ref="H115:R117" si="49">+H116</f>
        <v>251092107058</v>
      </c>
      <c r="I115" s="30">
        <f t="shared" si="49"/>
        <v>0</v>
      </c>
      <c r="J115" s="30">
        <f t="shared" si="49"/>
        <v>0</v>
      </c>
      <c r="K115" s="30">
        <f t="shared" si="49"/>
        <v>0</v>
      </c>
      <c r="L115" s="30">
        <f t="shared" si="49"/>
        <v>0</v>
      </c>
      <c r="M115" s="30">
        <f t="shared" si="49"/>
        <v>0</v>
      </c>
      <c r="N115" s="30">
        <f t="shared" si="49"/>
        <v>251092107058</v>
      </c>
      <c r="O115" s="30">
        <f t="shared" si="49"/>
        <v>251092107058</v>
      </c>
      <c r="P115" s="30">
        <f t="shared" si="49"/>
        <v>251092107058</v>
      </c>
      <c r="Q115" s="30">
        <f t="shared" si="49"/>
        <v>0</v>
      </c>
      <c r="R115" s="31">
        <f t="shared" si="49"/>
        <v>0</v>
      </c>
    </row>
    <row r="116" spans="1:18" ht="61.5" customHeight="1" thickBot="1" x14ac:dyDescent="0.35">
      <c r="A116" s="2">
        <v>2021</v>
      </c>
      <c r="B116" s="79" t="s">
        <v>410</v>
      </c>
      <c r="C116" s="15" t="s">
        <v>227</v>
      </c>
      <c r="D116" s="55"/>
      <c r="E116" s="55"/>
      <c r="F116" s="16"/>
      <c r="G116" s="54" t="s">
        <v>226</v>
      </c>
      <c r="H116" s="30">
        <f t="shared" si="49"/>
        <v>251092107058</v>
      </c>
      <c r="I116" s="30">
        <f t="shared" si="49"/>
        <v>0</v>
      </c>
      <c r="J116" s="30">
        <f t="shared" si="49"/>
        <v>0</v>
      </c>
      <c r="K116" s="30">
        <f t="shared" si="49"/>
        <v>0</v>
      </c>
      <c r="L116" s="30">
        <f t="shared" si="49"/>
        <v>0</v>
      </c>
      <c r="M116" s="30">
        <f t="shared" si="49"/>
        <v>0</v>
      </c>
      <c r="N116" s="30">
        <f t="shared" si="49"/>
        <v>251092107058</v>
      </c>
      <c r="O116" s="30">
        <f t="shared" si="49"/>
        <v>251092107058</v>
      </c>
      <c r="P116" s="30">
        <f t="shared" si="49"/>
        <v>251092107058</v>
      </c>
      <c r="Q116" s="30">
        <f t="shared" si="49"/>
        <v>0</v>
      </c>
      <c r="R116" s="31">
        <f t="shared" si="49"/>
        <v>0</v>
      </c>
    </row>
    <row r="117" spans="1:18" ht="35.25" customHeight="1" thickBot="1" x14ac:dyDescent="0.35">
      <c r="A117" s="2">
        <v>2021</v>
      </c>
      <c r="B117" s="79" t="s">
        <v>410</v>
      </c>
      <c r="C117" s="15" t="s">
        <v>228</v>
      </c>
      <c r="D117" s="55"/>
      <c r="E117" s="55"/>
      <c r="F117" s="16"/>
      <c r="G117" s="17" t="s">
        <v>218</v>
      </c>
      <c r="H117" s="30">
        <f t="shared" si="49"/>
        <v>251092107058</v>
      </c>
      <c r="I117" s="30">
        <f t="shared" si="49"/>
        <v>0</v>
      </c>
      <c r="J117" s="30">
        <f t="shared" si="49"/>
        <v>0</v>
      </c>
      <c r="K117" s="30">
        <f t="shared" si="49"/>
        <v>0</v>
      </c>
      <c r="L117" s="30">
        <f t="shared" si="49"/>
        <v>0</v>
      </c>
      <c r="M117" s="30">
        <f t="shared" si="49"/>
        <v>0</v>
      </c>
      <c r="N117" s="30">
        <f t="shared" si="49"/>
        <v>251092107058</v>
      </c>
      <c r="O117" s="30">
        <f t="shared" si="49"/>
        <v>251092107058</v>
      </c>
      <c r="P117" s="30">
        <f t="shared" si="49"/>
        <v>251092107058</v>
      </c>
      <c r="Q117" s="30">
        <f t="shared" si="49"/>
        <v>0</v>
      </c>
      <c r="R117" s="31">
        <f t="shared" si="49"/>
        <v>0</v>
      </c>
    </row>
    <row r="118" spans="1:18" ht="30" customHeight="1" thickBot="1" x14ac:dyDescent="0.35">
      <c r="A118" s="2">
        <v>2021</v>
      </c>
      <c r="B118" s="79" t="s">
        <v>410</v>
      </c>
      <c r="C118" s="20" t="s">
        <v>229</v>
      </c>
      <c r="D118" s="21" t="s">
        <v>172</v>
      </c>
      <c r="E118" s="21">
        <v>11</v>
      </c>
      <c r="F118" s="21" t="s">
        <v>19</v>
      </c>
      <c r="G118" s="22" t="s">
        <v>208</v>
      </c>
      <c r="H118" s="24">
        <v>251092107058</v>
      </c>
      <c r="I118" s="24">
        <v>0</v>
      </c>
      <c r="J118" s="24">
        <v>0</v>
      </c>
      <c r="K118" s="24">
        <v>0</v>
      </c>
      <c r="L118" s="24">
        <v>0</v>
      </c>
      <c r="M118" s="25">
        <f>+I118-J118+K118-L118</f>
        <v>0</v>
      </c>
      <c r="N118" s="24">
        <f>H118+M118</f>
        <v>251092107058</v>
      </c>
      <c r="O118" s="24">
        <v>251092107058</v>
      </c>
      <c r="P118" s="24">
        <v>251092107058</v>
      </c>
      <c r="Q118" s="24">
        <v>0</v>
      </c>
      <c r="R118" s="26">
        <v>0</v>
      </c>
    </row>
    <row r="119" spans="1:18" ht="76.5" customHeight="1" thickBot="1" x14ac:dyDescent="0.35">
      <c r="A119" s="2">
        <v>2021</v>
      </c>
      <c r="B119" s="79" t="s">
        <v>410</v>
      </c>
      <c r="C119" s="15" t="s">
        <v>230</v>
      </c>
      <c r="D119" s="21"/>
      <c r="E119" s="21"/>
      <c r="F119" s="21"/>
      <c r="G119" s="17" t="s">
        <v>231</v>
      </c>
      <c r="H119" s="30">
        <f t="shared" ref="H119:R121" si="50">+H120</f>
        <v>242233026988</v>
      </c>
      <c r="I119" s="30">
        <f t="shared" si="50"/>
        <v>0</v>
      </c>
      <c r="J119" s="30">
        <f t="shared" si="50"/>
        <v>0</v>
      </c>
      <c r="K119" s="30">
        <f t="shared" si="50"/>
        <v>0</v>
      </c>
      <c r="L119" s="30">
        <f t="shared" si="50"/>
        <v>0</v>
      </c>
      <c r="M119" s="30">
        <f t="shared" si="50"/>
        <v>0</v>
      </c>
      <c r="N119" s="30">
        <f t="shared" si="50"/>
        <v>242233026988</v>
      </c>
      <c r="O119" s="30">
        <f t="shared" si="50"/>
        <v>242233026988</v>
      </c>
      <c r="P119" s="30">
        <f t="shared" si="50"/>
        <v>242233026988</v>
      </c>
      <c r="Q119" s="30">
        <f t="shared" si="50"/>
        <v>8850428804</v>
      </c>
      <c r="R119" s="31">
        <f t="shared" si="50"/>
        <v>8850428804</v>
      </c>
    </row>
    <row r="120" spans="1:18" ht="64.5" customHeight="1" thickBot="1" x14ac:dyDescent="0.35">
      <c r="A120" s="2">
        <v>2021</v>
      </c>
      <c r="B120" s="79" t="s">
        <v>410</v>
      </c>
      <c r="C120" s="15" t="s">
        <v>232</v>
      </c>
      <c r="D120" s="53"/>
      <c r="E120" s="53"/>
      <c r="F120" s="21"/>
      <c r="G120" s="17" t="s">
        <v>231</v>
      </c>
      <c r="H120" s="30">
        <f t="shared" si="50"/>
        <v>242233026988</v>
      </c>
      <c r="I120" s="30">
        <f t="shared" si="50"/>
        <v>0</v>
      </c>
      <c r="J120" s="30">
        <f t="shared" si="50"/>
        <v>0</v>
      </c>
      <c r="K120" s="30">
        <f t="shared" si="50"/>
        <v>0</v>
      </c>
      <c r="L120" s="30">
        <f t="shared" si="50"/>
        <v>0</v>
      </c>
      <c r="M120" s="30">
        <f t="shared" si="50"/>
        <v>0</v>
      </c>
      <c r="N120" s="30">
        <f t="shared" si="50"/>
        <v>242233026988</v>
      </c>
      <c r="O120" s="30">
        <f t="shared" si="50"/>
        <v>242233026988</v>
      </c>
      <c r="P120" s="30">
        <f t="shared" si="50"/>
        <v>242233026988</v>
      </c>
      <c r="Q120" s="30">
        <f t="shared" si="50"/>
        <v>8850428804</v>
      </c>
      <c r="R120" s="31">
        <f t="shared" si="50"/>
        <v>8850428804</v>
      </c>
    </row>
    <row r="121" spans="1:18" ht="40.5" customHeight="1" thickBot="1" x14ac:dyDescent="0.35">
      <c r="A121" s="2">
        <v>2021</v>
      </c>
      <c r="B121" s="79" t="s">
        <v>410</v>
      </c>
      <c r="C121" s="15" t="s">
        <v>233</v>
      </c>
      <c r="D121" s="53"/>
      <c r="E121" s="53"/>
      <c r="F121" s="21"/>
      <c r="G121" s="17" t="s">
        <v>218</v>
      </c>
      <c r="H121" s="30">
        <f t="shared" si="50"/>
        <v>242233026988</v>
      </c>
      <c r="I121" s="30">
        <f t="shared" si="50"/>
        <v>0</v>
      </c>
      <c r="J121" s="30">
        <f t="shared" si="50"/>
        <v>0</v>
      </c>
      <c r="K121" s="30">
        <f t="shared" si="50"/>
        <v>0</v>
      </c>
      <c r="L121" s="30">
        <f t="shared" si="50"/>
        <v>0</v>
      </c>
      <c r="M121" s="30">
        <f t="shared" si="50"/>
        <v>0</v>
      </c>
      <c r="N121" s="30">
        <f t="shared" si="50"/>
        <v>242233026988</v>
      </c>
      <c r="O121" s="30">
        <f t="shared" si="50"/>
        <v>242233026988</v>
      </c>
      <c r="P121" s="30">
        <f t="shared" si="50"/>
        <v>242233026988</v>
      </c>
      <c r="Q121" s="30">
        <f t="shared" si="50"/>
        <v>8850428804</v>
      </c>
      <c r="R121" s="31">
        <f t="shared" si="50"/>
        <v>8850428804</v>
      </c>
    </row>
    <row r="122" spans="1:18" ht="30" customHeight="1" thickBot="1" x14ac:dyDescent="0.35">
      <c r="A122" s="2">
        <v>2021</v>
      </c>
      <c r="B122" s="79" t="s">
        <v>410</v>
      </c>
      <c r="C122" s="20" t="s">
        <v>234</v>
      </c>
      <c r="D122" s="21" t="s">
        <v>172</v>
      </c>
      <c r="E122" s="21">
        <v>11</v>
      </c>
      <c r="F122" s="21" t="s">
        <v>19</v>
      </c>
      <c r="G122" s="22" t="s">
        <v>208</v>
      </c>
      <c r="H122" s="24">
        <v>242233026988</v>
      </c>
      <c r="I122" s="24">
        <v>0</v>
      </c>
      <c r="J122" s="24">
        <v>0</v>
      </c>
      <c r="K122" s="24">
        <v>0</v>
      </c>
      <c r="L122" s="24">
        <v>0</v>
      </c>
      <c r="M122" s="25">
        <f>+I122-J122+K122-L122</f>
        <v>0</v>
      </c>
      <c r="N122" s="24">
        <f>H122+M122</f>
        <v>242233026988</v>
      </c>
      <c r="O122" s="24">
        <v>242233026988</v>
      </c>
      <c r="P122" s="24">
        <v>242233026988</v>
      </c>
      <c r="Q122" s="24">
        <v>8850428804</v>
      </c>
      <c r="R122" s="26">
        <v>8850428804</v>
      </c>
    </row>
    <row r="123" spans="1:18" ht="72.75" customHeight="1" thickBot="1" x14ac:dyDescent="0.35">
      <c r="A123" s="2">
        <v>2021</v>
      </c>
      <c r="B123" s="79" t="s">
        <v>410</v>
      </c>
      <c r="C123" s="15" t="s">
        <v>235</v>
      </c>
      <c r="D123" s="21"/>
      <c r="E123" s="21"/>
      <c r="F123" s="21"/>
      <c r="G123" s="17" t="s">
        <v>236</v>
      </c>
      <c r="H123" s="30">
        <f t="shared" ref="H123:R125" si="51">+H124</f>
        <v>172797196133</v>
      </c>
      <c r="I123" s="30">
        <f t="shared" si="51"/>
        <v>0</v>
      </c>
      <c r="J123" s="30">
        <f t="shared" si="51"/>
        <v>0</v>
      </c>
      <c r="K123" s="30">
        <f t="shared" si="51"/>
        <v>0</v>
      </c>
      <c r="L123" s="30">
        <f t="shared" si="51"/>
        <v>0</v>
      </c>
      <c r="M123" s="30">
        <f t="shared" si="51"/>
        <v>0</v>
      </c>
      <c r="N123" s="30">
        <f t="shared" si="51"/>
        <v>172797196133</v>
      </c>
      <c r="O123" s="30">
        <f t="shared" si="51"/>
        <v>172797196133</v>
      </c>
      <c r="P123" s="30">
        <f t="shared" si="51"/>
        <v>172797196133</v>
      </c>
      <c r="Q123" s="30">
        <f t="shared" si="51"/>
        <v>11739643239</v>
      </c>
      <c r="R123" s="31">
        <f t="shared" si="51"/>
        <v>11739643239</v>
      </c>
    </row>
    <row r="124" spans="1:18" ht="72.75" customHeight="1" thickBot="1" x14ac:dyDescent="0.35">
      <c r="A124" s="2">
        <v>2021</v>
      </c>
      <c r="B124" s="79" t="s">
        <v>410</v>
      </c>
      <c r="C124" s="15" t="s">
        <v>237</v>
      </c>
      <c r="D124" s="53"/>
      <c r="E124" s="53"/>
      <c r="F124" s="21"/>
      <c r="G124" s="54" t="s">
        <v>236</v>
      </c>
      <c r="H124" s="30">
        <f t="shared" si="51"/>
        <v>172797196133</v>
      </c>
      <c r="I124" s="30">
        <f t="shared" si="51"/>
        <v>0</v>
      </c>
      <c r="J124" s="30">
        <f t="shared" si="51"/>
        <v>0</v>
      </c>
      <c r="K124" s="30">
        <f t="shared" si="51"/>
        <v>0</v>
      </c>
      <c r="L124" s="30">
        <f t="shared" si="51"/>
        <v>0</v>
      </c>
      <c r="M124" s="30">
        <f t="shared" si="51"/>
        <v>0</v>
      </c>
      <c r="N124" s="30">
        <f t="shared" si="51"/>
        <v>172797196133</v>
      </c>
      <c r="O124" s="30">
        <f t="shared" si="51"/>
        <v>172797196133</v>
      </c>
      <c r="P124" s="30">
        <f t="shared" si="51"/>
        <v>172797196133</v>
      </c>
      <c r="Q124" s="30">
        <f t="shared" si="51"/>
        <v>11739643239</v>
      </c>
      <c r="R124" s="31">
        <f t="shared" si="51"/>
        <v>11739643239</v>
      </c>
    </row>
    <row r="125" spans="1:18" ht="32.25" customHeight="1" thickBot="1" x14ac:dyDescent="0.35">
      <c r="A125" s="2">
        <v>2021</v>
      </c>
      <c r="B125" s="79" t="s">
        <v>410</v>
      </c>
      <c r="C125" s="15" t="s">
        <v>238</v>
      </c>
      <c r="D125" s="53"/>
      <c r="E125" s="53"/>
      <c r="F125" s="21"/>
      <c r="G125" s="17" t="s">
        <v>218</v>
      </c>
      <c r="H125" s="30">
        <f t="shared" si="51"/>
        <v>172797196133</v>
      </c>
      <c r="I125" s="30">
        <f t="shared" si="51"/>
        <v>0</v>
      </c>
      <c r="J125" s="30">
        <f t="shared" si="51"/>
        <v>0</v>
      </c>
      <c r="K125" s="30">
        <f t="shared" si="51"/>
        <v>0</v>
      </c>
      <c r="L125" s="30">
        <f t="shared" si="51"/>
        <v>0</v>
      </c>
      <c r="M125" s="30">
        <f t="shared" si="51"/>
        <v>0</v>
      </c>
      <c r="N125" s="30">
        <f t="shared" si="51"/>
        <v>172797196133</v>
      </c>
      <c r="O125" s="30">
        <f t="shared" si="51"/>
        <v>172797196133</v>
      </c>
      <c r="P125" s="30">
        <f t="shared" si="51"/>
        <v>172797196133</v>
      </c>
      <c r="Q125" s="30">
        <f t="shared" si="51"/>
        <v>11739643239</v>
      </c>
      <c r="R125" s="31">
        <f t="shared" si="51"/>
        <v>11739643239</v>
      </c>
    </row>
    <row r="126" spans="1:18" ht="30" customHeight="1" thickBot="1" x14ac:dyDescent="0.35">
      <c r="A126" s="2">
        <v>2021</v>
      </c>
      <c r="B126" s="79" t="s">
        <v>410</v>
      </c>
      <c r="C126" s="20" t="s">
        <v>239</v>
      </c>
      <c r="D126" s="21" t="s">
        <v>172</v>
      </c>
      <c r="E126" s="21">
        <v>11</v>
      </c>
      <c r="F126" s="21" t="s">
        <v>19</v>
      </c>
      <c r="G126" s="22" t="s">
        <v>208</v>
      </c>
      <c r="H126" s="24">
        <v>172797196133</v>
      </c>
      <c r="I126" s="24">
        <v>0</v>
      </c>
      <c r="J126" s="24">
        <v>0</v>
      </c>
      <c r="K126" s="24">
        <v>0</v>
      </c>
      <c r="L126" s="24">
        <v>0</v>
      </c>
      <c r="M126" s="25">
        <f>+I126-J126+K126-L126</f>
        <v>0</v>
      </c>
      <c r="N126" s="24">
        <f>H126+M126</f>
        <v>172797196133</v>
      </c>
      <c r="O126" s="24">
        <v>172797196133</v>
      </c>
      <c r="P126" s="24">
        <v>172797196133</v>
      </c>
      <c r="Q126" s="24">
        <v>11739643239</v>
      </c>
      <c r="R126" s="26">
        <v>11739643239</v>
      </c>
    </row>
    <row r="127" spans="1:18" ht="71.25" customHeight="1" thickBot="1" x14ac:dyDescent="0.35">
      <c r="A127" s="2">
        <v>2021</v>
      </c>
      <c r="B127" s="79" t="s">
        <v>410</v>
      </c>
      <c r="C127" s="15" t="s">
        <v>240</v>
      </c>
      <c r="D127" s="21"/>
      <c r="E127" s="21"/>
      <c r="F127" s="21"/>
      <c r="G127" s="17" t="s">
        <v>241</v>
      </c>
      <c r="H127" s="30">
        <f t="shared" ref="H127:R129" si="52">+H128</f>
        <v>186940477824</v>
      </c>
      <c r="I127" s="30">
        <f t="shared" si="52"/>
        <v>0</v>
      </c>
      <c r="J127" s="30">
        <f t="shared" si="52"/>
        <v>0</v>
      </c>
      <c r="K127" s="30">
        <f t="shared" si="52"/>
        <v>0</v>
      </c>
      <c r="L127" s="30">
        <f t="shared" si="52"/>
        <v>0</v>
      </c>
      <c r="M127" s="30">
        <f t="shared" si="52"/>
        <v>0</v>
      </c>
      <c r="N127" s="30">
        <f t="shared" si="52"/>
        <v>186940477824</v>
      </c>
      <c r="O127" s="30">
        <f t="shared" si="52"/>
        <v>186940477824</v>
      </c>
      <c r="P127" s="30">
        <f t="shared" si="52"/>
        <v>186940477824</v>
      </c>
      <c r="Q127" s="30">
        <f t="shared" si="52"/>
        <v>17558442757</v>
      </c>
      <c r="R127" s="31">
        <f t="shared" si="52"/>
        <v>17558442757</v>
      </c>
    </row>
    <row r="128" spans="1:18" ht="71.25" customHeight="1" thickBot="1" x14ac:dyDescent="0.35">
      <c r="A128" s="2">
        <v>2021</v>
      </c>
      <c r="B128" s="79" t="s">
        <v>410</v>
      </c>
      <c r="C128" s="15" t="s">
        <v>242</v>
      </c>
      <c r="D128" s="53"/>
      <c r="E128" s="53"/>
      <c r="F128" s="21"/>
      <c r="G128" s="54" t="s">
        <v>241</v>
      </c>
      <c r="H128" s="30">
        <f t="shared" si="52"/>
        <v>186940477824</v>
      </c>
      <c r="I128" s="30">
        <f t="shared" si="52"/>
        <v>0</v>
      </c>
      <c r="J128" s="30">
        <f t="shared" si="52"/>
        <v>0</v>
      </c>
      <c r="K128" s="30">
        <f t="shared" si="52"/>
        <v>0</v>
      </c>
      <c r="L128" s="30">
        <f t="shared" si="52"/>
        <v>0</v>
      </c>
      <c r="M128" s="30">
        <f t="shared" si="52"/>
        <v>0</v>
      </c>
      <c r="N128" s="30">
        <f t="shared" si="52"/>
        <v>186940477824</v>
      </c>
      <c r="O128" s="30">
        <f t="shared" si="52"/>
        <v>186940477824</v>
      </c>
      <c r="P128" s="30">
        <f t="shared" si="52"/>
        <v>186940477824</v>
      </c>
      <c r="Q128" s="30">
        <f t="shared" si="52"/>
        <v>17558442757</v>
      </c>
      <c r="R128" s="31">
        <f t="shared" si="52"/>
        <v>17558442757</v>
      </c>
    </row>
    <row r="129" spans="1:18" ht="31.5" customHeight="1" thickBot="1" x14ac:dyDescent="0.35">
      <c r="A129" s="2">
        <v>2021</v>
      </c>
      <c r="B129" s="79" t="s">
        <v>410</v>
      </c>
      <c r="C129" s="15" t="s">
        <v>243</v>
      </c>
      <c r="D129" s="53"/>
      <c r="E129" s="53"/>
      <c r="F129" s="21"/>
      <c r="G129" s="17" t="s">
        <v>218</v>
      </c>
      <c r="H129" s="30">
        <f t="shared" si="52"/>
        <v>186940477824</v>
      </c>
      <c r="I129" s="30">
        <f t="shared" si="52"/>
        <v>0</v>
      </c>
      <c r="J129" s="30">
        <f t="shared" si="52"/>
        <v>0</v>
      </c>
      <c r="K129" s="30">
        <f t="shared" si="52"/>
        <v>0</v>
      </c>
      <c r="L129" s="30">
        <f t="shared" si="52"/>
        <v>0</v>
      </c>
      <c r="M129" s="30">
        <f t="shared" si="52"/>
        <v>0</v>
      </c>
      <c r="N129" s="30">
        <f t="shared" si="52"/>
        <v>186940477824</v>
      </c>
      <c r="O129" s="30">
        <f t="shared" si="52"/>
        <v>186940477824</v>
      </c>
      <c r="P129" s="30">
        <f t="shared" si="52"/>
        <v>186940477824</v>
      </c>
      <c r="Q129" s="30">
        <f t="shared" si="52"/>
        <v>17558442757</v>
      </c>
      <c r="R129" s="31">
        <f t="shared" si="52"/>
        <v>17558442757</v>
      </c>
    </row>
    <row r="130" spans="1:18" ht="30" customHeight="1" thickBot="1" x14ac:dyDescent="0.35">
      <c r="A130" s="2">
        <v>2021</v>
      </c>
      <c r="B130" s="79" t="s">
        <v>410</v>
      </c>
      <c r="C130" s="20" t="s">
        <v>244</v>
      </c>
      <c r="D130" s="21" t="s">
        <v>172</v>
      </c>
      <c r="E130" s="21">
        <v>11</v>
      </c>
      <c r="F130" s="21" t="s">
        <v>19</v>
      </c>
      <c r="G130" s="22" t="s">
        <v>208</v>
      </c>
      <c r="H130" s="24">
        <v>186940477824</v>
      </c>
      <c r="I130" s="24">
        <v>0</v>
      </c>
      <c r="J130" s="24">
        <v>0</v>
      </c>
      <c r="K130" s="24">
        <v>0</v>
      </c>
      <c r="L130" s="24">
        <v>0</v>
      </c>
      <c r="M130" s="25">
        <f>+I130-J130+K130-L130</f>
        <v>0</v>
      </c>
      <c r="N130" s="24">
        <f>H130+M130</f>
        <v>186940477824</v>
      </c>
      <c r="O130" s="24">
        <v>186940477824</v>
      </c>
      <c r="P130" s="24">
        <v>186940477824</v>
      </c>
      <c r="Q130" s="24">
        <v>17558442757</v>
      </c>
      <c r="R130" s="26">
        <v>17558442757</v>
      </c>
    </row>
    <row r="131" spans="1:18" ht="65.25" customHeight="1" thickBot="1" x14ac:dyDescent="0.35">
      <c r="A131" s="2">
        <v>2021</v>
      </c>
      <c r="B131" s="79" t="s">
        <v>410</v>
      </c>
      <c r="C131" s="15" t="s">
        <v>245</v>
      </c>
      <c r="D131" s="21"/>
      <c r="E131" s="21"/>
      <c r="F131" s="21"/>
      <c r="G131" s="17" t="s">
        <v>246</v>
      </c>
      <c r="H131" s="30">
        <f t="shared" ref="H131:R133" si="53">+H132</f>
        <v>203096408219</v>
      </c>
      <c r="I131" s="30">
        <f t="shared" si="53"/>
        <v>0</v>
      </c>
      <c r="J131" s="30">
        <f t="shared" si="53"/>
        <v>0</v>
      </c>
      <c r="K131" s="30">
        <f t="shared" si="53"/>
        <v>0</v>
      </c>
      <c r="L131" s="30">
        <f t="shared" si="53"/>
        <v>0</v>
      </c>
      <c r="M131" s="30">
        <f t="shared" si="53"/>
        <v>0</v>
      </c>
      <c r="N131" s="30">
        <f t="shared" si="53"/>
        <v>203096408219</v>
      </c>
      <c r="O131" s="30">
        <f t="shared" si="53"/>
        <v>203096408219</v>
      </c>
      <c r="P131" s="30">
        <f t="shared" si="53"/>
        <v>203096408219</v>
      </c>
      <c r="Q131" s="30">
        <f t="shared" si="53"/>
        <v>10481033855</v>
      </c>
      <c r="R131" s="31">
        <f t="shared" si="53"/>
        <v>10481033855</v>
      </c>
    </row>
    <row r="132" spans="1:18" ht="63.75" customHeight="1" thickBot="1" x14ac:dyDescent="0.35">
      <c r="A132" s="2">
        <v>2021</v>
      </c>
      <c r="B132" s="79" t="s">
        <v>410</v>
      </c>
      <c r="C132" s="15" t="s">
        <v>247</v>
      </c>
      <c r="D132" s="53"/>
      <c r="E132" s="53"/>
      <c r="F132" s="21"/>
      <c r="G132" s="54" t="s">
        <v>246</v>
      </c>
      <c r="H132" s="30">
        <f t="shared" si="53"/>
        <v>203096408219</v>
      </c>
      <c r="I132" s="30">
        <f t="shared" si="53"/>
        <v>0</v>
      </c>
      <c r="J132" s="30">
        <f t="shared" si="53"/>
        <v>0</v>
      </c>
      <c r="K132" s="30">
        <f t="shared" si="53"/>
        <v>0</v>
      </c>
      <c r="L132" s="30">
        <f t="shared" si="53"/>
        <v>0</v>
      </c>
      <c r="M132" s="30">
        <f t="shared" si="53"/>
        <v>0</v>
      </c>
      <c r="N132" s="30">
        <f t="shared" si="53"/>
        <v>203096408219</v>
      </c>
      <c r="O132" s="30">
        <f t="shared" si="53"/>
        <v>203096408219</v>
      </c>
      <c r="P132" s="30">
        <f t="shared" si="53"/>
        <v>203096408219</v>
      </c>
      <c r="Q132" s="30">
        <f t="shared" si="53"/>
        <v>10481033855</v>
      </c>
      <c r="R132" s="31">
        <f t="shared" si="53"/>
        <v>10481033855</v>
      </c>
    </row>
    <row r="133" spans="1:18" ht="38.25" customHeight="1" thickBot="1" x14ac:dyDescent="0.35">
      <c r="A133" s="2">
        <v>2021</v>
      </c>
      <c r="B133" s="79" t="s">
        <v>410</v>
      </c>
      <c r="C133" s="15" t="s">
        <v>248</v>
      </c>
      <c r="D133" s="53"/>
      <c r="E133" s="53"/>
      <c r="F133" s="21"/>
      <c r="G133" s="17" t="s">
        <v>218</v>
      </c>
      <c r="H133" s="30">
        <f t="shared" si="53"/>
        <v>203096408219</v>
      </c>
      <c r="I133" s="30">
        <f t="shared" si="53"/>
        <v>0</v>
      </c>
      <c r="J133" s="30">
        <f t="shared" si="53"/>
        <v>0</v>
      </c>
      <c r="K133" s="30">
        <f t="shared" si="53"/>
        <v>0</v>
      </c>
      <c r="L133" s="30">
        <f t="shared" si="53"/>
        <v>0</v>
      </c>
      <c r="M133" s="30">
        <f t="shared" si="53"/>
        <v>0</v>
      </c>
      <c r="N133" s="30">
        <f t="shared" si="53"/>
        <v>203096408219</v>
      </c>
      <c r="O133" s="30">
        <f t="shared" si="53"/>
        <v>203096408219</v>
      </c>
      <c r="P133" s="30">
        <f t="shared" si="53"/>
        <v>203096408219</v>
      </c>
      <c r="Q133" s="30">
        <f t="shared" si="53"/>
        <v>10481033855</v>
      </c>
      <c r="R133" s="31">
        <f t="shared" si="53"/>
        <v>10481033855</v>
      </c>
    </row>
    <row r="134" spans="1:18" ht="30" customHeight="1" thickBot="1" x14ac:dyDescent="0.35">
      <c r="A134" s="2">
        <v>2021</v>
      </c>
      <c r="B134" s="79" t="s">
        <v>410</v>
      </c>
      <c r="C134" s="20" t="s">
        <v>249</v>
      </c>
      <c r="D134" s="21" t="s">
        <v>172</v>
      </c>
      <c r="E134" s="21">
        <v>11</v>
      </c>
      <c r="F134" s="21" t="s">
        <v>19</v>
      </c>
      <c r="G134" s="22" t="s">
        <v>208</v>
      </c>
      <c r="H134" s="24">
        <v>203096408219</v>
      </c>
      <c r="I134" s="24">
        <v>0</v>
      </c>
      <c r="J134" s="24">
        <v>0</v>
      </c>
      <c r="K134" s="24">
        <v>0</v>
      </c>
      <c r="L134" s="24">
        <v>0</v>
      </c>
      <c r="M134" s="25">
        <f>+I134-J134+K134-L134</f>
        <v>0</v>
      </c>
      <c r="N134" s="24">
        <f>H134+M134</f>
        <v>203096408219</v>
      </c>
      <c r="O134" s="24">
        <v>203096408219</v>
      </c>
      <c r="P134" s="24">
        <v>203096408219</v>
      </c>
      <c r="Q134" s="24">
        <v>10481033855</v>
      </c>
      <c r="R134" s="26">
        <v>10481033855</v>
      </c>
    </row>
    <row r="135" spans="1:18" ht="49.5" customHeight="1" thickBot="1" x14ac:dyDescent="0.35">
      <c r="A135" s="2">
        <v>2021</v>
      </c>
      <c r="B135" s="79" t="s">
        <v>410</v>
      </c>
      <c r="C135" s="15" t="s">
        <v>250</v>
      </c>
      <c r="D135" s="21"/>
      <c r="E135" s="21"/>
      <c r="F135" s="21"/>
      <c r="G135" s="17" t="s">
        <v>251</v>
      </c>
      <c r="H135" s="30">
        <v>15000000000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f>H135+M135</f>
        <v>15000000000</v>
      </c>
      <c r="O135" s="30">
        <f t="shared" ref="O135:R136" si="54">+O136</f>
        <v>10173268303.4</v>
      </c>
      <c r="P135" s="30">
        <f t="shared" si="54"/>
        <v>8367901884.5999994</v>
      </c>
      <c r="Q135" s="30">
        <f t="shared" si="54"/>
        <v>0</v>
      </c>
      <c r="R135" s="31">
        <f t="shared" si="54"/>
        <v>0</v>
      </c>
    </row>
    <row r="136" spans="1:18" ht="49.5" customHeight="1" thickBot="1" x14ac:dyDescent="0.35">
      <c r="A136" s="2">
        <v>2021</v>
      </c>
      <c r="B136" s="79" t="s">
        <v>410</v>
      </c>
      <c r="C136" s="15" t="s">
        <v>252</v>
      </c>
      <c r="D136" s="53"/>
      <c r="E136" s="53"/>
      <c r="F136" s="21"/>
      <c r="G136" s="17" t="s">
        <v>253</v>
      </c>
      <c r="H136" s="30">
        <f t="shared" ref="H136:N136" si="55">+H137</f>
        <v>14000000000</v>
      </c>
      <c r="I136" s="30">
        <f t="shared" si="55"/>
        <v>0</v>
      </c>
      <c r="J136" s="30">
        <f t="shared" si="55"/>
        <v>0</v>
      </c>
      <c r="K136" s="30">
        <f t="shared" si="55"/>
        <v>0</v>
      </c>
      <c r="L136" s="30">
        <f t="shared" si="55"/>
        <v>0</v>
      </c>
      <c r="M136" s="30">
        <f t="shared" si="55"/>
        <v>0</v>
      </c>
      <c r="N136" s="30">
        <f t="shared" si="55"/>
        <v>14000000000</v>
      </c>
      <c r="O136" s="30">
        <f t="shared" si="54"/>
        <v>10173268303.4</v>
      </c>
      <c r="P136" s="30">
        <f t="shared" si="54"/>
        <v>8367901884.5999994</v>
      </c>
      <c r="Q136" s="30">
        <f t="shared" si="54"/>
        <v>0</v>
      </c>
      <c r="R136" s="31">
        <f t="shared" si="54"/>
        <v>0</v>
      </c>
    </row>
    <row r="137" spans="1:18" ht="49.5" customHeight="1" thickBot="1" x14ac:dyDescent="0.35">
      <c r="A137" s="2">
        <v>2021</v>
      </c>
      <c r="B137" s="79" t="s">
        <v>410</v>
      </c>
      <c r="C137" s="15" t="s">
        <v>254</v>
      </c>
      <c r="D137" s="53"/>
      <c r="E137" s="53"/>
      <c r="F137" s="21"/>
      <c r="G137" s="17" t="s">
        <v>255</v>
      </c>
      <c r="H137" s="30">
        <f t="shared" ref="H137:R137" si="56">SUM(H138:H139)</f>
        <v>14000000000</v>
      </c>
      <c r="I137" s="30">
        <f t="shared" si="56"/>
        <v>0</v>
      </c>
      <c r="J137" s="30">
        <f t="shared" si="56"/>
        <v>0</v>
      </c>
      <c r="K137" s="30">
        <f t="shared" si="56"/>
        <v>0</v>
      </c>
      <c r="L137" s="30">
        <f t="shared" si="56"/>
        <v>0</v>
      </c>
      <c r="M137" s="30">
        <f t="shared" si="56"/>
        <v>0</v>
      </c>
      <c r="N137" s="30">
        <f t="shared" si="56"/>
        <v>14000000000</v>
      </c>
      <c r="O137" s="30">
        <f t="shared" si="56"/>
        <v>10173268303.4</v>
      </c>
      <c r="P137" s="30">
        <f t="shared" si="56"/>
        <v>8367901884.5999994</v>
      </c>
      <c r="Q137" s="30">
        <f t="shared" si="56"/>
        <v>0</v>
      </c>
      <c r="R137" s="31">
        <f t="shared" si="56"/>
        <v>0</v>
      </c>
    </row>
    <row r="138" spans="1:18" ht="30" customHeight="1" thickBot="1" x14ac:dyDescent="0.35">
      <c r="A138" s="2">
        <v>2021</v>
      </c>
      <c r="B138" s="79" t="s">
        <v>410</v>
      </c>
      <c r="C138" s="20" t="s">
        <v>256</v>
      </c>
      <c r="D138" s="21" t="s">
        <v>172</v>
      </c>
      <c r="E138" s="21">
        <v>11</v>
      </c>
      <c r="F138" s="21" t="s">
        <v>19</v>
      </c>
      <c r="G138" s="22" t="s">
        <v>208</v>
      </c>
      <c r="H138" s="24">
        <v>6455000000</v>
      </c>
      <c r="I138" s="24">
        <v>0</v>
      </c>
      <c r="J138" s="24">
        <v>0</v>
      </c>
      <c r="K138" s="24">
        <v>0</v>
      </c>
      <c r="L138" s="24">
        <v>0</v>
      </c>
      <c r="M138" s="25">
        <f>+I138-J138+K138-L138</f>
        <v>0</v>
      </c>
      <c r="N138" s="24">
        <f>H138+M138</f>
        <v>6455000000</v>
      </c>
      <c r="O138" s="24">
        <v>6016212278.3999996</v>
      </c>
      <c r="P138" s="24">
        <v>5777856639.3999996</v>
      </c>
      <c r="Q138" s="24">
        <v>0</v>
      </c>
      <c r="R138" s="26">
        <v>0</v>
      </c>
    </row>
    <row r="139" spans="1:18" ht="30" customHeight="1" thickBot="1" x14ac:dyDescent="0.35">
      <c r="A139" s="2">
        <v>2021</v>
      </c>
      <c r="B139" s="79" t="s">
        <v>410</v>
      </c>
      <c r="C139" s="20" t="s">
        <v>256</v>
      </c>
      <c r="D139" s="21" t="s">
        <v>18</v>
      </c>
      <c r="E139" s="21">
        <v>20</v>
      </c>
      <c r="F139" s="21" t="s">
        <v>19</v>
      </c>
      <c r="G139" s="22" t="s">
        <v>208</v>
      </c>
      <c r="H139" s="24">
        <v>7545000000</v>
      </c>
      <c r="I139" s="24">
        <v>0</v>
      </c>
      <c r="J139" s="24">
        <v>0</v>
      </c>
      <c r="K139" s="24">
        <v>0</v>
      </c>
      <c r="L139" s="24">
        <v>0</v>
      </c>
      <c r="M139" s="25">
        <f>+I139-J139+K139-L139</f>
        <v>0</v>
      </c>
      <c r="N139" s="24">
        <f>H139+M139</f>
        <v>7545000000</v>
      </c>
      <c r="O139" s="24">
        <v>4157056025</v>
      </c>
      <c r="P139" s="24">
        <v>2590045245.1999998</v>
      </c>
      <c r="Q139" s="24">
        <v>0</v>
      </c>
      <c r="R139" s="26">
        <v>0</v>
      </c>
    </row>
    <row r="140" spans="1:18" ht="65.25" customHeight="1" thickBot="1" x14ac:dyDescent="0.35">
      <c r="A140" s="2">
        <v>2021</v>
      </c>
      <c r="B140" s="79" t="s">
        <v>410</v>
      </c>
      <c r="C140" s="15" t="s">
        <v>257</v>
      </c>
      <c r="D140" s="53"/>
      <c r="E140" s="53"/>
      <c r="F140" s="21"/>
      <c r="G140" s="17" t="s">
        <v>258</v>
      </c>
      <c r="H140" s="30">
        <f t="shared" ref="H140:R142" si="57">+H141</f>
        <v>232164420822</v>
      </c>
      <c r="I140" s="30">
        <f t="shared" si="57"/>
        <v>0</v>
      </c>
      <c r="J140" s="30">
        <f t="shared" si="57"/>
        <v>0</v>
      </c>
      <c r="K140" s="30">
        <f t="shared" si="57"/>
        <v>0</v>
      </c>
      <c r="L140" s="30">
        <f t="shared" si="57"/>
        <v>0</v>
      </c>
      <c r="M140" s="30">
        <f t="shared" si="57"/>
        <v>0</v>
      </c>
      <c r="N140" s="30">
        <f t="shared" si="57"/>
        <v>232164420822</v>
      </c>
      <c r="O140" s="30">
        <f t="shared" si="57"/>
        <v>232164420822</v>
      </c>
      <c r="P140" s="30">
        <f t="shared" si="57"/>
        <v>232164420822</v>
      </c>
      <c r="Q140" s="30">
        <f t="shared" si="57"/>
        <v>0</v>
      </c>
      <c r="R140" s="31">
        <f t="shared" si="57"/>
        <v>0</v>
      </c>
    </row>
    <row r="141" spans="1:18" ht="65.25" customHeight="1" thickBot="1" x14ac:dyDescent="0.35">
      <c r="A141" s="2">
        <v>2021</v>
      </c>
      <c r="B141" s="79" t="s">
        <v>410</v>
      </c>
      <c r="C141" s="15" t="s">
        <v>259</v>
      </c>
      <c r="D141" s="21"/>
      <c r="E141" s="21"/>
      <c r="F141" s="21"/>
      <c r="G141" s="54" t="s">
        <v>258</v>
      </c>
      <c r="H141" s="30">
        <f t="shared" si="57"/>
        <v>232164420822</v>
      </c>
      <c r="I141" s="30">
        <f t="shared" si="57"/>
        <v>0</v>
      </c>
      <c r="J141" s="30">
        <f t="shared" si="57"/>
        <v>0</v>
      </c>
      <c r="K141" s="30">
        <f t="shared" si="57"/>
        <v>0</v>
      </c>
      <c r="L141" s="30">
        <f t="shared" si="57"/>
        <v>0</v>
      </c>
      <c r="M141" s="30">
        <f t="shared" si="57"/>
        <v>0</v>
      </c>
      <c r="N141" s="30">
        <f t="shared" si="57"/>
        <v>232164420822</v>
      </c>
      <c r="O141" s="30">
        <f t="shared" si="57"/>
        <v>232164420822</v>
      </c>
      <c r="P141" s="30">
        <f t="shared" si="57"/>
        <v>232164420822</v>
      </c>
      <c r="Q141" s="30">
        <f t="shared" si="57"/>
        <v>0</v>
      </c>
      <c r="R141" s="31">
        <f t="shared" si="57"/>
        <v>0</v>
      </c>
    </row>
    <row r="142" spans="1:18" ht="29.25" customHeight="1" thickBot="1" x14ac:dyDescent="0.35">
      <c r="A142" s="2">
        <v>2021</v>
      </c>
      <c r="B142" s="79" t="s">
        <v>410</v>
      </c>
      <c r="C142" s="15" t="s">
        <v>260</v>
      </c>
      <c r="D142" s="21"/>
      <c r="E142" s="21"/>
      <c r="F142" s="21"/>
      <c r="G142" s="17" t="s">
        <v>218</v>
      </c>
      <c r="H142" s="30">
        <f t="shared" si="57"/>
        <v>232164420822</v>
      </c>
      <c r="I142" s="30">
        <f t="shared" si="57"/>
        <v>0</v>
      </c>
      <c r="J142" s="30">
        <f t="shared" si="57"/>
        <v>0</v>
      </c>
      <c r="K142" s="30">
        <f t="shared" si="57"/>
        <v>0</v>
      </c>
      <c r="L142" s="30">
        <f t="shared" si="57"/>
        <v>0</v>
      </c>
      <c r="M142" s="30">
        <f t="shared" si="57"/>
        <v>0</v>
      </c>
      <c r="N142" s="30">
        <f t="shared" si="57"/>
        <v>232164420822</v>
      </c>
      <c r="O142" s="30">
        <f t="shared" si="57"/>
        <v>232164420822</v>
      </c>
      <c r="P142" s="30">
        <f t="shared" si="57"/>
        <v>232164420822</v>
      </c>
      <c r="Q142" s="30">
        <f t="shared" si="57"/>
        <v>0</v>
      </c>
      <c r="R142" s="31">
        <f t="shared" si="57"/>
        <v>0</v>
      </c>
    </row>
    <row r="143" spans="1:18" ht="30" customHeight="1" thickBot="1" x14ac:dyDescent="0.35">
      <c r="A143" s="2">
        <v>2021</v>
      </c>
      <c r="B143" s="79" t="s">
        <v>410</v>
      </c>
      <c r="C143" s="20" t="s">
        <v>261</v>
      </c>
      <c r="D143" s="21" t="s">
        <v>172</v>
      </c>
      <c r="E143" s="21">
        <v>11</v>
      </c>
      <c r="F143" s="21" t="s">
        <v>19</v>
      </c>
      <c r="G143" s="22" t="s">
        <v>208</v>
      </c>
      <c r="H143" s="24">
        <v>232164420822</v>
      </c>
      <c r="I143" s="24">
        <v>0</v>
      </c>
      <c r="J143" s="24">
        <v>0</v>
      </c>
      <c r="K143" s="24">
        <v>0</v>
      </c>
      <c r="L143" s="24">
        <v>0</v>
      </c>
      <c r="M143" s="25">
        <f>+I143-J143+K143-L143</f>
        <v>0</v>
      </c>
      <c r="N143" s="24">
        <f>H143+M143</f>
        <v>232164420822</v>
      </c>
      <c r="O143" s="24">
        <v>232164420822</v>
      </c>
      <c r="P143" s="24">
        <v>232164420822</v>
      </c>
      <c r="Q143" s="24">
        <v>0</v>
      </c>
      <c r="R143" s="26">
        <v>0</v>
      </c>
    </row>
    <row r="144" spans="1:18" ht="49.5" customHeight="1" thickBot="1" x14ac:dyDescent="0.35">
      <c r="A144" s="2">
        <v>2021</v>
      </c>
      <c r="B144" s="79" t="s">
        <v>410</v>
      </c>
      <c r="C144" s="15" t="s">
        <v>262</v>
      </c>
      <c r="D144" s="53"/>
      <c r="E144" s="53"/>
      <c r="F144" s="53"/>
      <c r="G144" s="17" t="s">
        <v>263</v>
      </c>
      <c r="H144" s="30">
        <f t="shared" ref="H144:R146" si="58">+H145</f>
        <v>231825213115</v>
      </c>
      <c r="I144" s="30">
        <f t="shared" si="58"/>
        <v>0</v>
      </c>
      <c r="J144" s="30">
        <f t="shared" si="58"/>
        <v>0</v>
      </c>
      <c r="K144" s="30">
        <f t="shared" si="58"/>
        <v>0</v>
      </c>
      <c r="L144" s="30">
        <f t="shared" si="58"/>
        <v>0</v>
      </c>
      <c r="M144" s="30">
        <f t="shared" si="58"/>
        <v>0</v>
      </c>
      <c r="N144" s="30">
        <f t="shared" si="58"/>
        <v>231825213115</v>
      </c>
      <c r="O144" s="30">
        <f t="shared" si="58"/>
        <v>231825213115</v>
      </c>
      <c r="P144" s="30">
        <f t="shared" si="58"/>
        <v>231825213115</v>
      </c>
      <c r="Q144" s="30">
        <f t="shared" si="58"/>
        <v>0</v>
      </c>
      <c r="R144" s="31">
        <f t="shared" si="58"/>
        <v>0</v>
      </c>
    </row>
    <row r="145" spans="1:18" ht="49.5" customHeight="1" thickBot="1" x14ac:dyDescent="0.35">
      <c r="A145" s="2">
        <v>2021</v>
      </c>
      <c r="B145" s="79" t="s">
        <v>410</v>
      </c>
      <c r="C145" s="15" t="s">
        <v>264</v>
      </c>
      <c r="D145" s="21"/>
      <c r="E145" s="21"/>
      <c r="F145" s="21"/>
      <c r="G145" s="17" t="s">
        <v>263</v>
      </c>
      <c r="H145" s="30">
        <f t="shared" si="58"/>
        <v>231825213115</v>
      </c>
      <c r="I145" s="30">
        <f t="shared" si="58"/>
        <v>0</v>
      </c>
      <c r="J145" s="30">
        <f t="shared" si="58"/>
        <v>0</v>
      </c>
      <c r="K145" s="30">
        <f t="shared" si="58"/>
        <v>0</v>
      </c>
      <c r="L145" s="30">
        <f t="shared" si="58"/>
        <v>0</v>
      </c>
      <c r="M145" s="30">
        <f t="shared" si="58"/>
        <v>0</v>
      </c>
      <c r="N145" s="30">
        <f t="shared" si="58"/>
        <v>231825213115</v>
      </c>
      <c r="O145" s="30">
        <f t="shared" si="58"/>
        <v>231825213115</v>
      </c>
      <c r="P145" s="30">
        <f t="shared" si="58"/>
        <v>231825213115</v>
      </c>
      <c r="Q145" s="30">
        <f t="shared" si="58"/>
        <v>0</v>
      </c>
      <c r="R145" s="31">
        <f t="shared" si="58"/>
        <v>0</v>
      </c>
    </row>
    <row r="146" spans="1:18" ht="32.25" customHeight="1" thickBot="1" x14ac:dyDescent="0.35">
      <c r="A146" s="2">
        <v>2021</v>
      </c>
      <c r="B146" s="79" t="s">
        <v>410</v>
      </c>
      <c r="C146" s="15" t="s">
        <v>265</v>
      </c>
      <c r="D146" s="21"/>
      <c r="E146" s="21"/>
      <c r="F146" s="21"/>
      <c r="G146" s="17" t="s">
        <v>218</v>
      </c>
      <c r="H146" s="30">
        <f t="shared" si="58"/>
        <v>231825213115</v>
      </c>
      <c r="I146" s="30">
        <f t="shared" si="58"/>
        <v>0</v>
      </c>
      <c r="J146" s="30">
        <f t="shared" si="58"/>
        <v>0</v>
      </c>
      <c r="K146" s="30">
        <f t="shared" si="58"/>
        <v>0</v>
      </c>
      <c r="L146" s="30">
        <f t="shared" si="58"/>
        <v>0</v>
      </c>
      <c r="M146" s="30">
        <f t="shared" si="58"/>
        <v>0</v>
      </c>
      <c r="N146" s="30">
        <f t="shared" si="58"/>
        <v>231825213115</v>
      </c>
      <c r="O146" s="30">
        <f t="shared" si="58"/>
        <v>231825213115</v>
      </c>
      <c r="P146" s="30">
        <f t="shared" si="58"/>
        <v>231825213115</v>
      </c>
      <c r="Q146" s="30">
        <f t="shared" si="58"/>
        <v>0</v>
      </c>
      <c r="R146" s="31">
        <f t="shared" si="58"/>
        <v>0</v>
      </c>
    </row>
    <row r="147" spans="1:18" ht="30" customHeight="1" thickBot="1" x14ac:dyDescent="0.35">
      <c r="A147" s="2">
        <v>2021</v>
      </c>
      <c r="B147" s="79" t="s">
        <v>410</v>
      </c>
      <c r="C147" s="20" t="s">
        <v>266</v>
      </c>
      <c r="D147" s="21" t="s">
        <v>172</v>
      </c>
      <c r="E147" s="21">
        <v>11</v>
      </c>
      <c r="F147" s="21" t="s">
        <v>19</v>
      </c>
      <c r="G147" s="22" t="s">
        <v>208</v>
      </c>
      <c r="H147" s="24">
        <v>231825213115</v>
      </c>
      <c r="I147" s="24">
        <v>0</v>
      </c>
      <c r="J147" s="24">
        <v>0</v>
      </c>
      <c r="K147" s="24">
        <v>0</v>
      </c>
      <c r="L147" s="24">
        <v>0</v>
      </c>
      <c r="M147" s="25">
        <f>+I147-J147+K147-L147</f>
        <v>0</v>
      </c>
      <c r="N147" s="24">
        <f>H147+M147</f>
        <v>231825213115</v>
      </c>
      <c r="O147" s="24">
        <v>231825213115</v>
      </c>
      <c r="P147" s="24">
        <v>231825213115</v>
      </c>
      <c r="Q147" s="24">
        <v>0</v>
      </c>
      <c r="R147" s="26">
        <v>0</v>
      </c>
    </row>
    <row r="148" spans="1:18" ht="66.75" customHeight="1" thickBot="1" x14ac:dyDescent="0.35">
      <c r="A148" s="2">
        <v>2021</v>
      </c>
      <c r="B148" s="79" t="s">
        <v>410</v>
      </c>
      <c r="C148" s="15" t="s">
        <v>267</v>
      </c>
      <c r="D148" s="53"/>
      <c r="E148" s="53"/>
      <c r="F148" s="53"/>
      <c r="G148" s="17" t="s">
        <v>268</v>
      </c>
      <c r="H148" s="30">
        <f t="shared" ref="H148:R150" si="59">+H149</f>
        <v>126080065359</v>
      </c>
      <c r="I148" s="30">
        <f t="shared" si="59"/>
        <v>0</v>
      </c>
      <c r="J148" s="30">
        <f t="shared" si="59"/>
        <v>0</v>
      </c>
      <c r="K148" s="30">
        <f t="shared" si="59"/>
        <v>0</v>
      </c>
      <c r="L148" s="30">
        <f t="shared" si="59"/>
        <v>0</v>
      </c>
      <c r="M148" s="30">
        <f t="shared" si="59"/>
        <v>0</v>
      </c>
      <c r="N148" s="30">
        <f t="shared" si="59"/>
        <v>126080065359</v>
      </c>
      <c r="O148" s="30">
        <f t="shared" si="59"/>
        <v>126080065359</v>
      </c>
      <c r="P148" s="30">
        <f t="shared" si="59"/>
        <v>126080065359</v>
      </c>
      <c r="Q148" s="30">
        <f t="shared" si="59"/>
        <v>0</v>
      </c>
      <c r="R148" s="31">
        <f t="shared" si="59"/>
        <v>0</v>
      </c>
    </row>
    <row r="149" spans="1:18" ht="66.75" customHeight="1" thickBot="1" x14ac:dyDescent="0.35">
      <c r="A149" s="2">
        <v>2021</v>
      </c>
      <c r="B149" s="79" t="s">
        <v>410</v>
      </c>
      <c r="C149" s="15" t="s">
        <v>269</v>
      </c>
      <c r="D149" s="21"/>
      <c r="E149" s="21"/>
      <c r="F149" s="21"/>
      <c r="G149" s="54" t="s">
        <v>268</v>
      </c>
      <c r="H149" s="30">
        <f t="shared" si="59"/>
        <v>126080065359</v>
      </c>
      <c r="I149" s="30">
        <f t="shared" si="59"/>
        <v>0</v>
      </c>
      <c r="J149" s="30">
        <f t="shared" si="59"/>
        <v>0</v>
      </c>
      <c r="K149" s="30">
        <f t="shared" si="59"/>
        <v>0</v>
      </c>
      <c r="L149" s="30">
        <f t="shared" si="59"/>
        <v>0</v>
      </c>
      <c r="M149" s="30">
        <f t="shared" si="59"/>
        <v>0</v>
      </c>
      <c r="N149" s="30">
        <f t="shared" si="59"/>
        <v>126080065359</v>
      </c>
      <c r="O149" s="30">
        <f t="shared" si="59"/>
        <v>126080065359</v>
      </c>
      <c r="P149" s="30">
        <f t="shared" si="59"/>
        <v>126080065359</v>
      </c>
      <c r="Q149" s="30">
        <f t="shared" si="59"/>
        <v>0</v>
      </c>
      <c r="R149" s="31">
        <f t="shared" si="59"/>
        <v>0</v>
      </c>
    </row>
    <row r="150" spans="1:18" ht="38.25" customHeight="1" thickBot="1" x14ac:dyDescent="0.35">
      <c r="A150" s="2">
        <v>2021</v>
      </c>
      <c r="B150" s="79" t="s">
        <v>410</v>
      </c>
      <c r="C150" s="15" t="s">
        <v>270</v>
      </c>
      <c r="D150" s="21"/>
      <c r="E150" s="21"/>
      <c r="F150" s="21"/>
      <c r="G150" s="17" t="s">
        <v>218</v>
      </c>
      <c r="H150" s="30">
        <f t="shared" si="59"/>
        <v>126080065359</v>
      </c>
      <c r="I150" s="30">
        <f t="shared" si="59"/>
        <v>0</v>
      </c>
      <c r="J150" s="30">
        <f t="shared" si="59"/>
        <v>0</v>
      </c>
      <c r="K150" s="30">
        <f t="shared" si="59"/>
        <v>0</v>
      </c>
      <c r="L150" s="30">
        <f t="shared" si="59"/>
        <v>0</v>
      </c>
      <c r="M150" s="30">
        <f t="shared" si="59"/>
        <v>0</v>
      </c>
      <c r="N150" s="30">
        <f t="shared" si="59"/>
        <v>126080065359</v>
      </c>
      <c r="O150" s="30">
        <f t="shared" si="59"/>
        <v>126080065359</v>
      </c>
      <c r="P150" s="30">
        <f t="shared" si="59"/>
        <v>126080065359</v>
      </c>
      <c r="Q150" s="30">
        <f t="shared" si="59"/>
        <v>0</v>
      </c>
      <c r="R150" s="31">
        <f t="shared" si="59"/>
        <v>0</v>
      </c>
    </row>
    <row r="151" spans="1:18" ht="30" customHeight="1" thickBot="1" x14ac:dyDescent="0.35">
      <c r="A151" s="2">
        <v>2021</v>
      </c>
      <c r="B151" s="79" t="s">
        <v>410</v>
      </c>
      <c r="C151" s="20" t="s">
        <v>271</v>
      </c>
      <c r="D151" s="21" t="s">
        <v>172</v>
      </c>
      <c r="E151" s="21">
        <v>11</v>
      </c>
      <c r="F151" s="21" t="s">
        <v>19</v>
      </c>
      <c r="G151" s="22" t="s">
        <v>208</v>
      </c>
      <c r="H151" s="24">
        <v>126080065359</v>
      </c>
      <c r="I151" s="24">
        <v>0</v>
      </c>
      <c r="J151" s="24">
        <v>0</v>
      </c>
      <c r="K151" s="24">
        <v>0</v>
      </c>
      <c r="L151" s="24">
        <v>0</v>
      </c>
      <c r="M151" s="25">
        <f>+I151-J151+K151-L151</f>
        <v>0</v>
      </c>
      <c r="N151" s="24">
        <f>H151+M151</f>
        <v>126080065359</v>
      </c>
      <c r="O151" s="24">
        <v>126080065359</v>
      </c>
      <c r="P151" s="24">
        <v>126080065359</v>
      </c>
      <c r="Q151" s="24">
        <v>0</v>
      </c>
      <c r="R151" s="26">
        <v>0</v>
      </c>
    </row>
    <row r="152" spans="1:18" ht="67.5" customHeight="1" thickBot="1" x14ac:dyDescent="0.35">
      <c r="A152" s="2">
        <v>2021</v>
      </c>
      <c r="B152" s="79" t="s">
        <v>410</v>
      </c>
      <c r="C152" s="15" t="s">
        <v>272</v>
      </c>
      <c r="D152" s="53"/>
      <c r="E152" s="53"/>
      <c r="F152" s="53"/>
      <c r="G152" s="17" t="s">
        <v>273</v>
      </c>
      <c r="H152" s="30">
        <f t="shared" ref="H152:R154" si="60">+H153</f>
        <v>91282312485</v>
      </c>
      <c r="I152" s="30">
        <f t="shared" si="60"/>
        <v>0</v>
      </c>
      <c r="J152" s="30">
        <f t="shared" si="60"/>
        <v>0</v>
      </c>
      <c r="K152" s="30">
        <f t="shared" si="60"/>
        <v>0</v>
      </c>
      <c r="L152" s="30">
        <f t="shared" si="60"/>
        <v>0</v>
      </c>
      <c r="M152" s="30">
        <f t="shared" si="60"/>
        <v>0</v>
      </c>
      <c r="N152" s="30">
        <f t="shared" si="60"/>
        <v>91282312485</v>
      </c>
      <c r="O152" s="30">
        <f t="shared" si="60"/>
        <v>91282312485</v>
      </c>
      <c r="P152" s="30">
        <f t="shared" si="60"/>
        <v>91282312485</v>
      </c>
      <c r="Q152" s="30">
        <f t="shared" si="60"/>
        <v>0</v>
      </c>
      <c r="R152" s="31">
        <f t="shared" si="60"/>
        <v>0</v>
      </c>
    </row>
    <row r="153" spans="1:18" ht="67.5" customHeight="1" thickBot="1" x14ac:dyDescent="0.35">
      <c r="A153" s="2">
        <v>2021</v>
      </c>
      <c r="B153" s="79" t="s">
        <v>410</v>
      </c>
      <c r="C153" s="15" t="s">
        <v>274</v>
      </c>
      <c r="D153" s="21"/>
      <c r="E153" s="21"/>
      <c r="F153" s="21"/>
      <c r="G153" s="54" t="s">
        <v>273</v>
      </c>
      <c r="H153" s="30">
        <f t="shared" si="60"/>
        <v>91282312485</v>
      </c>
      <c r="I153" s="30">
        <f t="shared" si="60"/>
        <v>0</v>
      </c>
      <c r="J153" s="30">
        <f t="shared" si="60"/>
        <v>0</v>
      </c>
      <c r="K153" s="30">
        <f t="shared" si="60"/>
        <v>0</v>
      </c>
      <c r="L153" s="30">
        <f t="shared" si="60"/>
        <v>0</v>
      </c>
      <c r="M153" s="30">
        <f t="shared" si="60"/>
        <v>0</v>
      </c>
      <c r="N153" s="30">
        <f t="shared" si="60"/>
        <v>91282312485</v>
      </c>
      <c r="O153" s="30">
        <f t="shared" si="60"/>
        <v>91282312485</v>
      </c>
      <c r="P153" s="30">
        <f t="shared" si="60"/>
        <v>91282312485</v>
      </c>
      <c r="Q153" s="30">
        <f t="shared" si="60"/>
        <v>0</v>
      </c>
      <c r="R153" s="31">
        <f t="shared" si="60"/>
        <v>0</v>
      </c>
    </row>
    <row r="154" spans="1:18" ht="32.25" customHeight="1" thickBot="1" x14ac:dyDescent="0.35">
      <c r="A154" s="2">
        <v>2021</v>
      </c>
      <c r="B154" s="79" t="s">
        <v>410</v>
      </c>
      <c r="C154" s="15" t="s">
        <v>275</v>
      </c>
      <c r="D154" s="21"/>
      <c r="E154" s="21"/>
      <c r="F154" s="21"/>
      <c r="G154" s="17" t="s">
        <v>218</v>
      </c>
      <c r="H154" s="30">
        <f t="shared" si="60"/>
        <v>91282312485</v>
      </c>
      <c r="I154" s="30">
        <f t="shared" si="60"/>
        <v>0</v>
      </c>
      <c r="J154" s="30">
        <f t="shared" si="60"/>
        <v>0</v>
      </c>
      <c r="K154" s="30">
        <f t="shared" si="60"/>
        <v>0</v>
      </c>
      <c r="L154" s="30">
        <f t="shared" si="60"/>
        <v>0</v>
      </c>
      <c r="M154" s="30">
        <f t="shared" si="60"/>
        <v>0</v>
      </c>
      <c r="N154" s="30">
        <f t="shared" si="60"/>
        <v>91282312485</v>
      </c>
      <c r="O154" s="30">
        <f t="shared" si="60"/>
        <v>91282312485</v>
      </c>
      <c r="P154" s="30">
        <f t="shared" si="60"/>
        <v>91282312485</v>
      </c>
      <c r="Q154" s="30">
        <f t="shared" si="60"/>
        <v>0</v>
      </c>
      <c r="R154" s="31">
        <f t="shared" si="60"/>
        <v>0</v>
      </c>
    </row>
    <row r="155" spans="1:18" ht="30" customHeight="1" thickBot="1" x14ac:dyDescent="0.35">
      <c r="A155" s="2">
        <v>2021</v>
      </c>
      <c r="B155" s="79" t="s">
        <v>410</v>
      </c>
      <c r="C155" s="20" t="s">
        <v>276</v>
      </c>
      <c r="D155" s="21" t="s">
        <v>172</v>
      </c>
      <c r="E155" s="21">
        <v>11</v>
      </c>
      <c r="F155" s="21" t="s">
        <v>19</v>
      </c>
      <c r="G155" s="22" t="s">
        <v>208</v>
      </c>
      <c r="H155" s="24">
        <v>91282312485</v>
      </c>
      <c r="I155" s="24">
        <v>0</v>
      </c>
      <c r="J155" s="24">
        <v>0</v>
      </c>
      <c r="K155" s="24">
        <v>0</v>
      </c>
      <c r="L155" s="24">
        <v>0</v>
      </c>
      <c r="M155" s="25">
        <f>+I155-J155+K155-L155</f>
        <v>0</v>
      </c>
      <c r="N155" s="24">
        <f>H155+M155</f>
        <v>91282312485</v>
      </c>
      <c r="O155" s="24">
        <v>91282312485</v>
      </c>
      <c r="P155" s="24">
        <v>91282312485</v>
      </c>
      <c r="Q155" s="24">
        <v>0</v>
      </c>
      <c r="R155" s="26">
        <v>0</v>
      </c>
    </row>
    <row r="156" spans="1:18" ht="95.25" customHeight="1" thickBot="1" x14ac:dyDescent="0.35">
      <c r="A156" s="2">
        <v>2021</v>
      </c>
      <c r="B156" s="79" t="s">
        <v>410</v>
      </c>
      <c r="C156" s="15" t="s">
        <v>277</v>
      </c>
      <c r="D156" s="53"/>
      <c r="E156" s="53"/>
      <c r="F156" s="53"/>
      <c r="G156" s="17" t="s">
        <v>278</v>
      </c>
      <c r="H156" s="30">
        <f t="shared" ref="H156:R158" si="61">+H157</f>
        <v>175214577228</v>
      </c>
      <c r="I156" s="30">
        <f t="shared" si="61"/>
        <v>0</v>
      </c>
      <c r="J156" s="30">
        <f t="shared" si="61"/>
        <v>0</v>
      </c>
      <c r="K156" s="30">
        <f t="shared" si="61"/>
        <v>0</v>
      </c>
      <c r="L156" s="30">
        <f t="shared" si="61"/>
        <v>0</v>
      </c>
      <c r="M156" s="30">
        <f t="shared" si="61"/>
        <v>0</v>
      </c>
      <c r="N156" s="30">
        <f t="shared" si="61"/>
        <v>175214577228</v>
      </c>
      <c r="O156" s="30">
        <f t="shared" si="61"/>
        <v>175214577228</v>
      </c>
      <c r="P156" s="30">
        <f t="shared" si="61"/>
        <v>175214577228</v>
      </c>
      <c r="Q156" s="30">
        <f t="shared" si="61"/>
        <v>8358018752</v>
      </c>
      <c r="R156" s="31">
        <f t="shared" si="61"/>
        <v>8358018752</v>
      </c>
    </row>
    <row r="157" spans="1:18" ht="95.25" customHeight="1" thickBot="1" x14ac:dyDescent="0.35">
      <c r="A157" s="2">
        <v>2021</v>
      </c>
      <c r="B157" s="79" t="s">
        <v>410</v>
      </c>
      <c r="C157" s="15" t="s">
        <v>279</v>
      </c>
      <c r="D157" s="21"/>
      <c r="E157" s="21"/>
      <c r="F157" s="21"/>
      <c r="G157" s="54" t="s">
        <v>278</v>
      </c>
      <c r="H157" s="30">
        <f t="shared" si="61"/>
        <v>175214577228</v>
      </c>
      <c r="I157" s="30">
        <f t="shared" si="61"/>
        <v>0</v>
      </c>
      <c r="J157" s="30">
        <f t="shared" si="61"/>
        <v>0</v>
      </c>
      <c r="K157" s="30">
        <f t="shared" si="61"/>
        <v>0</v>
      </c>
      <c r="L157" s="30">
        <f t="shared" si="61"/>
        <v>0</v>
      </c>
      <c r="M157" s="30">
        <f t="shared" si="61"/>
        <v>0</v>
      </c>
      <c r="N157" s="30">
        <f t="shared" si="61"/>
        <v>175214577228</v>
      </c>
      <c r="O157" s="30">
        <f t="shared" si="61"/>
        <v>175214577228</v>
      </c>
      <c r="P157" s="30">
        <f t="shared" si="61"/>
        <v>175214577228</v>
      </c>
      <c r="Q157" s="30">
        <f t="shared" si="61"/>
        <v>8358018752</v>
      </c>
      <c r="R157" s="31">
        <f t="shared" si="61"/>
        <v>8358018752</v>
      </c>
    </row>
    <row r="158" spans="1:18" ht="33" customHeight="1" thickBot="1" x14ac:dyDescent="0.35">
      <c r="A158" s="2">
        <v>2021</v>
      </c>
      <c r="B158" s="79" t="s">
        <v>410</v>
      </c>
      <c r="C158" s="15" t="s">
        <v>280</v>
      </c>
      <c r="D158" s="21"/>
      <c r="E158" s="21"/>
      <c r="F158" s="21"/>
      <c r="G158" s="17" t="s">
        <v>218</v>
      </c>
      <c r="H158" s="30">
        <f t="shared" si="61"/>
        <v>175214577228</v>
      </c>
      <c r="I158" s="30">
        <f t="shared" si="61"/>
        <v>0</v>
      </c>
      <c r="J158" s="30">
        <f t="shared" si="61"/>
        <v>0</v>
      </c>
      <c r="K158" s="30">
        <f t="shared" si="61"/>
        <v>0</v>
      </c>
      <c r="L158" s="30">
        <f t="shared" si="61"/>
        <v>0</v>
      </c>
      <c r="M158" s="30">
        <f t="shared" si="61"/>
        <v>0</v>
      </c>
      <c r="N158" s="30">
        <f t="shared" si="61"/>
        <v>175214577228</v>
      </c>
      <c r="O158" s="30">
        <f t="shared" si="61"/>
        <v>175214577228</v>
      </c>
      <c r="P158" s="30">
        <f t="shared" si="61"/>
        <v>175214577228</v>
      </c>
      <c r="Q158" s="30">
        <f t="shared" si="61"/>
        <v>8358018752</v>
      </c>
      <c r="R158" s="31">
        <f t="shared" si="61"/>
        <v>8358018752</v>
      </c>
    </row>
    <row r="159" spans="1:18" ht="30" customHeight="1" thickBot="1" x14ac:dyDescent="0.35">
      <c r="A159" s="2">
        <v>2021</v>
      </c>
      <c r="B159" s="79" t="s">
        <v>410</v>
      </c>
      <c r="C159" s="20" t="s">
        <v>281</v>
      </c>
      <c r="D159" s="21" t="s">
        <v>172</v>
      </c>
      <c r="E159" s="21">
        <v>11</v>
      </c>
      <c r="F159" s="21" t="s">
        <v>19</v>
      </c>
      <c r="G159" s="22" t="s">
        <v>208</v>
      </c>
      <c r="H159" s="24">
        <v>175214577228</v>
      </c>
      <c r="I159" s="24">
        <v>0</v>
      </c>
      <c r="J159" s="24">
        <v>0</v>
      </c>
      <c r="K159" s="24">
        <v>0</v>
      </c>
      <c r="L159" s="24">
        <v>0</v>
      </c>
      <c r="M159" s="25">
        <f>+I159-J159+K159-L159</f>
        <v>0</v>
      </c>
      <c r="N159" s="24">
        <f>H159+M159</f>
        <v>175214577228</v>
      </c>
      <c r="O159" s="24">
        <v>175214577228</v>
      </c>
      <c r="P159" s="24">
        <v>175214577228</v>
      </c>
      <c r="Q159" s="24">
        <v>8358018752</v>
      </c>
      <c r="R159" s="26">
        <v>8358018752</v>
      </c>
    </row>
    <row r="160" spans="1:18" ht="53.25" customHeight="1" thickBot="1" x14ac:dyDescent="0.35">
      <c r="A160" s="2">
        <v>2021</v>
      </c>
      <c r="B160" s="79" t="s">
        <v>410</v>
      </c>
      <c r="C160" s="15" t="s">
        <v>282</v>
      </c>
      <c r="D160" s="53"/>
      <c r="E160" s="53"/>
      <c r="F160" s="53"/>
      <c r="G160" s="17" t="s">
        <v>283</v>
      </c>
      <c r="H160" s="30">
        <f t="shared" ref="H160:R162" si="62">+H161</f>
        <v>109796058849</v>
      </c>
      <c r="I160" s="30">
        <f t="shared" si="62"/>
        <v>0</v>
      </c>
      <c r="J160" s="30">
        <f t="shared" si="62"/>
        <v>0</v>
      </c>
      <c r="K160" s="30">
        <f t="shared" si="62"/>
        <v>0</v>
      </c>
      <c r="L160" s="30">
        <f t="shared" si="62"/>
        <v>0</v>
      </c>
      <c r="M160" s="30">
        <f t="shared" si="62"/>
        <v>0</v>
      </c>
      <c r="N160" s="30">
        <f t="shared" si="62"/>
        <v>109796058849</v>
      </c>
      <c r="O160" s="30">
        <f t="shared" si="62"/>
        <v>109796058849</v>
      </c>
      <c r="P160" s="30">
        <f t="shared" si="62"/>
        <v>109796058849</v>
      </c>
      <c r="Q160" s="30">
        <f t="shared" si="62"/>
        <v>19071686158</v>
      </c>
      <c r="R160" s="31">
        <f t="shared" si="62"/>
        <v>19071686158</v>
      </c>
    </row>
    <row r="161" spans="1:18" ht="53.25" customHeight="1" thickBot="1" x14ac:dyDescent="0.35">
      <c r="A161" s="2">
        <v>2021</v>
      </c>
      <c r="B161" s="79" t="s">
        <v>410</v>
      </c>
      <c r="C161" s="15" t="s">
        <v>284</v>
      </c>
      <c r="D161" s="21"/>
      <c r="E161" s="21"/>
      <c r="F161" s="21"/>
      <c r="G161" s="54" t="s">
        <v>283</v>
      </c>
      <c r="H161" s="30">
        <f t="shared" si="62"/>
        <v>109796058849</v>
      </c>
      <c r="I161" s="30">
        <f t="shared" si="62"/>
        <v>0</v>
      </c>
      <c r="J161" s="30">
        <f t="shared" si="62"/>
        <v>0</v>
      </c>
      <c r="K161" s="30">
        <f t="shared" si="62"/>
        <v>0</v>
      </c>
      <c r="L161" s="30">
        <f t="shared" si="62"/>
        <v>0</v>
      </c>
      <c r="M161" s="30">
        <f t="shared" si="62"/>
        <v>0</v>
      </c>
      <c r="N161" s="30">
        <f t="shared" si="62"/>
        <v>109796058849</v>
      </c>
      <c r="O161" s="30">
        <f t="shared" si="62"/>
        <v>109796058849</v>
      </c>
      <c r="P161" s="30">
        <f t="shared" si="62"/>
        <v>109796058849</v>
      </c>
      <c r="Q161" s="30">
        <f t="shared" si="62"/>
        <v>19071686158</v>
      </c>
      <c r="R161" s="31">
        <f t="shared" si="62"/>
        <v>19071686158</v>
      </c>
    </row>
    <row r="162" spans="1:18" ht="38.25" customHeight="1" thickBot="1" x14ac:dyDescent="0.35">
      <c r="A162" s="2">
        <v>2021</v>
      </c>
      <c r="B162" s="79" t="s">
        <v>410</v>
      </c>
      <c r="C162" s="15" t="s">
        <v>285</v>
      </c>
      <c r="D162" s="21"/>
      <c r="E162" s="21"/>
      <c r="F162" s="21"/>
      <c r="G162" s="17" t="s">
        <v>218</v>
      </c>
      <c r="H162" s="30">
        <f t="shared" si="62"/>
        <v>109796058849</v>
      </c>
      <c r="I162" s="30">
        <f t="shared" si="62"/>
        <v>0</v>
      </c>
      <c r="J162" s="30">
        <f t="shared" si="62"/>
        <v>0</v>
      </c>
      <c r="K162" s="30">
        <f t="shared" si="62"/>
        <v>0</v>
      </c>
      <c r="L162" s="30">
        <f t="shared" si="62"/>
        <v>0</v>
      </c>
      <c r="M162" s="30">
        <f t="shared" si="62"/>
        <v>0</v>
      </c>
      <c r="N162" s="30">
        <f t="shared" si="62"/>
        <v>109796058849</v>
      </c>
      <c r="O162" s="30">
        <f t="shared" si="62"/>
        <v>109796058849</v>
      </c>
      <c r="P162" s="30">
        <f t="shared" si="62"/>
        <v>109796058849</v>
      </c>
      <c r="Q162" s="30">
        <f t="shared" si="62"/>
        <v>19071686158</v>
      </c>
      <c r="R162" s="31">
        <f t="shared" si="62"/>
        <v>19071686158</v>
      </c>
    </row>
    <row r="163" spans="1:18" ht="38.25" customHeight="1" thickBot="1" x14ac:dyDescent="0.35">
      <c r="A163" s="2">
        <v>2021</v>
      </c>
      <c r="B163" s="79" t="s">
        <v>410</v>
      </c>
      <c r="C163" s="20" t="s">
        <v>286</v>
      </c>
      <c r="D163" s="53" t="s">
        <v>172</v>
      </c>
      <c r="E163" s="53">
        <v>11</v>
      </c>
      <c r="F163" s="21" t="s">
        <v>19</v>
      </c>
      <c r="G163" s="22" t="s">
        <v>208</v>
      </c>
      <c r="H163" s="24">
        <v>109796058849</v>
      </c>
      <c r="I163" s="24">
        <v>0</v>
      </c>
      <c r="J163" s="24">
        <v>0</v>
      </c>
      <c r="K163" s="24">
        <v>0</v>
      </c>
      <c r="L163" s="24">
        <v>0</v>
      </c>
      <c r="M163" s="25">
        <f>+I163-J163+K163-L163</f>
        <v>0</v>
      </c>
      <c r="N163" s="24">
        <f>H163+M163</f>
        <v>109796058849</v>
      </c>
      <c r="O163" s="24">
        <v>109796058849</v>
      </c>
      <c r="P163" s="24">
        <v>109796058849</v>
      </c>
      <c r="Q163" s="24">
        <v>19071686158</v>
      </c>
      <c r="R163" s="26">
        <v>19071686158</v>
      </c>
    </row>
    <row r="164" spans="1:18" ht="69" customHeight="1" thickBot="1" x14ac:dyDescent="0.35">
      <c r="A164" s="2">
        <v>2021</v>
      </c>
      <c r="B164" s="79" t="s">
        <v>410</v>
      </c>
      <c r="C164" s="15" t="s">
        <v>287</v>
      </c>
      <c r="D164" s="53"/>
      <c r="E164" s="53"/>
      <c r="F164" s="53"/>
      <c r="G164" s="17" t="s">
        <v>288</v>
      </c>
      <c r="H164" s="30">
        <f t="shared" ref="H164:R166" si="63">+H165</f>
        <v>216924287600</v>
      </c>
      <c r="I164" s="30">
        <f t="shared" si="63"/>
        <v>0</v>
      </c>
      <c r="J164" s="30">
        <f t="shared" si="63"/>
        <v>0</v>
      </c>
      <c r="K164" s="30">
        <f t="shared" si="63"/>
        <v>0</v>
      </c>
      <c r="L164" s="30">
        <f t="shared" si="63"/>
        <v>0</v>
      </c>
      <c r="M164" s="30">
        <f t="shared" si="63"/>
        <v>0</v>
      </c>
      <c r="N164" s="30">
        <f t="shared" si="63"/>
        <v>216924287600</v>
      </c>
      <c r="O164" s="30">
        <f t="shared" si="63"/>
        <v>216924287600</v>
      </c>
      <c r="P164" s="30">
        <f t="shared" si="63"/>
        <v>216924287600</v>
      </c>
      <c r="Q164" s="30">
        <f t="shared" si="63"/>
        <v>14013027754</v>
      </c>
      <c r="R164" s="31">
        <f t="shared" si="63"/>
        <v>14013027754</v>
      </c>
    </row>
    <row r="165" spans="1:18" ht="69" customHeight="1" thickBot="1" x14ac:dyDescent="0.35">
      <c r="A165" s="2">
        <v>2021</v>
      </c>
      <c r="B165" s="79" t="s">
        <v>410</v>
      </c>
      <c r="C165" s="15" t="s">
        <v>289</v>
      </c>
      <c r="D165" s="21"/>
      <c r="E165" s="21"/>
      <c r="F165" s="21"/>
      <c r="G165" s="54" t="s">
        <v>288</v>
      </c>
      <c r="H165" s="30">
        <f t="shared" si="63"/>
        <v>216924287600</v>
      </c>
      <c r="I165" s="30">
        <f t="shared" si="63"/>
        <v>0</v>
      </c>
      <c r="J165" s="30">
        <f t="shared" si="63"/>
        <v>0</v>
      </c>
      <c r="K165" s="30">
        <f t="shared" si="63"/>
        <v>0</v>
      </c>
      <c r="L165" s="30">
        <f t="shared" si="63"/>
        <v>0</v>
      </c>
      <c r="M165" s="30">
        <f t="shared" si="63"/>
        <v>0</v>
      </c>
      <c r="N165" s="30">
        <f t="shared" si="63"/>
        <v>216924287600</v>
      </c>
      <c r="O165" s="30">
        <f t="shared" si="63"/>
        <v>216924287600</v>
      </c>
      <c r="P165" s="30">
        <f t="shared" si="63"/>
        <v>216924287600</v>
      </c>
      <c r="Q165" s="30">
        <f t="shared" si="63"/>
        <v>14013027754</v>
      </c>
      <c r="R165" s="31">
        <f t="shared" si="63"/>
        <v>14013027754</v>
      </c>
    </row>
    <row r="166" spans="1:18" ht="29.25" customHeight="1" thickBot="1" x14ac:dyDescent="0.35">
      <c r="A166" s="2">
        <v>2021</v>
      </c>
      <c r="B166" s="79" t="s">
        <v>410</v>
      </c>
      <c r="C166" s="15" t="s">
        <v>290</v>
      </c>
      <c r="D166" s="21"/>
      <c r="E166" s="21"/>
      <c r="F166" s="21"/>
      <c r="G166" s="17" t="s">
        <v>218</v>
      </c>
      <c r="H166" s="30">
        <f t="shared" si="63"/>
        <v>216924287600</v>
      </c>
      <c r="I166" s="30">
        <f t="shared" si="63"/>
        <v>0</v>
      </c>
      <c r="J166" s="30">
        <f t="shared" si="63"/>
        <v>0</v>
      </c>
      <c r="K166" s="30">
        <f t="shared" si="63"/>
        <v>0</v>
      </c>
      <c r="L166" s="30">
        <f t="shared" si="63"/>
        <v>0</v>
      </c>
      <c r="M166" s="30">
        <f t="shared" si="63"/>
        <v>0</v>
      </c>
      <c r="N166" s="30">
        <f t="shared" si="63"/>
        <v>216924287600</v>
      </c>
      <c r="O166" s="30">
        <f t="shared" si="63"/>
        <v>216924287600</v>
      </c>
      <c r="P166" s="30">
        <f t="shared" si="63"/>
        <v>216924287600</v>
      </c>
      <c r="Q166" s="30">
        <f t="shared" si="63"/>
        <v>14013027754</v>
      </c>
      <c r="R166" s="31">
        <f t="shared" si="63"/>
        <v>14013027754</v>
      </c>
    </row>
    <row r="167" spans="1:18" ht="30" customHeight="1" thickBot="1" x14ac:dyDescent="0.35">
      <c r="A167" s="2">
        <v>2021</v>
      </c>
      <c r="B167" s="79" t="s">
        <v>410</v>
      </c>
      <c r="C167" s="20" t="s">
        <v>291</v>
      </c>
      <c r="D167" s="21" t="s">
        <v>172</v>
      </c>
      <c r="E167" s="21">
        <v>11</v>
      </c>
      <c r="F167" s="21" t="s">
        <v>19</v>
      </c>
      <c r="G167" s="22" t="s">
        <v>208</v>
      </c>
      <c r="H167" s="24">
        <v>216924287600</v>
      </c>
      <c r="I167" s="24">
        <v>0</v>
      </c>
      <c r="J167" s="24">
        <v>0</v>
      </c>
      <c r="K167" s="24">
        <v>0</v>
      </c>
      <c r="L167" s="24">
        <v>0</v>
      </c>
      <c r="M167" s="25">
        <f>+I167-J167+K167-L167</f>
        <v>0</v>
      </c>
      <c r="N167" s="24">
        <f>H167+M167</f>
        <v>216924287600</v>
      </c>
      <c r="O167" s="24">
        <v>216924287600</v>
      </c>
      <c r="P167" s="24">
        <v>216924287600</v>
      </c>
      <c r="Q167" s="24">
        <v>14013027754</v>
      </c>
      <c r="R167" s="26">
        <v>14013027754</v>
      </c>
    </row>
    <row r="168" spans="1:18" ht="64.5" customHeight="1" thickBot="1" x14ac:dyDescent="0.35">
      <c r="A168" s="2">
        <v>2021</v>
      </c>
      <c r="B168" s="79" t="s">
        <v>410</v>
      </c>
      <c r="C168" s="15" t="s">
        <v>292</v>
      </c>
      <c r="D168" s="53"/>
      <c r="E168" s="53"/>
      <c r="F168" s="53"/>
      <c r="G168" s="17" t="s">
        <v>293</v>
      </c>
      <c r="H168" s="30">
        <f t="shared" ref="H168:R170" si="64">+H169</f>
        <v>263086153404</v>
      </c>
      <c r="I168" s="30">
        <f t="shared" si="64"/>
        <v>0</v>
      </c>
      <c r="J168" s="30">
        <f t="shared" si="64"/>
        <v>0</v>
      </c>
      <c r="K168" s="30">
        <f t="shared" si="64"/>
        <v>0</v>
      </c>
      <c r="L168" s="30">
        <f t="shared" si="64"/>
        <v>0</v>
      </c>
      <c r="M168" s="30">
        <f t="shared" si="64"/>
        <v>0</v>
      </c>
      <c r="N168" s="30">
        <f t="shared" si="64"/>
        <v>263086153404</v>
      </c>
      <c r="O168" s="30">
        <f t="shared" si="64"/>
        <v>263086153404</v>
      </c>
      <c r="P168" s="30">
        <f t="shared" si="64"/>
        <v>263086153404</v>
      </c>
      <c r="Q168" s="30">
        <f t="shared" si="64"/>
        <v>0</v>
      </c>
      <c r="R168" s="31">
        <f t="shared" si="64"/>
        <v>0</v>
      </c>
    </row>
    <row r="169" spans="1:18" ht="64.5" customHeight="1" thickBot="1" x14ac:dyDescent="0.35">
      <c r="A169" s="2">
        <v>2021</v>
      </c>
      <c r="B169" s="79" t="s">
        <v>410</v>
      </c>
      <c r="C169" s="15" t="s">
        <v>294</v>
      </c>
      <c r="D169" s="21"/>
      <c r="E169" s="21"/>
      <c r="F169" s="21"/>
      <c r="G169" s="54" t="s">
        <v>293</v>
      </c>
      <c r="H169" s="30">
        <f t="shared" si="64"/>
        <v>263086153404</v>
      </c>
      <c r="I169" s="30">
        <f t="shared" si="64"/>
        <v>0</v>
      </c>
      <c r="J169" s="30">
        <f t="shared" si="64"/>
        <v>0</v>
      </c>
      <c r="K169" s="30">
        <f t="shared" si="64"/>
        <v>0</v>
      </c>
      <c r="L169" s="30">
        <f t="shared" si="64"/>
        <v>0</v>
      </c>
      <c r="M169" s="30">
        <f t="shared" si="64"/>
        <v>0</v>
      </c>
      <c r="N169" s="30">
        <f t="shared" si="64"/>
        <v>263086153404</v>
      </c>
      <c r="O169" s="30">
        <f t="shared" si="64"/>
        <v>263086153404</v>
      </c>
      <c r="P169" s="30">
        <f t="shared" si="64"/>
        <v>263086153404</v>
      </c>
      <c r="Q169" s="30">
        <f t="shared" si="64"/>
        <v>0</v>
      </c>
      <c r="R169" s="31">
        <f t="shared" si="64"/>
        <v>0</v>
      </c>
    </row>
    <row r="170" spans="1:18" ht="32.25" customHeight="1" thickBot="1" x14ac:dyDescent="0.35">
      <c r="A170" s="2">
        <v>2021</v>
      </c>
      <c r="B170" s="79" t="s">
        <v>410</v>
      </c>
      <c r="C170" s="15" t="s">
        <v>295</v>
      </c>
      <c r="D170" s="21"/>
      <c r="E170" s="21"/>
      <c r="F170" s="21"/>
      <c r="G170" s="17" t="s">
        <v>218</v>
      </c>
      <c r="H170" s="30">
        <f t="shared" si="64"/>
        <v>263086153404</v>
      </c>
      <c r="I170" s="30">
        <f t="shared" si="64"/>
        <v>0</v>
      </c>
      <c r="J170" s="30">
        <f t="shared" si="64"/>
        <v>0</v>
      </c>
      <c r="K170" s="30">
        <f t="shared" si="64"/>
        <v>0</v>
      </c>
      <c r="L170" s="30">
        <f t="shared" si="64"/>
        <v>0</v>
      </c>
      <c r="M170" s="30">
        <f t="shared" si="64"/>
        <v>0</v>
      </c>
      <c r="N170" s="30">
        <f t="shared" si="64"/>
        <v>263086153404</v>
      </c>
      <c r="O170" s="30">
        <f t="shared" si="64"/>
        <v>263086153404</v>
      </c>
      <c r="P170" s="30">
        <f t="shared" si="64"/>
        <v>263086153404</v>
      </c>
      <c r="Q170" s="30">
        <f t="shared" si="64"/>
        <v>0</v>
      </c>
      <c r="R170" s="31">
        <f t="shared" si="64"/>
        <v>0</v>
      </c>
    </row>
    <row r="171" spans="1:18" ht="30" customHeight="1" thickBot="1" x14ac:dyDescent="0.35">
      <c r="A171" s="2">
        <v>2021</v>
      </c>
      <c r="B171" s="79" t="s">
        <v>410</v>
      </c>
      <c r="C171" s="20" t="s">
        <v>296</v>
      </c>
      <c r="D171" s="21" t="s">
        <v>172</v>
      </c>
      <c r="E171" s="21">
        <v>11</v>
      </c>
      <c r="F171" s="21" t="s">
        <v>19</v>
      </c>
      <c r="G171" s="22" t="s">
        <v>208</v>
      </c>
      <c r="H171" s="24">
        <v>263086153404</v>
      </c>
      <c r="I171" s="24">
        <v>0</v>
      </c>
      <c r="J171" s="24">
        <v>0</v>
      </c>
      <c r="K171" s="24">
        <v>0</v>
      </c>
      <c r="L171" s="24">
        <v>0</v>
      </c>
      <c r="M171" s="25">
        <f>+I171-J171+K171-L171</f>
        <v>0</v>
      </c>
      <c r="N171" s="24">
        <f>H171+M171</f>
        <v>263086153404</v>
      </c>
      <c r="O171" s="24">
        <v>263086153404</v>
      </c>
      <c r="P171" s="24">
        <v>263086153404</v>
      </c>
      <c r="Q171" s="24">
        <v>0</v>
      </c>
      <c r="R171" s="26">
        <v>0</v>
      </c>
    </row>
    <row r="172" spans="1:18" ht="70.5" customHeight="1" thickBot="1" x14ac:dyDescent="0.35">
      <c r="A172" s="2">
        <v>2021</v>
      </c>
      <c r="B172" s="79" t="s">
        <v>410</v>
      </c>
      <c r="C172" s="15" t="s">
        <v>297</v>
      </c>
      <c r="D172" s="53"/>
      <c r="E172" s="53"/>
      <c r="F172" s="53"/>
      <c r="G172" s="17" t="s">
        <v>298</v>
      </c>
      <c r="H172" s="30">
        <f t="shared" ref="H172:R174" si="65">+H173</f>
        <v>138383140985</v>
      </c>
      <c r="I172" s="30">
        <f t="shared" si="65"/>
        <v>0</v>
      </c>
      <c r="J172" s="30">
        <f t="shared" si="65"/>
        <v>0</v>
      </c>
      <c r="K172" s="30">
        <f t="shared" si="65"/>
        <v>0</v>
      </c>
      <c r="L172" s="30">
        <f t="shared" si="65"/>
        <v>0</v>
      </c>
      <c r="M172" s="30">
        <f t="shared" si="65"/>
        <v>0</v>
      </c>
      <c r="N172" s="30">
        <f t="shared" si="65"/>
        <v>138383140985</v>
      </c>
      <c r="O172" s="30">
        <f t="shared" si="65"/>
        <v>138383140985</v>
      </c>
      <c r="P172" s="30">
        <f t="shared" si="65"/>
        <v>138383140985</v>
      </c>
      <c r="Q172" s="30">
        <f t="shared" si="65"/>
        <v>27914520438</v>
      </c>
      <c r="R172" s="31">
        <f t="shared" si="65"/>
        <v>27914520438</v>
      </c>
    </row>
    <row r="173" spans="1:18" ht="70.5" customHeight="1" thickBot="1" x14ac:dyDescent="0.35">
      <c r="A173" s="2">
        <v>2021</v>
      </c>
      <c r="B173" s="79" t="s">
        <v>410</v>
      </c>
      <c r="C173" s="15" t="s">
        <v>299</v>
      </c>
      <c r="D173" s="21"/>
      <c r="E173" s="21"/>
      <c r="F173" s="21"/>
      <c r="G173" s="54" t="s">
        <v>298</v>
      </c>
      <c r="H173" s="30">
        <f t="shared" si="65"/>
        <v>138383140985</v>
      </c>
      <c r="I173" s="30">
        <f t="shared" si="65"/>
        <v>0</v>
      </c>
      <c r="J173" s="30">
        <f t="shared" si="65"/>
        <v>0</v>
      </c>
      <c r="K173" s="30">
        <f t="shared" si="65"/>
        <v>0</v>
      </c>
      <c r="L173" s="30">
        <f t="shared" si="65"/>
        <v>0</v>
      </c>
      <c r="M173" s="30">
        <f t="shared" si="65"/>
        <v>0</v>
      </c>
      <c r="N173" s="30">
        <f t="shared" si="65"/>
        <v>138383140985</v>
      </c>
      <c r="O173" s="30">
        <f t="shared" si="65"/>
        <v>138383140985</v>
      </c>
      <c r="P173" s="30">
        <f t="shared" si="65"/>
        <v>138383140985</v>
      </c>
      <c r="Q173" s="30">
        <f t="shared" si="65"/>
        <v>27914520438</v>
      </c>
      <c r="R173" s="31">
        <f t="shared" si="65"/>
        <v>27914520438</v>
      </c>
    </row>
    <row r="174" spans="1:18" ht="32.25" customHeight="1" thickBot="1" x14ac:dyDescent="0.35">
      <c r="A174" s="2">
        <v>2021</v>
      </c>
      <c r="B174" s="79" t="s">
        <v>410</v>
      </c>
      <c r="C174" s="15" t="s">
        <v>300</v>
      </c>
      <c r="D174" s="21"/>
      <c r="E174" s="21"/>
      <c r="F174" s="21"/>
      <c r="G174" s="17" t="s">
        <v>218</v>
      </c>
      <c r="H174" s="30">
        <f t="shared" si="65"/>
        <v>138383140985</v>
      </c>
      <c r="I174" s="30">
        <f t="shared" si="65"/>
        <v>0</v>
      </c>
      <c r="J174" s="30">
        <f t="shared" si="65"/>
        <v>0</v>
      </c>
      <c r="K174" s="30">
        <f t="shared" si="65"/>
        <v>0</v>
      </c>
      <c r="L174" s="30">
        <f t="shared" si="65"/>
        <v>0</v>
      </c>
      <c r="M174" s="30">
        <f t="shared" si="65"/>
        <v>0</v>
      </c>
      <c r="N174" s="30">
        <f t="shared" si="65"/>
        <v>138383140985</v>
      </c>
      <c r="O174" s="30">
        <f t="shared" si="65"/>
        <v>138383140985</v>
      </c>
      <c r="P174" s="30">
        <f t="shared" si="65"/>
        <v>138383140985</v>
      </c>
      <c r="Q174" s="30">
        <f t="shared" si="65"/>
        <v>27914520438</v>
      </c>
      <c r="R174" s="31">
        <f t="shared" si="65"/>
        <v>27914520438</v>
      </c>
    </row>
    <row r="175" spans="1:18" ht="30" customHeight="1" thickBot="1" x14ac:dyDescent="0.35">
      <c r="A175" s="2">
        <v>2021</v>
      </c>
      <c r="B175" s="79" t="s">
        <v>410</v>
      </c>
      <c r="C175" s="20" t="s">
        <v>301</v>
      </c>
      <c r="D175" s="21" t="s">
        <v>172</v>
      </c>
      <c r="E175" s="21">
        <v>11</v>
      </c>
      <c r="F175" s="21" t="s">
        <v>19</v>
      </c>
      <c r="G175" s="22" t="s">
        <v>208</v>
      </c>
      <c r="H175" s="24">
        <v>138383140985</v>
      </c>
      <c r="I175" s="24">
        <v>0</v>
      </c>
      <c r="J175" s="24">
        <v>0</v>
      </c>
      <c r="K175" s="24">
        <v>0</v>
      </c>
      <c r="L175" s="24">
        <v>0</v>
      </c>
      <c r="M175" s="25">
        <f>+I175-J175+K175-L175</f>
        <v>0</v>
      </c>
      <c r="N175" s="24">
        <f>H175+M175</f>
        <v>138383140985</v>
      </c>
      <c r="O175" s="24">
        <v>138383140985</v>
      </c>
      <c r="P175" s="24">
        <v>138383140985</v>
      </c>
      <c r="Q175" s="24">
        <v>27914520438</v>
      </c>
      <c r="R175" s="26">
        <v>27914520438</v>
      </c>
    </row>
    <row r="176" spans="1:18" ht="70.5" customHeight="1" thickBot="1" x14ac:dyDescent="0.35">
      <c r="A176" s="2">
        <v>2021</v>
      </c>
      <c r="B176" s="79" t="s">
        <v>410</v>
      </c>
      <c r="C176" s="15" t="s">
        <v>302</v>
      </c>
      <c r="D176" s="53"/>
      <c r="E176" s="53"/>
      <c r="F176" s="53"/>
      <c r="G176" s="17" t="s">
        <v>303</v>
      </c>
      <c r="H176" s="30">
        <f t="shared" ref="H176:R178" si="66">+H177</f>
        <v>325658709524</v>
      </c>
      <c r="I176" s="30">
        <f t="shared" si="66"/>
        <v>0</v>
      </c>
      <c r="J176" s="30">
        <f t="shared" si="66"/>
        <v>0</v>
      </c>
      <c r="K176" s="30">
        <f t="shared" si="66"/>
        <v>0</v>
      </c>
      <c r="L176" s="30">
        <f t="shared" si="66"/>
        <v>0</v>
      </c>
      <c r="M176" s="30">
        <f t="shared" si="66"/>
        <v>0</v>
      </c>
      <c r="N176" s="30">
        <f t="shared" si="66"/>
        <v>325658709524</v>
      </c>
      <c r="O176" s="30">
        <f t="shared" si="66"/>
        <v>325658709524</v>
      </c>
      <c r="P176" s="30">
        <f t="shared" si="66"/>
        <v>325658709524</v>
      </c>
      <c r="Q176" s="30">
        <f t="shared" si="66"/>
        <v>0</v>
      </c>
      <c r="R176" s="31">
        <f t="shared" si="66"/>
        <v>0</v>
      </c>
    </row>
    <row r="177" spans="1:18" ht="70.5" customHeight="1" thickBot="1" x14ac:dyDescent="0.35">
      <c r="A177" s="2">
        <v>2021</v>
      </c>
      <c r="B177" s="79" t="s">
        <v>410</v>
      </c>
      <c r="C177" s="15" t="s">
        <v>304</v>
      </c>
      <c r="D177" s="21"/>
      <c r="E177" s="21"/>
      <c r="F177" s="21"/>
      <c r="G177" s="54" t="s">
        <v>303</v>
      </c>
      <c r="H177" s="30">
        <f t="shared" si="66"/>
        <v>325658709524</v>
      </c>
      <c r="I177" s="30">
        <f t="shared" si="66"/>
        <v>0</v>
      </c>
      <c r="J177" s="30">
        <f t="shared" si="66"/>
        <v>0</v>
      </c>
      <c r="K177" s="30">
        <f t="shared" si="66"/>
        <v>0</v>
      </c>
      <c r="L177" s="30">
        <f t="shared" si="66"/>
        <v>0</v>
      </c>
      <c r="M177" s="30">
        <f t="shared" si="66"/>
        <v>0</v>
      </c>
      <c r="N177" s="30">
        <f t="shared" si="66"/>
        <v>325658709524</v>
      </c>
      <c r="O177" s="30">
        <f t="shared" si="66"/>
        <v>325658709524</v>
      </c>
      <c r="P177" s="30">
        <f t="shared" si="66"/>
        <v>325658709524</v>
      </c>
      <c r="Q177" s="30">
        <f t="shared" si="66"/>
        <v>0</v>
      </c>
      <c r="R177" s="31">
        <f t="shared" si="66"/>
        <v>0</v>
      </c>
    </row>
    <row r="178" spans="1:18" ht="34.5" customHeight="1" thickBot="1" x14ac:dyDescent="0.35">
      <c r="A178" s="2">
        <v>2021</v>
      </c>
      <c r="B178" s="79" t="s">
        <v>410</v>
      </c>
      <c r="C178" s="15" t="s">
        <v>305</v>
      </c>
      <c r="D178" s="21"/>
      <c r="E178" s="21"/>
      <c r="F178" s="21"/>
      <c r="G178" s="17" t="s">
        <v>218</v>
      </c>
      <c r="H178" s="30">
        <f t="shared" si="66"/>
        <v>325658709524</v>
      </c>
      <c r="I178" s="30">
        <f t="shared" si="66"/>
        <v>0</v>
      </c>
      <c r="J178" s="30">
        <f t="shared" si="66"/>
        <v>0</v>
      </c>
      <c r="K178" s="30">
        <f t="shared" si="66"/>
        <v>0</v>
      </c>
      <c r="L178" s="30">
        <f t="shared" si="66"/>
        <v>0</v>
      </c>
      <c r="M178" s="30">
        <f t="shared" si="66"/>
        <v>0</v>
      </c>
      <c r="N178" s="30">
        <f t="shared" si="66"/>
        <v>325658709524</v>
      </c>
      <c r="O178" s="30">
        <f t="shared" si="66"/>
        <v>325658709524</v>
      </c>
      <c r="P178" s="30">
        <f t="shared" si="66"/>
        <v>325658709524</v>
      </c>
      <c r="Q178" s="30">
        <f t="shared" si="66"/>
        <v>0</v>
      </c>
      <c r="R178" s="31">
        <f t="shared" si="66"/>
        <v>0</v>
      </c>
    </row>
    <row r="179" spans="1:18" ht="30" customHeight="1" thickBot="1" x14ac:dyDescent="0.35">
      <c r="A179" s="2">
        <v>2021</v>
      </c>
      <c r="B179" s="79" t="s">
        <v>410</v>
      </c>
      <c r="C179" s="20" t="s">
        <v>306</v>
      </c>
      <c r="D179" s="21" t="s">
        <v>172</v>
      </c>
      <c r="E179" s="21">
        <v>11</v>
      </c>
      <c r="F179" s="21" t="s">
        <v>19</v>
      </c>
      <c r="G179" s="22" t="s">
        <v>208</v>
      </c>
      <c r="H179" s="24">
        <v>325658709524</v>
      </c>
      <c r="I179" s="24">
        <v>0</v>
      </c>
      <c r="J179" s="24">
        <v>0</v>
      </c>
      <c r="K179" s="24">
        <v>0</v>
      </c>
      <c r="L179" s="24">
        <v>0</v>
      </c>
      <c r="M179" s="25">
        <f>+I179-J179+K179-L179</f>
        <v>0</v>
      </c>
      <c r="N179" s="24">
        <f>H179+M179</f>
        <v>325658709524</v>
      </c>
      <c r="O179" s="24">
        <v>325658709524</v>
      </c>
      <c r="P179" s="24">
        <v>325658709524</v>
      </c>
      <c r="Q179" s="24">
        <v>0</v>
      </c>
      <c r="R179" s="26">
        <v>0</v>
      </c>
    </row>
    <row r="180" spans="1:18" ht="65.25" customHeight="1" thickBot="1" x14ac:dyDescent="0.35">
      <c r="A180" s="2">
        <v>2021</v>
      </c>
      <c r="B180" s="79" t="s">
        <v>410</v>
      </c>
      <c r="C180" s="15" t="s">
        <v>307</v>
      </c>
      <c r="D180" s="53"/>
      <c r="E180" s="53"/>
      <c r="F180" s="53"/>
      <c r="G180" s="17" t="s">
        <v>308</v>
      </c>
      <c r="H180" s="30">
        <f t="shared" ref="H180:R182" si="67">+H181</f>
        <v>101620433497</v>
      </c>
      <c r="I180" s="30">
        <f t="shared" si="67"/>
        <v>0</v>
      </c>
      <c r="J180" s="30">
        <f t="shared" si="67"/>
        <v>0</v>
      </c>
      <c r="K180" s="30">
        <f t="shared" si="67"/>
        <v>0</v>
      </c>
      <c r="L180" s="30">
        <f t="shared" si="67"/>
        <v>0</v>
      </c>
      <c r="M180" s="30">
        <f t="shared" si="67"/>
        <v>0</v>
      </c>
      <c r="N180" s="30">
        <f t="shared" si="67"/>
        <v>101620433497</v>
      </c>
      <c r="O180" s="30">
        <f t="shared" si="67"/>
        <v>101620433497</v>
      </c>
      <c r="P180" s="30">
        <f t="shared" si="67"/>
        <v>101620433497</v>
      </c>
      <c r="Q180" s="30">
        <f t="shared" si="67"/>
        <v>89796372</v>
      </c>
      <c r="R180" s="31">
        <f t="shared" si="67"/>
        <v>89796372</v>
      </c>
    </row>
    <row r="181" spans="1:18" ht="65.25" customHeight="1" thickBot="1" x14ac:dyDescent="0.35">
      <c r="A181" s="2">
        <v>2021</v>
      </c>
      <c r="B181" s="79" t="s">
        <v>410</v>
      </c>
      <c r="C181" s="15" t="s">
        <v>309</v>
      </c>
      <c r="D181" s="21"/>
      <c r="E181" s="21"/>
      <c r="F181" s="21"/>
      <c r="G181" s="54" t="s">
        <v>308</v>
      </c>
      <c r="H181" s="30">
        <f t="shared" si="67"/>
        <v>101620433497</v>
      </c>
      <c r="I181" s="30">
        <f t="shared" si="67"/>
        <v>0</v>
      </c>
      <c r="J181" s="30">
        <f t="shared" si="67"/>
        <v>0</v>
      </c>
      <c r="K181" s="30">
        <f t="shared" si="67"/>
        <v>0</v>
      </c>
      <c r="L181" s="30">
        <f t="shared" si="67"/>
        <v>0</v>
      </c>
      <c r="M181" s="30">
        <f t="shared" si="67"/>
        <v>0</v>
      </c>
      <c r="N181" s="30">
        <f t="shared" si="67"/>
        <v>101620433497</v>
      </c>
      <c r="O181" s="30">
        <f t="shared" si="67"/>
        <v>101620433497</v>
      </c>
      <c r="P181" s="30">
        <f t="shared" si="67"/>
        <v>101620433497</v>
      </c>
      <c r="Q181" s="30">
        <f t="shared" si="67"/>
        <v>89796372</v>
      </c>
      <c r="R181" s="31">
        <f t="shared" si="67"/>
        <v>89796372</v>
      </c>
    </row>
    <row r="182" spans="1:18" ht="38.25" customHeight="1" thickBot="1" x14ac:dyDescent="0.35">
      <c r="A182" s="2">
        <v>2021</v>
      </c>
      <c r="B182" s="79" t="s">
        <v>410</v>
      </c>
      <c r="C182" s="15" t="s">
        <v>310</v>
      </c>
      <c r="D182" s="21"/>
      <c r="E182" s="21"/>
      <c r="F182" s="21"/>
      <c r="G182" s="17" t="s">
        <v>218</v>
      </c>
      <c r="H182" s="30">
        <f t="shared" si="67"/>
        <v>101620433497</v>
      </c>
      <c r="I182" s="30">
        <f t="shared" si="67"/>
        <v>0</v>
      </c>
      <c r="J182" s="30">
        <f t="shared" si="67"/>
        <v>0</v>
      </c>
      <c r="K182" s="30">
        <f t="shared" si="67"/>
        <v>0</v>
      </c>
      <c r="L182" s="30">
        <f t="shared" si="67"/>
        <v>0</v>
      </c>
      <c r="M182" s="30">
        <f t="shared" si="67"/>
        <v>0</v>
      </c>
      <c r="N182" s="30">
        <f t="shared" si="67"/>
        <v>101620433497</v>
      </c>
      <c r="O182" s="30">
        <f t="shared" si="67"/>
        <v>101620433497</v>
      </c>
      <c r="P182" s="30">
        <f t="shared" si="67"/>
        <v>101620433497</v>
      </c>
      <c r="Q182" s="30">
        <f t="shared" si="67"/>
        <v>89796372</v>
      </c>
      <c r="R182" s="31">
        <f t="shared" si="67"/>
        <v>89796372</v>
      </c>
    </row>
    <row r="183" spans="1:18" ht="30" customHeight="1" thickBot="1" x14ac:dyDescent="0.35">
      <c r="A183" s="2">
        <v>2021</v>
      </c>
      <c r="B183" s="79" t="s">
        <v>410</v>
      </c>
      <c r="C183" s="20" t="s">
        <v>311</v>
      </c>
      <c r="D183" s="21" t="s">
        <v>172</v>
      </c>
      <c r="E183" s="21">
        <v>11</v>
      </c>
      <c r="F183" s="21" t="s">
        <v>19</v>
      </c>
      <c r="G183" s="22" t="s">
        <v>208</v>
      </c>
      <c r="H183" s="24">
        <v>101620433497</v>
      </c>
      <c r="I183" s="24">
        <v>0</v>
      </c>
      <c r="J183" s="24">
        <v>0</v>
      </c>
      <c r="K183" s="24">
        <v>0</v>
      </c>
      <c r="L183" s="24">
        <v>0</v>
      </c>
      <c r="M183" s="25">
        <f>+I183-J183+K183-L183</f>
        <v>0</v>
      </c>
      <c r="N183" s="24">
        <f>H183+M183</f>
        <v>101620433497</v>
      </c>
      <c r="O183" s="24">
        <v>101620433497</v>
      </c>
      <c r="P183" s="24">
        <v>101620433497</v>
      </c>
      <c r="Q183" s="24">
        <v>89796372</v>
      </c>
      <c r="R183" s="26">
        <v>89796372</v>
      </c>
    </row>
    <row r="184" spans="1:18" ht="64.5" customHeight="1" thickBot="1" x14ac:dyDescent="0.35">
      <c r="A184" s="2">
        <v>2021</v>
      </c>
      <c r="B184" s="79" t="s">
        <v>410</v>
      </c>
      <c r="C184" s="15" t="s">
        <v>312</v>
      </c>
      <c r="D184" s="53"/>
      <c r="E184" s="53"/>
      <c r="F184" s="53"/>
      <c r="G184" s="17" t="s">
        <v>313</v>
      </c>
      <c r="H184" s="30">
        <f t="shared" ref="H184:R186" si="68">+H185</f>
        <v>331558916195</v>
      </c>
      <c r="I184" s="30">
        <f t="shared" si="68"/>
        <v>0</v>
      </c>
      <c r="J184" s="30">
        <f t="shared" si="68"/>
        <v>0</v>
      </c>
      <c r="K184" s="30">
        <f t="shared" si="68"/>
        <v>0</v>
      </c>
      <c r="L184" s="30">
        <f t="shared" si="68"/>
        <v>0</v>
      </c>
      <c r="M184" s="30">
        <f t="shared" si="68"/>
        <v>0</v>
      </c>
      <c r="N184" s="30">
        <f t="shared" si="68"/>
        <v>331558916195</v>
      </c>
      <c r="O184" s="30">
        <f t="shared" si="68"/>
        <v>331558916195</v>
      </c>
      <c r="P184" s="30">
        <f t="shared" si="68"/>
        <v>331558916195</v>
      </c>
      <c r="Q184" s="30">
        <f t="shared" si="68"/>
        <v>0</v>
      </c>
      <c r="R184" s="31">
        <f t="shared" si="68"/>
        <v>0</v>
      </c>
    </row>
    <row r="185" spans="1:18" ht="64.5" customHeight="1" thickBot="1" x14ac:dyDescent="0.35">
      <c r="A185" s="2">
        <v>2021</v>
      </c>
      <c r="B185" s="79" t="s">
        <v>410</v>
      </c>
      <c r="C185" s="15" t="s">
        <v>314</v>
      </c>
      <c r="D185" s="21"/>
      <c r="E185" s="21"/>
      <c r="F185" s="21"/>
      <c r="G185" s="17" t="s">
        <v>313</v>
      </c>
      <c r="H185" s="30">
        <f t="shared" si="68"/>
        <v>331558916195</v>
      </c>
      <c r="I185" s="30">
        <f t="shared" si="68"/>
        <v>0</v>
      </c>
      <c r="J185" s="30">
        <f t="shared" si="68"/>
        <v>0</v>
      </c>
      <c r="K185" s="30">
        <f t="shared" si="68"/>
        <v>0</v>
      </c>
      <c r="L185" s="30">
        <f t="shared" si="68"/>
        <v>0</v>
      </c>
      <c r="M185" s="30">
        <f t="shared" si="68"/>
        <v>0</v>
      </c>
      <c r="N185" s="30">
        <f t="shared" si="68"/>
        <v>331558916195</v>
      </c>
      <c r="O185" s="30">
        <f t="shared" si="68"/>
        <v>331558916195</v>
      </c>
      <c r="P185" s="30">
        <f t="shared" si="68"/>
        <v>331558916195</v>
      </c>
      <c r="Q185" s="30">
        <f t="shared" si="68"/>
        <v>0</v>
      </c>
      <c r="R185" s="31">
        <f t="shared" si="68"/>
        <v>0</v>
      </c>
    </row>
    <row r="186" spans="1:18" ht="38.25" customHeight="1" thickBot="1" x14ac:dyDescent="0.35">
      <c r="A186" s="2">
        <v>2021</v>
      </c>
      <c r="B186" s="79" t="s">
        <v>410</v>
      </c>
      <c r="C186" s="15" t="s">
        <v>315</v>
      </c>
      <c r="D186" s="21"/>
      <c r="E186" s="21"/>
      <c r="F186" s="21"/>
      <c r="G186" s="17" t="s">
        <v>218</v>
      </c>
      <c r="H186" s="30">
        <f t="shared" si="68"/>
        <v>331558916195</v>
      </c>
      <c r="I186" s="30">
        <f t="shared" si="68"/>
        <v>0</v>
      </c>
      <c r="J186" s="30">
        <f t="shared" si="68"/>
        <v>0</v>
      </c>
      <c r="K186" s="30">
        <f t="shared" si="68"/>
        <v>0</v>
      </c>
      <c r="L186" s="30">
        <f t="shared" si="68"/>
        <v>0</v>
      </c>
      <c r="M186" s="30">
        <f t="shared" si="68"/>
        <v>0</v>
      </c>
      <c r="N186" s="30">
        <f t="shared" si="68"/>
        <v>331558916195</v>
      </c>
      <c r="O186" s="30">
        <f t="shared" si="68"/>
        <v>331558916195</v>
      </c>
      <c r="P186" s="30">
        <f t="shared" si="68"/>
        <v>331558916195</v>
      </c>
      <c r="Q186" s="30">
        <f t="shared" si="68"/>
        <v>0</v>
      </c>
      <c r="R186" s="31">
        <f t="shared" si="68"/>
        <v>0</v>
      </c>
    </row>
    <row r="187" spans="1:18" ht="30" customHeight="1" thickBot="1" x14ac:dyDescent="0.35">
      <c r="A187" s="2">
        <v>2021</v>
      </c>
      <c r="B187" s="79" t="s">
        <v>410</v>
      </c>
      <c r="C187" s="20" t="s">
        <v>316</v>
      </c>
      <c r="D187" s="21" t="s">
        <v>172</v>
      </c>
      <c r="E187" s="21">
        <v>11</v>
      </c>
      <c r="F187" s="21" t="s">
        <v>19</v>
      </c>
      <c r="G187" s="22" t="s">
        <v>208</v>
      </c>
      <c r="H187" s="24">
        <v>331558916195</v>
      </c>
      <c r="I187" s="24">
        <v>0</v>
      </c>
      <c r="J187" s="24">
        <v>0</v>
      </c>
      <c r="K187" s="24">
        <v>0</v>
      </c>
      <c r="L187" s="24">
        <v>0</v>
      </c>
      <c r="M187" s="25">
        <f>+I187-J187+K187-L187</f>
        <v>0</v>
      </c>
      <c r="N187" s="24">
        <f>H187+M187</f>
        <v>331558916195</v>
      </c>
      <c r="O187" s="24">
        <v>331558916195</v>
      </c>
      <c r="P187" s="24">
        <v>331558916195</v>
      </c>
      <c r="Q187" s="24">
        <v>0</v>
      </c>
      <c r="R187" s="26">
        <v>0</v>
      </c>
    </row>
    <row r="188" spans="1:18" ht="71.25" customHeight="1" thickBot="1" x14ac:dyDescent="0.35">
      <c r="A188" s="2">
        <v>2021</v>
      </c>
      <c r="B188" s="79" t="s">
        <v>410</v>
      </c>
      <c r="C188" s="15" t="s">
        <v>317</v>
      </c>
      <c r="D188" s="53"/>
      <c r="E188" s="53"/>
      <c r="F188" s="53"/>
      <c r="G188" s="17" t="s">
        <v>318</v>
      </c>
      <c r="H188" s="30">
        <f t="shared" ref="H188:R190" si="69">+H189</f>
        <v>57639326986</v>
      </c>
      <c r="I188" s="30">
        <f t="shared" si="69"/>
        <v>0</v>
      </c>
      <c r="J188" s="30">
        <f t="shared" si="69"/>
        <v>0</v>
      </c>
      <c r="K188" s="30">
        <f t="shared" si="69"/>
        <v>0</v>
      </c>
      <c r="L188" s="30">
        <f t="shared" si="69"/>
        <v>0</v>
      </c>
      <c r="M188" s="30">
        <f t="shared" si="69"/>
        <v>0</v>
      </c>
      <c r="N188" s="30">
        <f t="shared" si="69"/>
        <v>57639326986</v>
      </c>
      <c r="O188" s="30">
        <f t="shared" si="69"/>
        <v>57639326986</v>
      </c>
      <c r="P188" s="30">
        <f t="shared" si="69"/>
        <v>57639326986</v>
      </c>
      <c r="Q188" s="30">
        <f t="shared" si="69"/>
        <v>0</v>
      </c>
      <c r="R188" s="31">
        <f t="shared" si="69"/>
        <v>0</v>
      </c>
    </row>
    <row r="189" spans="1:18" ht="71.25" customHeight="1" thickBot="1" x14ac:dyDescent="0.35">
      <c r="A189" s="2">
        <v>2021</v>
      </c>
      <c r="B189" s="79" t="s">
        <v>410</v>
      </c>
      <c r="C189" s="15" t="s">
        <v>319</v>
      </c>
      <c r="D189" s="21"/>
      <c r="E189" s="21"/>
      <c r="F189" s="21"/>
      <c r="G189" s="54" t="s">
        <v>318</v>
      </c>
      <c r="H189" s="30">
        <f t="shared" si="69"/>
        <v>57639326986</v>
      </c>
      <c r="I189" s="30">
        <f t="shared" si="69"/>
        <v>0</v>
      </c>
      <c r="J189" s="30">
        <f t="shared" si="69"/>
        <v>0</v>
      </c>
      <c r="K189" s="30">
        <f t="shared" si="69"/>
        <v>0</v>
      </c>
      <c r="L189" s="30">
        <f t="shared" si="69"/>
        <v>0</v>
      </c>
      <c r="M189" s="30">
        <f t="shared" si="69"/>
        <v>0</v>
      </c>
      <c r="N189" s="30">
        <f t="shared" si="69"/>
        <v>57639326986</v>
      </c>
      <c r="O189" s="30">
        <f t="shared" si="69"/>
        <v>57639326986</v>
      </c>
      <c r="P189" s="30">
        <f t="shared" si="69"/>
        <v>57639326986</v>
      </c>
      <c r="Q189" s="30">
        <f t="shared" si="69"/>
        <v>0</v>
      </c>
      <c r="R189" s="31">
        <f t="shared" si="69"/>
        <v>0</v>
      </c>
    </row>
    <row r="190" spans="1:18" ht="30.75" customHeight="1" thickBot="1" x14ac:dyDescent="0.35">
      <c r="A190" s="2">
        <v>2021</v>
      </c>
      <c r="B190" s="79" t="s">
        <v>410</v>
      </c>
      <c r="C190" s="15" t="s">
        <v>320</v>
      </c>
      <c r="D190" s="21"/>
      <c r="E190" s="21"/>
      <c r="F190" s="21"/>
      <c r="G190" s="17" t="s">
        <v>218</v>
      </c>
      <c r="H190" s="30">
        <f t="shared" si="69"/>
        <v>57639326986</v>
      </c>
      <c r="I190" s="30">
        <f t="shared" si="69"/>
        <v>0</v>
      </c>
      <c r="J190" s="30">
        <f t="shared" si="69"/>
        <v>0</v>
      </c>
      <c r="K190" s="30">
        <f t="shared" si="69"/>
        <v>0</v>
      </c>
      <c r="L190" s="30">
        <f t="shared" si="69"/>
        <v>0</v>
      </c>
      <c r="M190" s="30">
        <f t="shared" si="69"/>
        <v>0</v>
      </c>
      <c r="N190" s="30">
        <f t="shared" si="69"/>
        <v>57639326986</v>
      </c>
      <c r="O190" s="30">
        <f t="shared" si="69"/>
        <v>57639326986</v>
      </c>
      <c r="P190" s="30">
        <f t="shared" si="69"/>
        <v>57639326986</v>
      </c>
      <c r="Q190" s="30">
        <f t="shared" si="69"/>
        <v>0</v>
      </c>
      <c r="R190" s="31">
        <f t="shared" si="69"/>
        <v>0</v>
      </c>
    </row>
    <row r="191" spans="1:18" ht="30" customHeight="1" thickBot="1" x14ac:dyDescent="0.35">
      <c r="A191" s="2">
        <v>2021</v>
      </c>
      <c r="B191" s="79" t="s">
        <v>410</v>
      </c>
      <c r="C191" s="20" t="s">
        <v>321</v>
      </c>
      <c r="D191" s="21" t="s">
        <v>172</v>
      </c>
      <c r="E191" s="21">
        <v>11</v>
      </c>
      <c r="F191" s="21" t="s">
        <v>19</v>
      </c>
      <c r="G191" s="22" t="s">
        <v>208</v>
      </c>
      <c r="H191" s="24">
        <v>57639326986</v>
      </c>
      <c r="I191" s="24">
        <v>0</v>
      </c>
      <c r="J191" s="24">
        <v>0</v>
      </c>
      <c r="K191" s="24">
        <v>0</v>
      </c>
      <c r="L191" s="24">
        <v>0</v>
      </c>
      <c r="M191" s="25">
        <f>+I191-J191+K191-L191</f>
        <v>0</v>
      </c>
      <c r="N191" s="24">
        <f>H191+M191</f>
        <v>57639326986</v>
      </c>
      <c r="O191" s="24">
        <v>57639326986</v>
      </c>
      <c r="P191" s="24">
        <v>57639326986</v>
      </c>
      <c r="Q191" s="24">
        <v>0</v>
      </c>
      <c r="R191" s="26">
        <v>0</v>
      </c>
    </row>
    <row r="192" spans="1:18" ht="69" customHeight="1" thickBot="1" x14ac:dyDescent="0.35">
      <c r="A192" s="2">
        <v>2021</v>
      </c>
      <c r="B192" s="79" t="s">
        <v>410</v>
      </c>
      <c r="C192" s="56" t="s">
        <v>322</v>
      </c>
      <c r="D192" s="57" t="s">
        <v>172</v>
      </c>
      <c r="E192" s="58">
        <v>54</v>
      </c>
      <c r="F192" s="58" t="s">
        <v>19</v>
      </c>
      <c r="G192" s="54" t="s">
        <v>323</v>
      </c>
      <c r="H192" s="27">
        <v>15000000000</v>
      </c>
      <c r="I192" s="28">
        <v>0</v>
      </c>
      <c r="J192" s="28">
        <v>0</v>
      </c>
      <c r="K192" s="28">
        <v>0</v>
      </c>
      <c r="L192" s="28">
        <v>0</v>
      </c>
      <c r="M192" s="28">
        <f>+I192-J192+K192-L192</f>
        <v>0</v>
      </c>
      <c r="N192" s="28">
        <f>H192+M192</f>
        <v>15000000000</v>
      </c>
      <c r="O192" s="28">
        <v>0</v>
      </c>
      <c r="P192" s="28">
        <v>0</v>
      </c>
      <c r="Q192" s="28">
        <v>0</v>
      </c>
      <c r="R192" s="29">
        <v>0</v>
      </c>
    </row>
    <row r="193" spans="1:18" ht="35.25" customHeight="1" thickBot="1" x14ac:dyDescent="0.35">
      <c r="A193" s="2">
        <v>2021</v>
      </c>
      <c r="B193" s="79" t="s">
        <v>410</v>
      </c>
      <c r="C193" s="15" t="s">
        <v>324</v>
      </c>
      <c r="D193" s="53"/>
      <c r="E193" s="53"/>
      <c r="F193" s="53"/>
      <c r="G193" s="54" t="s">
        <v>325</v>
      </c>
      <c r="H193" s="30">
        <f t="shared" ref="H193:R197" si="70">+H194</f>
        <v>2500000000</v>
      </c>
      <c r="I193" s="30">
        <f t="shared" si="70"/>
        <v>0</v>
      </c>
      <c r="J193" s="30">
        <f t="shared" si="70"/>
        <v>0</v>
      </c>
      <c r="K193" s="30">
        <f t="shared" si="70"/>
        <v>0</v>
      </c>
      <c r="L193" s="30">
        <f t="shared" si="70"/>
        <v>0</v>
      </c>
      <c r="M193" s="30">
        <f t="shared" si="70"/>
        <v>0</v>
      </c>
      <c r="N193" s="30">
        <f t="shared" si="70"/>
        <v>2500000000</v>
      </c>
      <c r="O193" s="30">
        <f t="shared" si="70"/>
        <v>1967884100.5999999</v>
      </c>
      <c r="P193" s="30">
        <f t="shared" si="70"/>
        <v>1755469109.5999999</v>
      </c>
      <c r="Q193" s="30">
        <f t="shared" si="70"/>
        <v>0</v>
      </c>
      <c r="R193" s="31">
        <f t="shared" si="70"/>
        <v>0</v>
      </c>
    </row>
    <row r="194" spans="1:18" ht="33" customHeight="1" thickBot="1" x14ac:dyDescent="0.35">
      <c r="A194" s="2">
        <v>2021</v>
      </c>
      <c r="B194" s="79" t="s">
        <v>410</v>
      </c>
      <c r="C194" s="15" t="s">
        <v>326</v>
      </c>
      <c r="D194" s="21"/>
      <c r="E194" s="21"/>
      <c r="F194" s="21"/>
      <c r="G194" s="17" t="s">
        <v>201</v>
      </c>
      <c r="H194" s="30">
        <f t="shared" si="70"/>
        <v>2500000000</v>
      </c>
      <c r="I194" s="30">
        <f t="shared" si="70"/>
        <v>0</v>
      </c>
      <c r="J194" s="30">
        <f t="shared" si="70"/>
        <v>0</v>
      </c>
      <c r="K194" s="30">
        <f t="shared" si="70"/>
        <v>0</v>
      </c>
      <c r="L194" s="30">
        <f t="shared" si="70"/>
        <v>0</v>
      </c>
      <c r="M194" s="30">
        <f t="shared" si="70"/>
        <v>0</v>
      </c>
      <c r="N194" s="30">
        <f t="shared" si="70"/>
        <v>2500000000</v>
      </c>
      <c r="O194" s="30">
        <f t="shared" si="70"/>
        <v>1967884100.5999999</v>
      </c>
      <c r="P194" s="30">
        <f t="shared" si="70"/>
        <v>1755469109.5999999</v>
      </c>
      <c r="Q194" s="30">
        <f t="shared" si="70"/>
        <v>0</v>
      </c>
      <c r="R194" s="31">
        <f t="shared" si="70"/>
        <v>0</v>
      </c>
    </row>
    <row r="195" spans="1:18" ht="51.75" customHeight="1" thickBot="1" x14ac:dyDescent="0.35">
      <c r="A195" s="2">
        <v>2021</v>
      </c>
      <c r="B195" s="79" t="s">
        <v>410</v>
      </c>
      <c r="C195" s="15" t="s">
        <v>327</v>
      </c>
      <c r="D195" s="21"/>
      <c r="E195" s="21"/>
      <c r="F195" s="21"/>
      <c r="G195" s="17" t="s">
        <v>328</v>
      </c>
      <c r="H195" s="30">
        <f t="shared" si="70"/>
        <v>2500000000</v>
      </c>
      <c r="I195" s="30">
        <f t="shared" si="70"/>
        <v>0</v>
      </c>
      <c r="J195" s="30">
        <f t="shared" si="70"/>
        <v>0</v>
      </c>
      <c r="K195" s="30">
        <f t="shared" si="70"/>
        <v>0</v>
      </c>
      <c r="L195" s="30">
        <f t="shared" si="70"/>
        <v>0</v>
      </c>
      <c r="M195" s="30">
        <f t="shared" si="70"/>
        <v>0</v>
      </c>
      <c r="N195" s="30">
        <f t="shared" si="70"/>
        <v>2500000000</v>
      </c>
      <c r="O195" s="30">
        <f t="shared" si="70"/>
        <v>1967884100.5999999</v>
      </c>
      <c r="P195" s="30">
        <f t="shared" si="70"/>
        <v>1755469109.5999999</v>
      </c>
      <c r="Q195" s="30">
        <f t="shared" si="70"/>
        <v>0</v>
      </c>
      <c r="R195" s="31">
        <f t="shared" si="70"/>
        <v>0</v>
      </c>
    </row>
    <row r="196" spans="1:18" ht="51.75" customHeight="1" thickBot="1" x14ac:dyDescent="0.35">
      <c r="A196" s="2">
        <v>2021</v>
      </c>
      <c r="B196" s="79" t="s">
        <v>410</v>
      </c>
      <c r="C196" s="15" t="s">
        <v>329</v>
      </c>
      <c r="D196" s="21"/>
      <c r="E196" s="21"/>
      <c r="F196" s="21"/>
      <c r="G196" s="17" t="s">
        <v>328</v>
      </c>
      <c r="H196" s="30">
        <f t="shared" si="70"/>
        <v>2500000000</v>
      </c>
      <c r="I196" s="30">
        <f t="shared" si="70"/>
        <v>0</v>
      </c>
      <c r="J196" s="30">
        <f t="shared" si="70"/>
        <v>0</v>
      </c>
      <c r="K196" s="30">
        <f t="shared" si="70"/>
        <v>0</v>
      </c>
      <c r="L196" s="30">
        <f t="shared" si="70"/>
        <v>0</v>
      </c>
      <c r="M196" s="30">
        <f t="shared" si="70"/>
        <v>0</v>
      </c>
      <c r="N196" s="30">
        <f t="shared" si="70"/>
        <v>2500000000</v>
      </c>
      <c r="O196" s="30">
        <f t="shared" si="70"/>
        <v>1967884100.5999999</v>
      </c>
      <c r="P196" s="30">
        <f t="shared" si="70"/>
        <v>1755469109.5999999</v>
      </c>
      <c r="Q196" s="30">
        <f t="shared" si="70"/>
        <v>0</v>
      </c>
      <c r="R196" s="31">
        <f t="shared" si="70"/>
        <v>0</v>
      </c>
    </row>
    <row r="197" spans="1:18" ht="29.25" customHeight="1" thickBot="1" x14ac:dyDescent="0.35">
      <c r="A197" s="2">
        <v>2021</v>
      </c>
      <c r="B197" s="79" t="s">
        <v>410</v>
      </c>
      <c r="C197" s="15" t="s">
        <v>330</v>
      </c>
      <c r="D197" s="21"/>
      <c r="E197" s="21"/>
      <c r="F197" s="21"/>
      <c r="G197" s="54" t="s">
        <v>331</v>
      </c>
      <c r="H197" s="30">
        <f t="shared" si="70"/>
        <v>2500000000</v>
      </c>
      <c r="I197" s="30">
        <f t="shared" si="70"/>
        <v>0</v>
      </c>
      <c r="J197" s="30">
        <f t="shared" si="70"/>
        <v>0</v>
      </c>
      <c r="K197" s="30">
        <f t="shared" si="70"/>
        <v>0</v>
      </c>
      <c r="L197" s="30">
        <f t="shared" si="70"/>
        <v>0</v>
      </c>
      <c r="M197" s="30">
        <f t="shared" si="70"/>
        <v>0</v>
      </c>
      <c r="N197" s="30">
        <f t="shared" si="70"/>
        <v>2500000000</v>
      </c>
      <c r="O197" s="30">
        <f t="shared" si="70"/>
        <v>1967884100.5999999</v>
      </c>
      <c r="P197" s="30">
        <f t="shared" si="70"/>
        <v>1755469109.5999999</v>
      </c>
      <c r="Q197" s="30">
        <f t="shared" si="70"/>
        <v>0</v>
      </c>
      <c r="R197" s="31">
        <f t="shared" si="70"/>
        <v>0</v>
      </c>
    </row>
    <row r="198" spans="1:18" ht="30" customHeight="1" thickBot="1" x14ac:dyDescent="0.35">
      <c r="A198" s="2">
        <v>2021</v>
      </c>
      <c r="B198" s="79" t="s">
        <v>410</v>
      </c>
      <c r="C198" s="20" t="s">
        <v>332</v>
      </c>
      <c r="D198" s="21" t="s">
        <v>172</v>
      </c>
      <c r="E198" s="21">
        <v>11</v>
      </c>
      <c r="F198" s="21" t="s">
        <v>19</v>
      </c>
      <c r="G198" s="22" t="s">
        <v>208</v>
      </c>
      <c r="H198" s="24">
        <v>2500000000</v>
      </c>
      <c r="I198" s="24">
        <v>0</v>
      </c>
      <c r="J198" s="24">
        <v>0</v>
      </c>
      <c r="K198" s="24">
        <v>0</v>
      </c>
      <c r="L198" s="24">
        <v>0</v>
      </c>
      <c r="M198" s="25">
        <f>+I198-J198+K198-L198</f>
        <v>0</v>
      </c>
      <c r="N198" s="24">
        <f>H198+M198</f>
        <v>2500000000</v>
      </c>
      <c r="O198" s="24">
        <v>1967884100.5999999</v>
      </c>
      <c r="P198" s="24">
        <v>1755469109.5999999</v>
      </c>
      <c r="Q198" s="24">
        <v>0</v>
      </c>
      <c r="R198" s="26">
        <v>0</v>
      </c>
    </row>
    <row r="199" spans="1:18" ht="29.25" customHeight="1" thickBot="1" x14ac:dyDescent="0.35">
      <c r="A199" s="2">
        <v>2021</v>
      </c>
      <c r="B199" s="79" t="s">
        <v>410</v>
      </c>
      <c r="C199" s="15" t="s">
        <v>333</v>
      </c>
      <c r="D199" s="21"/>
      <c r="E199" s="21"/>
      <c r="F199" s="21"/>
      <c r="G199" s="17" t="s">
        <v>334</v>
      </c>
      <c r="H199" s="30">
        <f t="shared" ref="H199:R199" si="71">+H200</f>
        <v>177265214000</v>
      </c>
      <c r="I199" s="30">
        <f t="shared" si="71"/>
        <v>0</v>
      </c>
      <c r="J199" s="30">
        <f t="shared" si="71"/>
        <v>0</v>
      </c>
      <c r="K199" s="30">
        <f t="shared" si="71"/>
        <v>0</v>
      </c>
      <c r="L199" s="30">
        <f t="shared" si="71"/>
        <v>0</v>
      </c>
      <c r="M199" s="30">
        <f t="shared" si="71"/>
        <v>0</v>
      </c>
      <c r="N199" s="30">
        <f t="shared" si="71"/>
        <v>177265214000</v>
      </c>
      <c r="O199" s="30">
        <f t="shared" si="71"/>
        <v>109106075704.8</v>
      </c>
      <c r="P199" s="30">
        <f t="shared" si="71"/>
        <v>15848571394.799999</v>
      </c>
      <c r="Q199" s="30">
        <f t="shared" si="71"/>
        <v>0</v>
      </c>
      <c r="R199" s="31">
        <f t="shared" si="71"/>
        <v>0</v>
      </c>
    </row>
    <row r="200" spans="1:18" ht="29.25" customHeight="1" thickBot="1" x14ac:dyDescent="0.35">
      <c r="A200" s="2">
        <v>2021</v>
      </c>
      <c r="B200" s="79" t="s">
        <v>410</v>
      </c>
      <c r="C200" s="15" t="s">
        <v>335</v>
      </c>
      <c r="D200" s="21"/>
      <c r="E200" s="21"/>
      <c r="F200" s="21"/>
      <c r="G200" s="17" t="s">
        <v>201</v>
      </c>
      <c r="H200" s="30">
        <f t="shared" ref="H200:R200" si="72">+H201+H207</f>
        <v>177265214000</v>
      </c>
      <c r="I200" s="30">
        <f t="shared" si="72"/>
        <v>0</v>
      </c>
      <c r="J200" s="30">
        <f t="shared" si="72"/>
        <v>0</v>
      </c>
      <c r="K200" s="30">
        <f t="shared" si="72"/>
        <v>0</v>
      </c>
      <c r="L200" s="30">
        <f t="shared" si="72"/>
        <v>0</v>
      </c>
      <c r="M200" s="30">
        <f t="shared" si="72"/>
        <v>0</v>
      </c>
      <c r="N200" s="30">
        <f t="shared" si="72"/>
        <v>177265214000</v>
      </c>
      <c r="O200" s="30">
        <f t="shared" si="72"/>
        <v>109106075704.8</v>
      </c>
      <c r="P200" s="30">
        <f t="shared" si="72"/>
        <v>15848571394.799999</v>
      </c>
      <c r="Q200" s="30">
        <f t="shared" si="72"/>
        <v>0</v>
      </c>
      <c r="R200" s="31">
        <f t="shared" si="72"/>
        <v>0</v>
      </c>
    </row>
    <row r="201" spans="1:18" ht="49.5" customHeight="1" thickBot="1" x14ac:dyDescent="0.35">
      <c r="A201" s="2">
        <v>2021</v>
      </c>
      <c r="B201" s="79" t="s">
        <v>410</v>
      </c>
      <c r="C201" s="15" t="s">
        <v>336</v>
      </c>
      <c r="D201" s="21"/>
      <c r="E201" s="21"/>
      <c r="F201" s="21"/>
      <c r="G201" s="54" t="s">
        <v>337</v>
      </c>
      <c r="H201" s="30">
        <f t="shared" ref="H201:R201" si="73">+H202</f>
        <v>176465214000</v>
      </c>
      <c r="I201" s="30">
        <f t="shared" si="73"/>
        <v>0</v>
      </c>
      <c r="J201" s="30">
        <f t="shared" si="73"/>
        <v>0</v>
      </c>
      <c r="K201" s="30">
        <f t="shared" si="73"/>
        <v>0</v>
      </c>
      <c r="L201" s="30">
        <f t="shared" si="73"/>
        <v>0</v>
      </c>
      <c r="M201" s="30">
        <f t="shared" si="73"/>
        <v>0</v>
      </c>
      <c r="N201" s="30">
        <f t="shared" si="73"/>
        <v>176465214000</v>
      </c>
      <c r="O201" s="30">
        <f t="shared" si="73"/>
        <v>108475421596</v>
      </c>
      <c r="P201" s="30">
        <f t="shared" si="73"/>
        <v>15349939570</v>
      </c>
      <c r="Q201" s="30">
        <f t="shared" si="73"/>
        <v>0</v>
      </c>
      <c r="R201" s="31">
        <f t="shared" si="73"/>
        <v>0</v>
      </c>
    </row>
    <row r="202" spans="1:18" ht="49.5" customHeight="1" thickBot="1" x14ac:dyDescent="0.35">
      <c r="A202" s="2">
        <v>2021</v>
      </c>
      <c r="B202" s="79" t="s">
        <v>410</v>
      </c>
      <c r="C202" s="15" t="s">
        <v>338</v>
      </c>
      <c r="D202" s="53"/>
      <c r="E202" s="53"/>
      <c r="F202" s="53"/>
      <c r="G202" s="17" t="s">
        <v>337</v>
      </c>
      <c r="H202" s="30">
        <f t="shared" ref="H202:R202" si="74">+H203+H205</f>
        <v>176465214000</v>
      </c>
      <c r="I202" s="30">
        <f t="shared" si="74"/>
        <v>0</v>
      </c>
      <c r="J202" s="30">
        <f t="shared" si="74"/>
        <v>0</v>
      </c>
      <c r="K202" s="30">
        <f t="shared" si="74"/>
        <v>0</v>
      </c>
      <c r="L202" s="30">
        <f t="shared" si="74"/>
        <v>0</v>
      </c>
      <c r="M202" s="30">
        <f t="shared" si="74"/>
        <v>0</v>
      </c>
      <c r="N202" s="30">
        <f t="shared" si="74"/>
        <v>176465214000</v>
      </c>
      <c r="O202" s="30">
        <f t="shared" si="74"/>
        <v>108475421596</v>
      </c>
      <c r="P202" s="30">
        <f t="shared" si="74"/>
        <v>15349939570</v>
      </c>
      <c r="Q202" s="30">
        <f t="shared" si="74"/>
        <v>0</v>
      </c>
      <c r="R202" s="31">
        <f t="shared" si="74"/>
        <v>0</v>
      </c>
    </row>
    <row r="203" spans="1:18" ht="36.75" customHeight="1" thickBot="1" x14ac:dyDescent="0.35">
      <c r="A203" s="2">
        <v>2021</v>
      </c>
      <c r="B203" s="79" t="s">
        <v>410</v>
      </c>
      <c r="C203" s="15" t="s">
        <v>339</v>
      </c>
      <c r="D203" s="53"/>
      <c r="E203" s="53"/>
      <c r="F203" s="53"/>
      <c r="G203" s="17" t="s">
        <v>340</v>
      </c>
      <c r="H203" s="30">
        <f t="shared" ref="H203:R203" si="75">+H204</f>
        <v>114613483443</v>
      </c>
      <c r="I203" s="30">
        <f t="shared" si="75"/>
        <v>0</v>
      </c>
      <c r="J203" s="30">
        <f t="shared" si="75"/>
        <v>0</v>
      </c>
      <c r="K203" s="30">
        <f t="shared" si="75"/>
        <v>0</v>
      </c>
      <c r="L203" s="30">
        <f t="shared" si="75"/>
        <v>0</v>
      </c>
      <c r="M203" s="30">
        <f t="shared" si="75"/>
        <v>0</v>
      </c>
      <c r="N203" s="30">
        <f t="shared" si="75"/>
        <v>114613483443</v>
      </c>
      <c r="O203" s="30">
        <f t="shared" si="75"/>
        <v>103057302651</v>
      </c>
      <c r="P203" s="30">
        <f t="shared" si="75"/>
        <v>9931820625</v>
      </c>
      <c r="Q203" s="30">
        <f t="shared" si="75"/>
        <v>0</v>
      </c>
      <c r="R203" s="31">
        <f t="shared" si="75"/>
        <v>0</v>
      </c>
    </row>
    <row r="204" spans="1:18" ht="30" customHeight="1" thickBot="1" x14ac:dyDescent="0.35">
      <c r="A204" s="2">
        <v>2021</v>
      </c>
      <c r="B204" s="79" t="s">
        <v>410</v>
      </c>
      <c r="C204" s="20" t="s">
        <v>341</v>
      </c>
      <c r="D204" s="21" t="s">
        <v>18</v>
      </c>
      <c r="E204" s="21">
        <v>20</v>
      </c>
      <c r="F204" s="21" t="s">
        <v>19</v>
      </c>
      <c r="G204" s="22" t="s">
        <v>208</v>
      </c>
      <c r="H204" s="24">
        <v>114613483443</v>
      </c>
      <c r="I204" s="24">
        <v>0</v>
      </c>
      <c r="J204" s="24">
        <v>0</v>
      </c>
      <c r="K204" s="24">
        <v>0</v>
      </c>
      <c r="L204" s="24">
        <v>0</v>
      </c>
      <c r="M204" s="25">
        <f>+I204-J204+K204-L204</f>
        <v>0</v>
      </c>
      <c r="N204" s="24">
        <f>H204+M204</f>
        <v>114613483443</v>
      </c>
      <c r="O204" s="24">
        <v>103057302651</v>
      </c>
      <c r="P204" s="24">
        <v>9931820625</v>
      </c>
      <c r="Q204" s="24">
        <v>0</v>
      </c>
      <c r="R204" s="26">
        <v>0</v>
      </c>
    </row>
    <row r="205" spans="1:18" ht="36.75" customHeight="1" thickBot="1" x14ac:dyDescent="0.35">
      <c r="A205" s="2">
        <v>2021</v>
      </c>
      <c r="B205" s="79" t="s">
        <v>410</v>
      </c>
      <c r="C205" s="15" t="s">
        <v>342</v>
      </c>
      <c r="D205" s="21"/>
      <c r="E205" s="21"/>
      <c r="F205" s="21"/>
      <c r="G205" s="17" t="s">
        <v>343</v>
      </c>
      <c r="H205" s="30">
        <f t="shared" ref="H205:R205" si="76">+H206</f>
        <v>61851730557</v>
      </c>
      <c r="I205" s="30">
        <f t="shared" si="76"/>
        <v>0</v>
      </c>
      <c r="J205" s="30">
        <f t="shared" si="76"/>
        <v>0</v>
      </c>
      <c r="K205" s="30">
        <f t="shared" si="76"/>
        <v>0</v>
      </c>
      <c r="L205" s="30">
        <f t="shared" si="76"/>
        <v>0</v>
      </c>
      <c r="M205" s="30">
        <f t="shared" si="76"/>
        <v>0</v>
      </c>
      <c r="N205" s="30">
        <f t="shared" si="76"/>
        <v>61851730557</v>
      </c>
      <c r="O205" s="30">
        <f t="shared" si="76"/>
        <v>5418118945</v>
      </c>
      <c r="P205" s="30">
        <f t="shared" si="76"/>
        <v>5418118945</v>
      </c>
      <c r="Q205" s="30">
        <f t="shared" si="76"/>
        <v>0</v>
      </c>
      <c r="R205" s="31">
        <f t="shared" si="76"/>
        <v>0</v>
      </c>
    </row>
    <row r="206" spans="1:18" ht="30" customHeight="1" thickBot="1" x14ac:dyDescent="0.35">
      <c r="A206" s="2">
        <v>2021</v>
      </c>
      <c r="B206" s="79" t="s">
        <v>410</v>
      </c>
      <c r="C206" s="20" t="s">
        <v>344</v>
      </c>
      <c r="D206" s="21" t="s">
        <v>18</v>
      </c>
      <c r="E206" s="21">
        <v>20</v>
      </c>
      <c r="F206" s="21" t="s">
        <v>19</v>
      </c>
      <c r="G206" s="22" t="s">
        <v>208</v>
      </c>
      <c r="H206" s="24">
        <v>61851730557</v>
      </c>
      <c r="I206" s="24">
        <v>0</v>
      </c>
      <c r="J206" s="24">
        <v>0</v>
      </c>
      <c r="K206" s="24">
        <v>0</v>
      </c>
      <c r="L206" s="24">
        <v>0</v>
      </c>
      <c r="M206" s="25">
        <f>+I206-J206+K206-L206</f>
        <v>0</v>
      </c>
      <c r="N206" s="24">
        <f>H206+M206</f>
        <v>61851730557</v>
      </c>
      <c r="O206" s="24">
        <v>5418118945</v>
      </c>
      <c r="P206" s="24">
        <v>5418118945</v>
      </c>
      <c r="Q206" s="24">
        <v>0</v>
      </c>
      <c r="R206" s="26">
        <v>0</v>
      </c>
    </row>
    <row r="207" spans="1:18" ht="39" customHeight="1" thickBot="1" x14ac:dyDescent="0.35">
      <c r="A207" s="2">
        <v>2021</v>
      </c>
      <c r="B207" s="79" t="s">
        <v>410</v>
      </c>
      <c r="C207" s="15" t="s">
        <v>345</v>
      </c>
      <c r="D207" s="21"/>
      <c r="E207" s="21"/>
      <c r="F207" s="21"/>
      <c r="G207" s="17" t="s">
        <v>346</v>
      </c>
      <c r="H207" s="30">
        <f t="shared" ref="H207:R209" si="77">+H208</f>
        <v>800000000</v>
      </c>
      <c r="I207" s="30">
        <f t="shared" si="77"/>
        <v>0</v>
      </c>
      <c r="J207" s="30">
        <f t="shared" si="77"/>
        <v>0</v>
      </c>
      <c r="K207" s="30">
        <f t="shared" si="77"/>
        <v>0</v>
      </c>
      <c r="L207" s="30">
        <f t="shared" si="77"/>
        <v>0</v>
      </c>
      <c r="M207" s="30">
        <f t="shared" si="77"/>
        <v>0</v>
      </c>
      <c r="N207" s="30">
        <f t="shared" si="77"/>
        <v>800000000</v>
      </c>
      <c r="O207" s="30">
        <f t="shared" si="77"/>
        <v>630654108.79999995</v>
      </c>
      <c r="P207" s="30">
        <f t="shared" si="77"/>
        <v>498631824.80000001</v>
      </c>
      <c r="Q207" s="30">
        <f t="shared" si="77"/>
        <v>0</v>
      </c>
      <c r="R207" s="31">
        <f t="shared" si="77"/>
        <v>0</v>
      </c>
    </row>
    <row r="208" spans="1:18" ht="39" customHeight="1" thickBot="1" x14ac:dyDescent="0.35">
      <c r="A208" s="2">
        <v>2021</v>
      </c>
      <c r="B208" s="79" t="s">
        <v>410</v>
      </c>
      <c r="C208" s="15" t="s">
        <v>347</v>
      </c>
      <c r="D208" s="21"/>
      <c r="E208" s="21"/>
      <c r="F208" s="21"/>
      <c r="G208" s="17" t="s">
        <v>346</v>
      </c>
      <c r="H208" s="30">
        <f t="shared" si="77"/>
        <v>800000000</v>
      </c>
      <c r="I208" s="30">
        <f t="shared" si="77"/>
        <v>0</v>
      </c>
      <c r="J208" s="30">
        <f t="shared" si="77"/>
        <v>0</v>
      </c>
      <c r="K208" s="30">
        <f t="shared" si="77"/>
        <v>0</v>
      </c>
      <c r="L208" s="30">
        <f t="shared" si="77"/>
        <v>0</v>
      </c>
      <c r="M208" s="30">
        <f t="shared" si="77"/>
        <v>0</v>
      </c>
      <c r="N208" s="30">
        <f t="shared" si="77"/>
        <v>800000000</v>
      </c>
      <c r="O208" s="30">
        <f t="shared" si="77"/>
        <v>630654108.79999995</v>
      </c>
      <c r="P208" s="30">
        <f t="shared" si="77"/>
        <v>498631824.80000001</v>
      </c>
      <c r="Q208" s="30">
        <f t="shared" si="77"/>
        <v>0</v>
      </c>
      <c r="R208" s="31">
        <f t="shared" si="77"/>
        <v>0</v>
      </c>
    </row>
    <row r="209" spans="1:18" ht="39" customHeight="1" thickBot="1" x14ac:dyDescent="0.35">
      <c r="A209" s="2">
        <v>2021</v>
      </c>
      <c r="B209" s="79" t="s">
        <v>410</v>
      </c>
      <c r="C209" s="15" t="s">
        <v>348</v>
      </c>
      <c r="D209" s="21"/>
      <c r="E209" s="21"/>
      <c r="F209" s="21"/>
      <c r="G209" s="17" t="s">
        <v>331</v>
      </c>
      <c r="H209" s="18">
        <f t="shared" si="77"/>
        <v>800000000</v>
      </c>
      <c r="I209" s="18">
        <f t="shared" si="77"/>
        <v>0</v>
      </c>
      <c r="J209" s="18">
        <f t="shared" si="77"/>
        <v>0</v>
      </c>
      <c r="K209" s="18">
        <f t="shared" si="77"/>
        <v>0</v>
      </c>
      <c r="L209" s="18">
        <f t="shared" si="77"/>
        <v>0</v>
      </c>
      <c r="M209" s="18">
        <f t="shared" si="77"/>
        <v>0</v>
      </c>
      <c r="N209" s="18">
        <f t="shared" si="77"/>
        <v>800000000</v>
      </c>
      <c r="O209" s="18">
        <f t="shared" si="77"/>
        <v>630654108.79999995</v>
      </c>
      <c r="P209" s="18">
        <f t="shared" si="77"/>
        <v>498631824.80000001</v>
      </c>
      <c r="Q209" s="18">
        <f t="shared" si="77"/>
        <v>0</v>
      </c>
      <c r="R209" s="19">
        <f t="shared" si="77"/>
        <v>0</v>
      </c>
    </row>
    <row r="210" spans="1:18" ht="30" customHeight="1" thickBot="1" x14ac:dyDescent="0.35">
      <c r="A210" s="2">
        <v>2021</v>
      </c>
      <c r="B210" s="79" t="s">
        <v>410</v>
      </c>
      <c r="C210" s="20" t="s">
        <v>349</v>
      </c>
      <c r="D210" s="21" t="s">
        <v>172</v>
      </c>
      <c r="E210" s="21">
        <v>11</v>
      </c>
      <c r="F210" s="21" t="s">
        <v>19</v>
      </c>
      <c r="G210" s="22" t="s">
        <v>208</v>
      </c>
      <c r="H210" s="24">
        <v>800000000</v>
      </c>
      <c r="I210" s="24">
        <v>0</v>
      </c>
      <c r="J210" s="24">
        <v>0</v>
      </c>
      <c r="K210" s="24">
        <v>0</v>
      </c>
      <c r="L210" s="24">
        <v>0</v>
      </c>
      <c r="M210" s="25">
        <f>+I210-J210+K210-L210</f>
        <v>0</v>
      </c>
      <c r="N210" s="24">
        <f>H210+M210</f>
        <v>800000000</v>
      </c>
      <c r="O210" s="24">
        <v>630654108.79999995</v>
      </c>
      <c r="P210" s="24">
        <v>498631824.80000001</v>
      </c>
      <c r="Q210" s="24">
        <v>0</v>
      </c>
      <c r="R210" s="26">
        <v>0</v>
      </c>
    </row>
    <row r="211" spans="1:18" ht="34.5" customHeight="1" thickBot="1" x14ac:dyDescent="0.35">
      <c r="A211" s="2">
        <v>2021</v>
      </c>
      <c r="B211" s="79" t="s">
        <v>410</v>
      </c>
      <c r="C211" s="15" t="s">
        <v>350</v>
      </c>
      <c r="D211" s="21"/>
      <c r="E211" s="21"/>
      <c r="F211" s="21"/>
      <c r="G211" s="17" t="s">
        <v>351</v>
      </c>
      <c r="H211" s="27">
        <f t="shared" ref="H211:R211" si="78">+H212</f>
        <v>4650000000</v>
      </c>
      <c r="I211" s="30">
        <f t="shared" si="78"/>
        <v>0</v>
      </c>
      <c r="J211" s="30">
        <f t="shared" si="78"/>
        <v>0</v>
      </c>
      <c r="K211" s="30">
        <f t="shared" si="78"/>
        <v>0</v>
      </c>
      <c r="L211" s="30">
        <f t="shared" si="78"/>
        <v>0</v>
      </c>
      <c r="M211" s="28">
        <f t="shared" si="78"/>
        <v>0</v>
      </c>
      <c r="N211" s="30">
        <f t="shared" si="78"/>
        <v>4650000000</v>
      </c>
      <c r="O211" s="30">
        <f t="shared" si="78"/>
        <v>2563892537</v>
      </c>
      <c r="P211" s="30">
        <f t="shared" si="78"/>
        <v>2281870273</v>
      </c>
      <c r="Q211" s="30">
        <f t="shared" si="78"/>
        <v>0</v>
      </c>
      <c r="R211" s="31">
        <f t="shared" si="78"/>
        <v>0</v>
      </c>
    </row>
    <row r="212" spans="1:18" ht="34.5" customHeight="1" thickBot="1" x14ac:dyDescent="0.35">
      <c r="A212" s="2">
        <v>2021</v>
      </c>
      <c r="B212" s="79" t="s">
        <v>410</v>
      </c>
      <c r="C212" s="15" t="s">
        <v>352</v>
      </c>
      <c r="D212" s="21"/>
      <c r="E212" s="21"/>
      <c r="F212" s="21"/>
      <c r="G212" s="54" t="s">
        <v>201</v>
      </c>
      <c r="H212" s="27">
        <f t="shared" ref="H212:R212" si="79">H213+H218</f>
        <v>4650000000</v>
      </c>
      <c r="I212" s="30">
        <f t="shared" si="79"/>
        <v>0</v>
      </c>
      <c r="J212" s="30">
        <f t="shared" si="79"/>
        <v>0</v>
      </c>
      <c r="K212" s="30">
        <f t="shared" si="79"/>
        <v>0</v>
      </c>
      <c r="L212" s="30">
        <f t="shared" si="79"/>
        <v>0</v>
      </c>
      <c r="M212" s="28">
        <f t="shared" si="79"/>
        <v>0</v>
      </c>
      <c r="N212" s="30">
        <f t="shared" si="79"/>
        <v>4650000000</v>
      </c>
      <c r="O212" s="30">
        <f t="shared" si="79"/>
        <v>2563892537</v>
      </c>
      <c r="P212" s="30">
        <f t="shared" si="79"/>
        <v>2281870273</v>
      </c>
      <c r="Q212" s="30">
        <f t="shared" si="79"/>
        <v>0</v>
      </c>
      <c r="R212" s="31">
        <f t="shared" si="79"/>
        <v>0</v>
      </c>
    </row>
    <row r="213" spans="1:18" ht="34.5" customHeight="1" thickBot="1" x14ac:dyDescent="0.35">
      <c r="A213" s="2">
        <v>2021</v>
      </c>
      <c r="B213" s="79" t="s">
        <v>410</v>
      </c>
      <c r="C213" s="15" t="s">
        <v>353</v>
      </c>
      <c r="D213" s="53"/>
      <c r="E213" s="53"/>
      <c r="F213" s="53"/>
      <c r="G213" s="17" t="s">
        <v>354</v>
      </c>
      <c r="H213" s="27">
        <f t="shared" ref="H213:R213" si="80">H214</f>
        <v>1000000000</v>
      </c>
      <c r="I213" s="30">
        <f t="shared" si="80"/>
        <v>0</v>
      </c>
      <c r="J213" s="30">
        <f t="shared" si="80"/>
        <v>0</v>
      </c>
      <c r="K213" s="30">
        <f t="shared" si="80"/>
        <v>0</v>
      </c>
      <c r="L213" s="30">
        <f t="shared" si="80"/>
        <v>0</v>
      </c>
      <c r="M213" s="28">
        <f t="shared" si="80"/>
        <v>0</v>
      </c>
      <c r="N213" s="30">
        <f t="shared" si="80"/>
        <v>1000000000</v>
      </c>
      <c r="O213" s="30">
        <f t="shared" si="80"/>
        <v>0</v>
      </c>
      <c r="P213" s="30">
        <f t="shared" si="80"/>
        <v>0</v>
      </c>
      <c r="Q213" s="30">
        <f t="shared" si="80"/>
        <v>0</v>
      </c>
      <c r="R213" s="31">
        <f t="shared" si="80"/>
        <v>0</v>
      </c>
    </row>
    <row r="214" spans="1:18" ht="43.5" customHeight="1" thickBot="1" x14ac:dyDescent="0.35">
      <c r="A214" s="2">
        <v>2021</v>
      </c>
      <c r="B214" s="79" t="s">
        <v>410</v>
      </c>
      <c r="C214" s="15" t="s">
        <v>355</v>
      </c>
      <c r="D214" s="53"/>
      <c r="E214" s="53"/>
      <c r="F214" s="53"/>
      <c r="G214" s="17" t="s">
        <v>356</v>
      </c>
      <c r="H214" s="27">
        <f t="shared" ref="H214:R214" si="81">+H215</f>
        <v>1000000000</v>
      </c>
      <c r="I214" s="30">
        <f t="shared" si="81"/>
        <v>0</v>
      </c>
      <c r="J214" s="30">
        <f t="shared" si="81"/>
        <v>0</v>
      </c>
      <c r="K214" s="30">
        <f t="shared" si="81"/>
        <v>0</v>
      </c>
      <c r="L214" s="30">
        <f t="shared" si="81"/>
        <v>0</v>
      </c>
      <c r="M214" s="28">
        <f t="shared" si="81"/>
        <v>0</v>
      </c>
      <c r="N214" s="30">
        <f t="shared" si="81"/>
        <v>1000000000</v>
      </c>
      <c r="O214" s="30">
        <f t="shared" si="81"/>
        <v>0</v>
      </c>
      <c r="P214" s="30">
        <f t="shared" si="81"/>
        <v>0</v>
      </c>
      <c r="Q214" s="30">
        <f t="shared" si="81"/>
        <v>0</v>
      </c>
      <c r="R214" s="31">
        <f t="shared" si="81"/>
        <v>0</v>
      </c>
    </row>
    <row r="215" spans="1:18" ht="33.75" customHeight="1" thickBot="1" x14ac:dyDescent="0.35">
      <c r="A215" s="2">
        <v>2021</v>
      </c>
      <c r="B215" s="79" t="s">
        <v>410</v>
      </c>
      <c r="C215" s="15" t="s">
        <v>357</v>
      </c>
      <c r="D215" s="21"/>
      <c r="E215" s="21"/>
      <c r="F215" s="21"/>
      <c r="G215" s="17" t="s">
        <v>358</v>
      </c>
      <c r="H215" s="27">
        <f t="shared" ref="H215:R215" si="82">+H216+H217</f>
        <v>1000000000</v>
      </c>
      <c r="I215" s="30">
        <f t="shared" si="82"/>
        <v>0</v>
      </c>
      <c r="J215" s="30">
        <f t="shared" si="82"/>
        <v>0</v>
      </c>
      <c r="K215" s="30">
        <f t="shared" si="82"/>
        <v>0</v>
      </c>
      <c r="L215" s="30">
        <f t="shared" si="82"/>
        <v>0</v>
      </c>
      <c r="M215" s="28">
        <f t="shared" si="82"/>
        <v>0</v>
      </c>
      <c r="N215" s="30">
        <f t="shared" si="82"/>
        <v>1000000000</v>
      </c>
      <c r="O215" s="30">
        <f t="shared" si="82"/>
        <v>0</v>
      </c>
      <c r="P215" s="30">
        <f t="shared" si="82"/>
        <v>0</v>
      </c>
      <c r="Q215" s="30">
        <f t="shared" si="82"/>
        <v>0</v>
      </c>
      <c r="R215" s="31">
        <f t="shared" si="82"/>
        <v>0</v>
      </c>
    </row>
    <row r="216" spans="1:18" ht="41.25" customHeight="1" thickBot="1" x14ac:dyDescent="0.35">
      <c r="A216" s="2">
        <v>2021</v>
      </c>
      <c r="B216" s="79" t="s">
        <v>410</v>
      </c>
      <c r="C216" s="20" t="s">
        <v>359</v>
      </c>
      <c r="D216" s="21" t="s">
        <v>172</v>
      </c>
      <c r="E216" s="21">
        <v>11</v>
      </c>
      <c r="F216" s="21" t="s">
        <v>19</v>
      </c>
      <c r="G216" s="22" t="s">
        <v>208</v>
      </c>
      <c r="H216" s="35">
        <v>500000000</v>
      </c>
      <c r="I216" s="24">
        <v>0</v>
      </c>
      <c r="J216" s="24">
        <v>0</v>
      </c>
      <c r="K216" s="24">
        <v>0</v>
      </c>
      <c r="L216" s="24">
        <v>0</v>
      </c>
      <c r="M216" s="25">
        <f>+I216-J216+K216-L216</f>
        <v>0</v>
      </c>
      <c r="N216" s="24">
        <f>H216+M216</f>
        <v>500000000</v>
      </c>
      <c r="O216" s="24">
        <v>0</v>
      </c>
      <c r="P216" s="24">
        <v>0</v>
      </c>
      <c r="Q216" s="24">
        <v>0</v>
      </c>
      <c r="R216" s="26">
        <v>0</v>
      </c>
    </row>
    <row r="217" spans="1:18" s="62" customFormat="1" ht="48.75" customHeight="1" thickBot="1" x14ac:dyDescent="0.35">
      <c r="A217" s="2">
        <v>2021</v>
      </c>
      <c r="B217" s="79" t="s">
        <v>410</v>
      </c>
      <c r="C217" s="59" t="s">
        <v>359</v>
      </c>
      <c r="D217" s="60" t="s">
        <v>172</v>
      </c>
      <c r="E217" s="53">
        <v>54</v>
      </c>
      <c r="F217" s="53" t="s">
        <v>19</v>
      </c>
      <c r="G217" s="61" t="s">
        <v>208</v>
      </c>
      <c r="H217" s="35">
        <v>500000000</v>
      </c>
      <c r="I217" s="24">
        <v>0</v>
      </c>
      <c r="J217" s="24">
        <v>0</v>
      </c>
      <c r="K217" s="24">
        <v>0</v>
      </c>
      <c r="L217" s="24">
        <v>0</v>
      </c>
      <c r="M217" s="25">
        <f>+I217-J217+K217-L217</f>
        <v>0</v>
      </c>
      <c r="N217" s="24">
        <f>H217+M217</f>
        <v>500000000</v>
      </c>
      <c r="O217" s="25">
        <v>0</v>
      </c>
      <c r="P217" s="25">
        <v>0</v>
      </c>
      <c r="Q217" s="25">
        <v>0</v>
      </c>
      <c r="R217" s="32">
        <v>0</v>
      </c>
    </row>
    <row r="218" spans="1:18" ht="49.5" customHeight="1" thickBot="1" x14ac:dyDescent="0.35">
      <c r="A218" s="2">
        <v>2021</v>
      </c>
      <c r="B218" s="79" t="s">
        <v>410</v>
      </c>
      <c r="C218" s="15" t="s">
        <v>360</v>
      </c>
      <c r="D218" s="53"/>
      <c r="E218" s="53"/>
      <c r="F218" s="53"/>
      <c r="G218" s="17" t="s">
        <v>361</v>
      </c>
      <c r="H218" s="30">
        <f t="shared" ref="H218:R220" si="83">+H219</f>
        <v>3650000000</v>
      </c>
      <c r="I218" s="30">
        <f t="shared" si="83"/>
        <v>0</v>
      </c>
      <c r="J218" s="30">
        <f t="shared" si="83"/>
        <v>0</v>
      </c>
      <c r="K218" s="30">
        <f t="shared" si="83"/>
        <v>0</v>
      </c>
      <c r="L218" s="30">
        <f t="shared" si="83"/>
        <v>0</v>
      </c>
      <c r="M218" s="30">
        <f t="shared" si="83"/>
        <v>0</v>
      </c>
      <c r="N218" s="30">
        <f t="shared" si="83"/>
        <v>3650000000</v>
      </c>
      <c r="O218" s="30">
        <f t="shared" si="83"/>
        <v>2563892537</v>
      </c>
      <c r="P218" s="30">
        <f t="shared" si="83"/>
        <v>2281870273</v>
      </c>
      <c r="Q218" s="30">
        <f t="shared" si="83"/>
        <v>0</v>
      </c>
      <c r="R218" s="31">
        <f t="shared" si="83"/>
        <v>0</v>
      </c>
    </row>
    <row r="219" spans="1:18" ht="49.5" customHeight="1" thickBot="1" x14ac:dyDescent="0.35">
      <c r="A219" s="2">
        <v>2021</v>
      </c>
      <c r="B219" s="79" t="s">
        <v>410</v>
      </c>
      <c r="C219" s="15" t="s">
        <v>362</v>
      </c>
      <c r="D219" s="53"/>
      <c r="E219" s="53"/>
      <c r="F219" s="53"/>
      <c r="G219" s="17" t="s">
        <v>361</v>
      </c>
      <c r="H219" s="30">
        <f t="shared" si="83"/>
        <v>3650000000</v>
      </c>
      <c r="I219" s="30">
        <f t="shared" si="83"/>
        <v>0</v>
      </c>
      <c r="J219" s="30">
        <f t="shared" si="83"/>
        <v>0</v>
      </c>
      <c r="K219" s="30">
        <f t="shared" si="83"/>
        <v>0</v>
      </c>
      <c r="L219" s="30">
        <f t="shared" si="83"/>
        <v>0</v>
      </c>
      <c r="M219" s="30">
        <f t="shared" si="83"/>
        <v>0</v>
      </c>
      <c r="N219" s="30">
        <f t="shared" si="83"/>
        <v>3650000000</v>
      </c>
      <c r="O219" s="30">
        <f t="shared" si="83"/>
        <v>2563892537</v>
      </c>
      <c r="P219" s="30">
        <f t="shared" si="83"/>
        <v>2281870273</v>
      </c>
      <c r="Q219" s="30">
        <f t="shared" si="83"/>
        <v>0</v>
      </c>
      <c r="R219" s="31">
        <f t="shared" si="83"/>
        <v>0</v>
      </c>
    </row>
    <row r="220" spans="1:18" ht="34.5" customHeight="1" thickBot="1" x14ac:dyDescent="0.35">
      <c r="A220" s="2">
        <v>2021</v>
      </c>
      <c r="B220" s="79" t="s">
        <v>410</v>
      </c>
      <c r="C220" s="15" t="s">
        <v>363</v>
      </c>
      <c r="D220" s="53"/>
      <c r="E220" s="53"/>
      <c r="F220" s="53"/>
      <c r="G220" s="17" t="s">
        <v>331</v>
      </c>
      <c r="H220" s="30">
        <f t="shared" si="83"/>
        <v>3650000000</v>
      </c>
      <c r="I220" s="30">
        <f t="shared" si="83"/>
        <v>0</v>
      </c>
      <c r="J220" s="30">
        <f t="shared" si="83"/>
        <v>0</v>
      </c>
      <c r="K220" s="30">
        <f t="shared" si="83"/>
        <v>0</v>
      </c>
      <c r="L220" s="30">
        <f t="shared" si="83"/>
        <v>0</v>
      </c>
      <c r="M220" s="30">
        <f t="shared" si="83"/>
        <v>0</v>
      </c>
      <c r="N220" s="30">
        <f t="shared" si="83"/>
        <v>3650000000</v>
      </c>
      <c r="O220" s="30">
        <f t="shared" si="83"/>
        <v>2563892537</v>
      </c>
      <c r="P220" s="30">
        <f t="shared" si="83"/>
        <v>2281870273</v>
      </c>
      <c r="Q220" s="30">
        <f t="shared" si="83"/>
        <v>0</v>
      </c>
      <c r="R220" s="31">
        <f t="shared" si="83"/>
        <v>0</v>
      </c>
    </row>
    <row r="221" spans="1:18" ht="30" customHeight="1" thickBot="1" x14ac:dyDescent="0.35">
      <c r="A221" s="2">
        <v>2021</v>
      </c>
      <c r="B221" s="79" t="s">
        <v>410</v>
      </c>
      <c r="C221" s="20" t="s">
        <v>364</v>
      </c>
      <c r="D221" s="21" t="s">
        <v>172</v>
      </c>
      <c r="E221" s="21">
        <v>11</v>
      </c>
      <c r="F221" s="21" t="s">
        <v>19</v>
      </c>
      <c r="G221" s="22" t="s">
        <v>208</v>
      </c>
      <c r="H221" s="24">
        <v>3650000000</v>
      </c>
      <c r="I221" s="24">
        <v>0</v>
      </c>
      <c r="J221" s="24">
        <v>0</v>
      </c>
      <c r="K221" s="24">
        <v>0</v>
      </c>
      <c r="L221" s="24">
        <v>0</v>
      </c>
      <c r="M221" s="25">
        <f>+I221-J221+K221-L221</f>
        <v>0</v>
      </c>
      <c r="N221" s="24">
        <f>H221+M221</f>
        <v>3650000000</v>
      </c>
      <c r="O221" s="24">
        <v>2563892537</v>
      </c>
      <c r="P221" s="24">
        <v>2281870273</v>
      </c>
      <c r="Q221" s="24">
        <v>0</v>
      </c>
      <c r="R221" s="26">
        <v>0</v>
      </c>
    </row>
    <row r="222" spans="1:18" ht="34.5" customHeight="1" thickBot="1" x14ac:dyDescent="0.35">
      <c r="A222" s="2">
        <v>2021</v>
      </c>
      <c r="B222" s="79" t="s">
        <v>410</v>
      </c>
      <c r="C222" s="63" t="s">
        <v>365</v>
      </c>
      <c r="D222" s="55"/>
      <c r="E222" s="55"/>
      <c r="F222" s="55"/>
      <c r="G222" s="54" t="s">
        <v>366</v>
      </c>
      <c r="H222" s="28">
        <f t="shared" ref="H222:R222" si="84">+H223</f>
        <v>39914957829</v>
      </c>
      <c r="I222" s="28">
        <f t="shared" si="84"/>
        <v>0</v>
      </c>
      <c r="J222" s="28">
        <f t="shared" si="84"/>
        <v>0</v>
      </c>
      <c r="K222" s="28">
        <f t="shared" si="84"/>
        <v>0</v>
      </c>
      <c r="L222" s="28">
        <f t="shared" si="84"/>
        <v>0</v>
      </c>
      <c r="M222" s="28">
        <f t="shared" si="84"/>
        <v>0</v>
      </c>
      <c r="N222" s="28">
        <f t="shared" si="84"/>
        <v>39914957829</v>
      </c>
      <c r="O222" s="28">
        <f t="shared" si="84"/>
        <v>9198504388.2000008</v>
      </c>
      <c r="P222" s="28">
        <f t="shared" si="84"/>
        <v>6275942755.1999998</v>
      </c>
      <c r="Q222" s="28">
        <f t="shared" si="84"/>
        <v>164917</v>
      </c>
      <c r="R222" s="29">
        <f t="shared" si="84"/>
        <v>0</v>
      </c>
    </row>
    <row r="223" spans="1:18" ht="34.5" customHeight="1" thickBot="1" x14ac:dyDescent="0.35">
      <c r="A223" s="2">
        <v>2021</v>
      </c>
      <c r="B223" s="79" t="s">
        <v>410</v>
      </c>
      <c r="C223" s="63" t="s">
        <v>367</v>
      </c>
      <c r="D223" s="55"/>
      <c r="E223" s="55"/>
      <c r="F223" s="55"/>
      <c r="G223" s="54" t="s">
        <v>201</v>
      </c>
      <c r="H223" s="28">
        <f t="shared" ref="H223:R223" si="85">+H224+H228+H235+H240</f>
        <v>39914957829</v>
      </c>
      <c r="I223" s="28">
        <f t="shared" si="85"/>
        <v>0</v>
      </c>
      <c r="J223" s="28">
        <f t="shared" si="85"/>
        <v>0</v>
      </c>
      <c r="K223" s="28">
        <f t="shared" si="85"/>
        <v>0</v>
      </c>
      <c r="L223" s="28">
        <f t="shared" si="85"/>
        <v>0</v>
      </c>
      <c r="M223" s="28">
        <f t="shared" si="85"/>
        <v>0</v>
      </c>
      <c r="N223" s="28">
        <f t="shared" si="85"/>
        <v>39914957829</v>
      </c>
      <c r="O223" s="28">
        <f t="shared" si="85"/>
        <v>9198504388.2000008</v>
      </c>
      <c r="P223" s="28">
        <f t="shared" si="85"/>
        <v>6275942755.1999998</v>
      </c>
      <c r="Q223" s="28">
        <f t="shared" si="85"/>
        <v>164917</v>
      </c>
      <c r="R223" s="29">
        <f t="shared" si="85"/>
        <v>0</v>
      </c>
    </row>
    <row r="224" spans="1:18" ht="66" customHeight="1" thickBot="1" x14ac:dyDescent="0.35">
      <c r="A224" s="2">
        <v>2021</v>
      </c>
      <c r="B224" s="79" t="s">
        <v>410</v>
      </c>
      <c r="C224" s="56" t="s">
        <v>368</v>
      </c>
      <c r="D224" s="55"/>
      <c r="E224" s="55"/>
      <c r="F224" s="55"/>
      <c r="G224" s="54" t="s">
        <v>369</v>
      </c>
      <c r="H224" s="28">
        <f t="shared" ref="H224:R226" si="86">+H225</f>
        <v>50000000</v>
      </c>
      <c r="I224" s="28">
        <f t="shared" si="86"/>
        <v>0</v>
      </c>
      <c r="J224" s="28">
        <f t="shared" si="86"/>
        <v>0</v>
      </c>
      <c r="K224" s="28">
        <f t="shared" si="86"/>
        <v>0</v>
      </c>
      <c r="L224" s="28">
        <f t="shared" si="86"/>
        <v>0</v>
      </c>
      <c r="M224" s="28">
        <f t="shared" si="86"/>
        <v>0</v>
      </c>
      <c r="N224" s="28">
        <f t="shared" si="86"/>
        <v>50000000</v>
      </c>
      <c r="O224" s="28">
        <f t="shared" si="86"/>
        <v>0</v>
      </c>
      <c r="P224" s="28">
        <f t="shared" si="86"/>
        <v>0</v>
      </c>
      <c r="Q224" s="28">
        <f t="shared" si="86"/>
        <v>0</v>
      </c>
      <c r="R224" s="29">
        <f t="shared" si="86"/>
        <v>0</v>
      </c>
    </row>
    <row r="225" spans="1:18" ht="49.5" customHeight="1" thickBot="1" x14ac:dyDescent="0.35">
      <c r="A225" s="2">
        <v>2021</v>
      </c>
      <c r="B225" s="79" t="s">
        <v>410</v>
      </c>
      <c r="C225" s="56" t="s">
        <v>370</v>
      </c>
      <c r="D225" s="55"/>
      <c r="E225" s="55"/>
      <c r="F225" s="55"/>
      <c r="G225" s="54" t="s">
        <v>371</v>
      </c>
      <c r="H225" s="28">
        <f t="shared" si="86"/>
        <v>50000000</v>
      </c>
      <c r="I225" s="28">
        <f t="shared" si="86"/>
        <v>0</v>
      </c>
      <c r="J225" s="28">
        <f t="shared" si="86"/>
        <v>0</v>
      </c>
      <c r="K225" s="28">
        <f t="shared" si="86"/>
        <v>0</v>
      </c>
      <c r="L225" s="28">
        <f t="shared" si="86"/>
        <v>0</v>
      </c>
      <c r="M225" s="28">
        <f t="shared" si="86"/>
        <v>0</v>
      </c>
      <c r="N225" s="28">
        <f t="shared" si="86"/>
        <v>50000000</v>
      </c>
      <c r="O225" s="28">
        <f t="shared" si="86"/>
        <v>0</v>
      </c>
      <c r="P225" s="28">
        <f t="shared" si="86"/>
        <v>0</v>
      </c>
      <c r="Q225" s="28">
        <f t="shared" si="86"/>
        <v>0</v>
      </c>
      <c r="R225" s="29">
        <f t="shared" si="86"/>
        <v>0</v>
      </c>
    </row>
    <row r="226" spans="1:18" ht="35.25" customHeight="1" thickBot="1" x14ac:dyDescent="0.35">
      <c r="A226" s="2">
        <v>2021</v>
      </c>
      <c r="B226" s="79" t="s">
        <v>410</v>
      </c>
      <c r="C226" s="56" t="s">
        <v>372</v>
      </c>
      <c r="D226" s="55"/>
      <c r="E226" s="55"/>
      <c r="F226" s="55"/>
      <c r="G226" s="54" t="s">
        <v>373</v>
      </c>
      <c r="H226" s="28">
        <f t="shared" si="86"/>
        <v>50000000</v>
      </c>
      <c r="I226" s="28">
        <f t="shared" si="86"/>
        <v>0</v>
      </c>
      <c r="J226" s="28">
        <f t="shared" si="86"/>
        <v>0</v>
      </c>
      <c r="K226" s="28">
        <f t="shared" si="86"/>
        <v>0</v>
      </c>
      <c r="L226" s="28">
        <f t="shared" si="86"/>
        <v>0</v>
      </c>
      <c r="M226" s="28">
        <f t="shared" si="86"/>
        <v>0</v>
      </c>
      <c r="N226" s="28">
        <f t="shared" si="86"/>
        <v>50000000</v>
      </c>
      <c r="O226" s="28">
        <f t="shared" si="86"/>
        <v>0</v>
      </c>
      <c r="P226" s="28">
        <f t="shared" si="86"/>
        <v>0</v>
      </c>
      <c r="Q226" s="28">
        <f t="shared" si="86"/>
        <v>0</v>
      </c>
      <c r="R226" s="29">
        <f t="shared" si="86"/>
        <v>0</v>
      </c>
    </row>
    <row r="227" spans="1:18" ht="50.25" customHeight="1" thickBot="1" x14ac:dyDescent="0.35">
      <c r="A227" s="2">
        <v>2021</v>
      </c>
      <c r="B227" s="79" t="s">
        <v>410</v>
      </c>
      <c r="C227" s="20" t="s">
        <v>374</v>
      </c>
      <c r="D227" s="60" t="s">
        <v>172</v>
      </c>
      <c r="E227" s="21">
        <v>54</v>
      </c>
      <c r="F227" s="21" t="s">
        <v>19</v>
      </c>
      <c r="G227" s="22" t="s">
        <v>208</v>
      </c>
      <c r="H227" s="24">
        <v>50000000</v>
      </c>
      <c r="I227" s="24">
        <v>0</v>
      </c>
      <c r="J227" s="24">
        <v>0</v>
      </c>
      <c r="K227" s="24">
        <v>0</v>
      </c>
      <c r="L227" s="24">
        <v>0</v>
      </c>
      <c r="M227" s="25">
        <f>+I227-J227+K227-L227</f>
        <v>0</v>
      </c>
      <c r="N227" s="24">
        <f>H227+M227</f>
        <v>50000000</v>
      </c>
      <c r="O227" s="24">
        <v>0</v>
      </c>
      <c r="P227" s="24">
        <v>0</v>
      </c>
      <c r="Q227" s="24">
        <v>0</v>
      </c>
      <c r="R227" s="26">
        <v>0</v>
      </c>
    </row>
    <row r="228" spans="1:18" ht="64.5" customHeight="1" thickBot="1" x14ac:dyDescent="0.35">
      <c r="A228" s="2">
        <v>2021</v>
      </c>
      <c r="B228" s="79" t="s">
        <v>410</v>
      </c>
      <c r="C228" s="56" t="s">
        <v>375</v>
      </c>
      <c r="D228" s="53"/>
      <c r="E228" s="53"/>
      <c r="F228" s="53"/>
      <c r="G228" s="54" t="s">
        <v>376</v>
      </c>
      <c r="H228" s="28">
        <f>H229+6444919394</f>
        <v>34364957829</v>
      </c>
      <c r="I228" s="28">
        <f>+I229</f>
        <v>0</v>
      </c>
      <c r="J228" s="28">
        <f>+J229</f>
        <v>0</v>
      </c>
      <c r="K228" s="28">
        <f>+K229</f>
        <v>0</v>
      </c>
      <c r="L228" s="28">
        <f>+L229</f>
        <v>0</v>
      </c>
      <c r="M228" s="28">
        <f>+M229</f>
        <v>0</v>
      </c>
      <c r="N228" s="30">
        <f>H228+M228</f>
        <v>34364957829</v>
      </c>
      <c r="O228" s="28">
        <f>+O229</f>
        <v>6523230514.6999998</v>
      </c>
      <c r="P228" s="28">
        <f>+P229</f>
        <v>4695899098.6999998</v>
      </c>
      <c r="Q228" s="28">
        <f>+Q229</f>
        <v>164917</v>
      </c>
      <c r="R228" s="29">
        <f>+R229</f>
        <v>0</v>
      </c>
    </row>
    <row r="229" spans="1:18" ht="49.5" customHeight="1" thickBot="1" x14ac:dyDescent="0.35">
      <c r="A229" s="2">
        <v>2021</v>
      </c>
      <c r="B229" s="79" t="s">
        <v>410</v>
      </c>
      <c r="C229" s="56" t="s">
        <v>377</v>
      </c>
      <c r="D229" s="53"/>
      <c r="E229" s="53"/>
      <c r="F229" s="53"/>
      <c r="G229" s="54" t="s">
        <v>378</v>
      </c>
      <c r="H229" s="28">
        <f>H230+H233</f>
        <v>27920038435</v>
      </c>
      <c r="I229" s="28">
        <f t="shared" ref="I229:R229" si="87">+I230+I233</f>
        <v>0</v>
      </c>
      <c r="J229" s="28">
        <f t="shared" si="87"/>
        <v>0</v>
      </c>
      <c r="K229" s="28">
        <f t="shared" si="87"/>
        <v>0</v>
      </c>
      <c r="L229" s="28">
        <f t="shared" si="87"/>
        <v>0</v>
      </c>
      <c r="M229" s="28">
        <f t="shared" si="87"/>
        <v>0</v>
      </c>
      <c r="N229" s="28">
        <f t="shared" si="87"/>
        <v>27920038435</v>
      </c>
      <c r="O229" s="28">
        <f t="shared" si="87"/>
        <v>6523230514.6999998</v>
      </c>
      <c r="P229" s="28">
        <f t="shared" si="87"/>
        <v>4695899098.6999998</v>
      </c>
      <c r="Q229" s="28">
        <f t="shared" si="87"/>
        <v>164917</v>
      </c>
      <c r="R229" s="29">
        <f t="shared" si="87"/>
        <v>0</v>
      </c>
    </row>
    <row r="230" spans="1:18" ht="34.5" customHeight="1" thickBot="1" x14ac:dyDescent="0.35">
      <c r="A230" s="2">
        <v>2021</v>
      </c>
      <c r="B230" s="79" t="s">
        <v>410</v>
      </c>
      <c r="C230" s="56" t="s">
        <v>379</v>
      </c>
      <c r="D230" s="53"/>
      <c r="E230" s="53"/>
      <c r="F230" s="53"/>
      <c r="G230" s="54" t="s">
        <v>331</v>
      </c>
      <c r="H230" s="28">
        <f t="shared" ref="H230:R230" si="88">+H231+H232</f>
        <v>7425481413</v>
      </c>
      <c r="I230" s="28">
        <f t="shared" si="88"/>
        <v>0</v>
      </c>
      <c r="J230" s="28">
        <f t="shared" si="88"/>
        <v>0</v>
      </c>
      <c r="K230" s="28">
        <f t="shared" si="88"/>
        <v>0</v>
      </c>
      <c r="L230" s="28">
        <f t="shared" si="88"/>
        <v>0</v>
      </c>
      <c r="M230" s="28">
        <f t="shared" si="88"/>
        <v>0</v>
      </c>
      <c r="N230" s="28">
        <f t="shared" si="88"/>
        <v>7425481413</v>
      </c>
      <c r="O230" s="28">
        <f t="shared" si="88"/>
        <v>6523230514.6999998</v>
      </c>
      <c r="P230" s="28">
        <f t="shared" si="88"/>
        <v>4695899098.6999998</v>
      </c>
      <c r="Q230" s="28">
        <f t="shared" si="88"/>
        <v>164917</v>
      </c>
      <c r="R230" s="29">
        <f t="shared" si="88"/>
        <v>0</v>
      </c>
    </row>
    <row r="231" spans="1:18" ht="32.25" customHeight="1" thickBot="1" x14ac:dyDescent="0.35">
      <c r="A231" s="2">
        <v>2021</v>
      </c>
      <c r="B231" s="79" t="s">
        <v>410</v>
      </c>
      <c r="C231" s="20" t="s">
        <v>380</v>
      </c>
      <c r="D231" s="53" t="s">
        <v>172</v>
      </c>
      <c r="E231" s="21">
        <v>11</v>
      </c>
      <c r="F231" s="21" t="s">
        <v>19</v>
      </c>
      <c r="G231" s="54" t="s">
        <v>208</v>
      </c>
      <c r="H231" s="25">
        <v>5414957829</v>
      </c>
      <c r="I231" s="24">
        <v>0</v>
      </c>
      <c r="J231" s="24">
        <v>0</v>
      </c>
      <c r="K231" s="24">
        <v>0</v>
      </c>
      <c r="L231" s="24">
        <v>0</v>
      </c>
      <c r="M231" s="25">
        <f>+I231-J231+K231-L231</f>
        <v>0</v>
      </c>
      <c r="N231" s="24">
        <f>H231+M231</f>
        <v>5414957829</v>
      </c>
      <c r="O231" s="24">
        <v>5396921058.6999998</v>
      </c>
      <c r="P231" s="24">
        <v>4695899098.6999998</v>
      </c>
      <c r="Q231" s="24">
        <v>164917</v>
      </c>
      <c r="R231" s="26">
        <v>0</v>
      </c>
    </row>
    <row r="232" spans="1:18" ht="48.75" customHeight="1" thickBot="1" x14ac:dyDescent="0.35">
      <c r="A232" s="2">
        <v>2021</v>
      </c>
      <c r="B232" s="79" t="s">
        <v>410</v>
      </c>
      <c r="C232" s="20" t="s">
        <v>380</v>
      </c>
      <c r="D232" s="60" t="s">
        <v>172</v>
      </c>
      <c r="E232" s="21">
        <v>54</v>
      </c>
      <c r="F232" s="21" t="s">
        <v>19</v>
      </c>
      <c r="G232" s="61" t="s">
        <v>208</v>
      </c>
      <c r="H232" s="25">
        <v>2010523584</v>
      </c>
      <c r="I232" s="24">
        <v>0</v>
      </c>
      <c r="J232" s="24">
        <v>0</v>
      </c>
      <c r="K232" s="24">
        <v>0</v>
      </c>
      <c r="L232" s="24">
        <v>0</v>
      </c>
      <c r="M232" s="25">
        <f>+I232-J232+K232-L232</f>
        <v>0</v>
      </c>
      <c r="N232" s="24">
        <f>H232+M232</f>
        <v>2010523584</v>
      </c>
      <c r="O232" s="24">
        <v>1126309456</v>
      </c>
      <c r="P232" s="24">
        <v>0</v>
      </c>
      <c r="Q232" s="24">
        <v>0</v>
      </c>
      <c r="R232" s="26">
        <v>0</v>
      </c>
    </row>
    <row r="233" spans="1:18" ht="30.75" customHeight="1" thickBot="1" x14ac:dyDescent="0.35">
      <c r="A233" s="2">
        <v>2021</v>
      </c>
      <c r="B233" s="79" t="s">
        <v>410</v>
      </c>
      <c r="C233" s="15" t="s">
        <v>381</v>
      </c>
      <c r="D233" s="53"/>
      <c r="E233" s="21"/>
      <c r="F233" s="21"/>
      <c r="G233" s="17" t="s">
        <v>382</v>
      </c>
      <c r="H233" s="30">
        <f t="shared" ref="H233:R233" si="89">+H234</f>
        <v>20494557022</v>
      </c>
      <c r="I233" s="30">
        <f t="shared" si="89"/>
        <v>0</v>
      </c>
      <c r="J233" s="30">
        <f t="shared" si="89"/>
        <v>0</v>
      </c>
      <c r="K233" s="30">
        <f t="shared" si="89"/>
        <v>0</v>
      </c>
      <c r="L233" s="30">
        <f t="shared" si="89"/>
        <v>0</v>
      </c>
      <c r="M233" s="30">
        <f t="shared" si="89"/>
        <v>0</v>
      </c>
      <c r="N233" s="30">
        <f t="shared" si="89"/>
        <v>20494557022</v>
      </c>
      <c r="O233" s="30">
        <f t="shared" si="89"/>
        <v>0</v>
      </c>
      <c r="P233" s="30">
        <f t="shared" si="89"/>
        <v>0</v>
      </c>
      <c r="Q233" s="30">
        <f t="shared" si="89"/>
        <v>0</v>
      </c>
      <c r="R233" s="31">
        <f t="shared" si="89"/>
        <v>0</v>
      </c>
    </row>
    <row r="234" spans="1:18" ht="48" customHeight="1" thickBot="1" x14ac:dyDescent="0.35">
      <c r="A234" s="2">
        <v>2021</v>
      </c>
      <c r="B234" s="79" t="s">
        <v>410</v>
      </c>
      <c r="C234" s="20" t="s">
        <v>383</v>
      </c>
      <c r="D234" s="60" t="s">
        <v>172</v>
      </c>
      <c r="E234" s="21">
        <v>54</v>
      </c>
      <c r="F234" s="21" t="s">
        <v>19</v>
      </c>
      <c r="G234" s="61" t="s">
        <v>208</v>
      </c>
      <c r="H234" s="25">
        <v>20494557022</v>
      </c>
      <c r="I234" s="24">
        <v>0</v>
      </c>
      <c r="J234" s="24">
        <v>0</v>
      </c>
      <c r="K234" s="24">
        <v>0</v>
      </c>
      <c r="L234" s="24">
        <v>0</v>
      </c>
      <c r="M234" s="25">
        <f>+I234-J234+K234-L234</f>
        <v>0</v>
      </c>
      <c r="N234" s="24">
        <f>H234+M234</f>
        <v>20494557022</v>
      </c>
      <c r="O234" s="24">
        <v>0</v>
      </c>
      <c r="P234" s="24">
        <v>0</v>
      </c>
      <c r="Q234" s="24">
        <v>0</v>
      </c>
      <c r="R234" s="26">
        <v>0</v>
      </c>
    </row>
    <row r="235" spans="1:18" ht="49.5" customHeight="1" thickBot="1" x14ac:dyDescent="0.35">
      <c r="A235" s="2">
        <v>2021</v>
      </c>
      <c r="B235" s="79" t="s">
        <v>410</v>
      </c>
      <c r="C235" s="56" t="s">
        <v>384</v>
      </c>
      <c r="D235" s="53"/>
      <c r="E235" s="53"/>
      <c r="F235" s="53"/>
      <c r="G235" s="54" t="s">
        <v>385</v>
      </c>
      <c r="H235" s="28">
        <f t="shared" ref="H235:R236" si="90">+H236</f>
        <v>4000000000</v>
      </c>
      <c r="I235" s="28">
        <f t="shared" si="90"/>
        <v>0</v>
      </c>
      <c r="J235" s="28">
        <f t="shared" si="90"/>
        <v>0</v>
      </c>
      <c r="K235" s="28">
        <f t="shared" si="90"/>
        <v>0</v>
      </c>
      <c r="L235" s="28">
        <f t="shared" si="90"/>
        <v>0</v>
      </c>
      <c r="M235" s="28">
        <f t="shared" si="90"/>
        <v>0</v>
      </c>
      <c r="N235" s="28">
        <f t="shared" si="90"/>
        <v>4000000000</v>
      </c>
      <c r="O235" s="28">
        <f t="shared" si="90"/>
        <v>2245050833.5</v>
      </c>
      <c r="P235" s="28">
        <f t="shared" si="90"/>
        <v>1491086216.5</v>
      </c>
      <c r="Q235" s="28">
        <f t="shared" si="90"/>
        <v>0</v>
      </c>
      <c r="R235" s="29">
        <f t="shared" si="90"/>
        <v>0</v>
      </c>
    </row>
    <row r="236" spans="1:18" ht="49.5" customHeight="1" thickBot="1" x14ac:dyDescent="0.35">
      <c r="A236" s="2">
        <v>2021</v>
      </c>
      <c r="B236" s="79" t="s">
        <v>410</v>
      </c>
      <c r="C236" s="56" t="s">
        <v>386</v>
      </c>
      <c r="D236" s="53"/>
      <c r="E236" s="53"/>
      <c r="F236" s="53"/>
      <c r="G236" s="54" t="s">
        <v>387</v>
      </c>
      <c r="H236" s="28">
        <f t="shared" si="90"/>
        <v>4000000000</v>
      </c>
      <c r="I236" s="28">
        <f t="shared" si="90"/>
        <v>0</v>
      </c>
      <c r="J236" s="28">
        <f t="shared" si="90"/>
        <v>0</v>
      </c>
      <c r="K236" s="28">
        <f t="shared" si="90"/>
        <v>0</v>
      </c>
      <c r="L236" s="28">
        <f t="shared" si="90"/>
        <v>0</v>
      </c>
      <c r="M236" s="28">
        <f t="shared" si="90"/>
        <v>0</v>
      </c>
      <c r="N236" s="28">
        <f t="shared" si="90"/>
        <v>4000000000</v>
      </c>
      <c r="O236" s="28">
        <f t="shared" si="90"/>
        <v>2245050833.5</v>
      </c>
      <c r="P236" s="28">
        <f t="shared" si="90"/>
        <v>1491086216.5</v>
      </c>
      <c r="Q236" s="28">
        <f t="shared" si="90"/>
        <v>0</v>
      </c>
      <c r="R236" s="29">
        <f t="shared" si="90"/>
        <v>0</v>
      </c>
    </row>
    <row r="237" spans="1:18" ht="35.25" customHeight="1" thickBot="1" x14ac:dyDescent="0.35">
      <c r="A237" s="2">
        <v>2021</v>
      </c>
      <c r="B237" s="79" t="s">
        <v>410</v>
      </c>
      <c r="C237" s="56" t="s">
        <v>388</v>
      </c>
      <c r="D237" s="53"/>
      <c r="E237" s="53"/>
      <c r="F237" s="53"/>
      <c r="G237" s="54" t="s">
        <v>389</v>
      </c>
      <c r="H237" s="28">
        <f t="shared" ref="H237:R237" si="91">+H238+H239</f>
        <v>4000000000</v>
      </c>
      <c r="I237" s="28">
        <f t="shared" si="91"/>
        <v>0</v>
      </c>
      <c r="J237" s="28">
        <f t="shared" si="91"/>
        <v>0</v>
      </c>
      <c r="K237" s="28">
        <f t="shared" si="91"/>
        <v>0</v>
      </c>
      <c r="L237" s="28">
        <f t="shared" si="91"/>
        <v>0</v>
      </c>
      <c r="M237" s="28">
        <f t="shared" si="91"/>
        <v>0</v>
      </c>
      <c r="N237" s="28">
        <f t="shared" si="91"/>
        <v>4000000000</v>
      </c>
      <c r="O237" s="28">
        <f t="shared" si="91"/>
        <v>2245050833.5</v>
      </c>
      <c r="P237" s="28">
        <f t="shared" si="91"/>
        <v>1491086216.5</v>
      </c>
      <c r="Q237" s="28">
        <f t="shared" si="91"/>
        <v>0</v>
      </c>
      <c r="R237" s="29">
        <f t="shared" si="91"/>
        <v>0</v>
      </c>
    </row>
    <row r="238" spans="1:18" ht="35.25" customHeight="1" thickBot="1" x14ac:dyDescent="0.35">
      <c r="A238" s="2">
        <v>2021</v>
      </c>
      <c r="B238" s="79" t="s">
        <v>410</v>
      </c>
      <c r="C238" s="20" t="s">
        <v>390</v>
      </c>
      <c r="D238" s="21" t="s">
        <v>172</v>
      </c>
      <c r="E238" s="21">
        <v>11</v>
      </c>
      <c r="F238" s="21" t="s">
        <v>19</v>
      </c>
      <c r="G238" s="61" t="s">
        <v>208</v>
      </c>
      <c r="H238" s="25">
        <v>1000000000</v>
      </c>
      <c r="I238" s="24">
        <v>0</v>
      </c>
      <c r="J238" s="24">
        <v>0</v>
      </c>
      <c r="K238" s="24">
        <v>0</v>
      </c>
      <c r="L238" s="24">
        <v>0</v>
      </c>
      <c r="M238" s="25">
        <f>+I238-J238+K238-L238</f>
        <v>0</v>
      </c>
      <c r="N238" s="24">
        <f>H238+M238</f>
        <v>1000000000</v>
      </c>
      <c r="O238" s="24">
        <v>999303424.5</v>
      </c>
      <c r="P238" s="24">
        <v>371383852.5</v>
      </c>
      <c r="Q238" s="24">
        <v>0</v>
      </c>
      <c r="R238" s="26">
        <v>0</v>
      </c>
    </row>
    <row r="239" spans="1:18" ht="48.75" customHeight="1" thickBot="1" x14ac:dyDescent="0.35">
      <c r="A239" s="2">
        <v>2021</v>
      </c>
      <c r="B239" s="79" t="s">
        <v>410</v>
      </c>
      <c r="C239" s="20" t="s">
        <v>390</v>
      </c>
      <c r="D239" s="60" t="s">
        <v>172</v>
      </c>
      <c r="E239" s="21">
        <v>54</v>
      </c>
      <c r="F239" s="21" t="s">
        <v>19</v>
      </c>
      <c r="G239" s="61" t="s">
        <v>208</v>
      </c>
      <c r="H239" s="25">
        <v>3000000000</v>
      </c>
      <c r="I239" s="24">
        <v>0</v>
      </c>
      <c r="J239" s="24">
        <v>0</v>
      </c>
      <c r="K239" s="24">
        <v>0</v>
      </c>
      <c r="L239" s="24">
        <v>0</v>
      </c>
      <c r="M239" s="25">
        <f>+I239-J239+K239-L239</f>
        <v>0</v>
      </c>
      <c r="N239" s="24">
        <f>H239+M239</f>
        <v>3000000000</v>
      </c>
      <c r="O239" s="24">
        <v>1245747409</v>
      </c>
      <c r="P239" s="24">
        <v>1119702364</v>
      </c>
      <c r="Q239" s="24">
        <v>0</v>
      </c>
      <c r="R239" s="26">
        <v>0</v>
      </c>
    </row>
    <row r="240" spans="1:18" ht="72" customHeight="1" thickBot="1" x14ac:dyDescent="0.35">
      <c r="A240" s="2">
        <v>2021</v>
      </c>
      <c r="B240" s="79" t="s">
        <v>410</v>
      </c>
      <c r="C240" s="56" t="s">
        <v>391</v>
      </c>
      <c r="D240" s="64"/>
      <c r="E240" s="55"/>
      <c r="F240" s="55"/>
      <c r="G240" s="54" t="s">
        <v>392</v>
      </c>
      <c r="H240" s="28">
        <f t="shared" ref="H240:R242" si="92">+H241</f>
        <v>1500000000</v>
      </c>
      <c r="I240" s="28">
        <f t="shared" si="92"/>
        <v>0</v>
      </c>
      <c r="J240" s="28">
        <f t="shared" si="92"/>
        <v>0</v>
      </c>
      <c r="K240" s="28">
        <f t="shared" si="92"/>
        <v>0</v>
      </c>
      <c r="L240" s="28">
        <f t="shared" si="92"/>
        <v>0</v>
      </c>
      <c r="M240" s="28">
        <f t="shared" si="92"/>
        <v>0</v>
      </c>
      <c r="N240" s="28">
        <f t="shared" si="92"/>
        <v>1500000000</v>
      </c>
      <c r="O240" s="28">
        <f t="shared" si="92"/>
        <v>430223040</v>
      </c>
      <c r="P240" s="28">
        <f t="shared" si="92"/>
        <v>88957440</v>
      </c>
      <c r="Q240" s="28">
        <f t="shared" si="92"/>
        <v>0</v>
      </c>
      <c r="R240" s="29">
        <f t="shared" si="92"/>
        <v>0</v>
      </c>
    </row>
    <row r="241" spans="1:18" ht="49.5" customHeight="1" thickBot="1" x14ac:dyDescent="0.35">
      <c r="A241" s="2">
        <v>2021</v>
      </c>
      <c r="B241" s="79" t="s">
        <v>410</v>
      </c>
      <c r="C241" s="56" t="s">
        <v>393</v>
      </c>
      <c r="D241" s="65"/>
      <c r="E241" s="66"/>
      <c r="F241" s="66"/>
      <c r="G241" s="54" t="s">
        <v>394</v>
      </c>
      <c r="H241" s="28">
        <f t="shared" si="92"/>
        <v>1500000000</v>
      </c>
      <c r="I241" s="28">
        <f t="shared" si="92"/>
        <v>0</v>
      </c>
      <c r="J241" s="28">
        <f t="shared" si="92"/>
        <v>0</v>
      </c>
      <c r="K241" s="28">
        <f t="shared" si="92"/>
        <v>0</v>
      </c>
      <c r="L241" s="28">
        <f t="shared" si="92"/>
        <v>0</v>
      </c>
      <c r="M241" s="28">
        <f t="shared" si="92"/>
        <v>0</v>
      </c>
      <c r="N241" s="28">
        <f t="shared" si="92"/>
        <v>1500000000</v>
      </c>
      <c r="O241" s="28">
        <f t="shared" si="92"/>
        <v>430223040</v>
      </c>
      <c r="P241" s="28">
        <f t="shared" si="92"/>
        <v>88957440</v>
      </c>
      <c r="Q241" s="28">
        <f t="shared" si="92"/>
        <v>0</v>
      </c>
      <c r="R241" s="29">
        <f t="shared" si="92"/>
        <v>0</v>
      </c>
    </row>
    <row r="242" spans="1:18" ht="41.25" customHeight="1" thickBot="1" x14ac:dyDescent="0.35">
      <c r="A242" s="2">
        <v>2021</v>
      </c>
      <c r="B242" s="79" t="s">
        <v>410</v>
      </c>
      <c r="C242" s="56" t="s">
        <v>395</v>
      </c>
      <c r="D242" s="65"/>
      <c r="E242" s="66"/>
      <c r="F242" s="66"/>
      <c r="G242" s="54" t="s">
        <v>396</v>
      </c>
      <c r="H242" s="28">
        <f t="shared" si="92"/>
        <v>1500000000</v>
      </c>
      <c r="I242" s="28">
        <f t="shared" si="92"/>
        <v>0</v>
      </c>
      <c r="J242" s="28">
        <f t="shared" si="92"/>
        <v>0</v>
      </c>
      <c r="K242" s="28">
        <f t="shared" si="92"/>
        <v>0</v>
      </c>
      <c r="L242" s="28">
        <f t="shared" si="92"/>
        <v>0</v>
      </c>
      <c r="M242" s="28">
        <f t="shared" si="92"/>
        <v>0</v>
      </c>
      <c r="N242" s="28">
        <f t="shared" si="92"/>
        <v>1500000000</v>
      </c>
      <c r="O242" s="28">
        <f t="shared" si="92"/>
        <v>430223040</v>
      </c>
      <c r="P242" s="28">
        <f t="shared" si="92"/>
        <v>88957440</v>
      </c>
      <c r="Q242" s="28">
        <f t="shared" si="92"/>
        <v>0</v>
      </c>
      <c r="R242" s="29">
        <f t="shared" si="92"/>
        <v>0</v>
      </c>
    </row>
    <row r="243" spans="1:18" ht="55.5" customHeight="1" thickBot="1" x14ac:dyDescent="0.35">
      <c r="A243" s="2">
        <v>2021</v>
      </c>
      <c r="B243" s="79" t="s">
        <v>410</v>
      </c>
      <c r="C243" s="36" t="s">
        <v>421</v>
      </c>
      <c r="D243" s="67" t="s">
        <v>172</v>
      </c>
      <c r="E243" s="37">
        <v>54</v>
      </c>
      <c r="F243" s="37" t="s">
        <v>19</v>
      </c>
      <c r="G243" s="68" t="s">
        <v>208</v>
      </c>
      <c r="H243" s="40">
        <v>1500000000</v>
      </c>
      <c r="I243" s="24">
        <v>0</v>
      </c>
      <c r="J243" s="24">
        <v>0</v>
      </c>
      <c r="K243" s="24">
        <v>0</v>
      </c>
      <c r="L243" s="24">
        <v>0</v>
      </c>
      <c r="M243" s="40">
        <f>+I243-J243+K243-L243</f>
        <v>0</v>
      </c>
      <c r="N243" s="24">
        <f>H243+M243</f>
        <v>1500000000</v>
      </c>
      <c r="O243" s="39">
        <v>430223040</v>
      </c>
      <c r="P243" s="39">
        <v>88957440</v>
      </c>
      <c r="Q243" s="39">
        <v>0</v>
      </c>
      <c r="R243" s="41">
        <v>0</v>
      </c>
    </row>
    <row r="244" spans="1:18" ht="18.600000000000001" thickBot="1" x14ac:dyDescent="0.35">
      <c r="A244" s="2">
        <v>2021</v>
      </c>
      <c r="B244" s="79" t="s">
        <v>411</v>
      </c>
      <c r="C244" s="5" t="s">
        <v>7</v>
      </c>
      <c r="D244" s="6"/>
      <c r="E244" s="6"/>
      <c r="F244" s="6"/>
      <c r="G244" s="7" t="s">
        <v>8</v>
      </c>
      <c r="H244" s="8">
        <f>+H245+H273+H315+H329</f>
        <v>101565565000</v>
      </c>
      <c r="I244" s="8">
        <f t="shared" ref="I244:L244" si="93">+I245+I273+I315+I329</f>
        <v>0</v>
      </c>
      <c r="J244" s="8">
        <f t="shared" si="93"/>
        <v>0</v>
      </c>
      <c r="K244" s="8">
        <f t="shared" si="93"/>
        <v>3422220</v>
      </c>
      <c r="L244" s="8">
        <f t="shared" si="93"/>
        <v>3422220</v>
      </c>
      <c r="M244" s="8">
        <f>+I244-J244+K244-L244</f>
        <v>0</v>
      </c>
      <c r="N244" s="8">
        <f t="shared" ref="N244:N307" si="94">+H244+M244</f>
        <v>101565565000</v>
      </c>
      <c r="O244" s="8">
        <f t="shared" ref="O244:R244" si="95">+O245+O273+O315+O329</f>
        <v>69419401784.449997</v>
      </c>
      <c r="P244" s="8">
        <f t="shared" si="95"/>
        <v>29126329117.450001</v>
      </c>
      <c r="Q244" s="8">
        <f t="shared" si="95"/>
        <v>14170907953.75</v>
      </c>
      <c r="R244" s="9">
        <f t="shared" si="95"/>
        <v>13257299332.75</v>
      </c>
    </row>
    <row r="245" spans="1:18" ht="18.600000000000001" thickBot="1" x14ac:dyDescent="0.35">
      <c r="A245" s="2">
        <v>2021</v>
      </c>
      <c r="B245" s="79" t="s">
        <v>411</v>
      </c>
      <c r="C245" s="10" t="s">
        <v>9</v>
      </c>
      <c r="D245" s="11"/>
      <c r="E245" s="11"/>
      <c r="F245" s="11"/>
      <c r="G245" s="12" t="s">
        <v>10</v>
      </c>
      <c r="H245" s="13">
        <f>+H246</f>
        <v>48846668000</v>
      </c>
      <c r="I245" s="13">
        <f t="shared" ref="I245:R245" si="96">+I246</f>
        <v>0</v>
      </c>
      <c r="J245" s="13">
        <f t="shared" si="96"/>
        <v>0</v>
      </c>
      <c r="K245" s="13">
        <f t="shared" si="96"/>
        <v>0</v>
      </c>
      <c r="L245" s="13">
        <f t="shared" si="96"/>
        <v>0</v>
      </c>
      <c r="M245" s="13">
        <f t="shared" ref="M245:M308" si="97">+I245-J245+K245-L245</f>
        <v>0</v>
      </c>
      <c r="N245" s="13">
        <f t="shared" si="94"/>
        <v>48846668000</v>
      </c>
      <c r="O245" s="13">
        <f t="shared" si="96"/>
        <v>44256310000</v>
      </c>
      <c r="P245" s="13">
        <f t="shared" si="96"/>
        <v>7153210180</v>
      </c>
      <c r="Q245" s="13">
        <f t="shared" si="96"/>
        <v>7153210180</v>
      </c>
      <c r="R245" s="14">
        <f t="shared" si="96"/>
        <v>6239601559</v>
      </c>
    </row>
    <row r="246" spans="1:18" ht="18.600000000000001" thickBot="1" x14ac:dyDescent="0.35">
      <c r="A246" s="2">
        <v>2021</v>
      </c>
      <c r="B246" s="79" t="s">
        <v>411</v>
      </c>
      <c r="C246" s="15" t="s">
        <v>11</v>
      </c>
      <c r="D246" s="16"/>
      <c r="E246" s="16"/>
      <c r="F246" s="16"/>
      <c r="G246" s="17" t="s">
        <v>12</v>
      </c>
      <c r="H246" s="18">
        <f>+H247+H257+H265+H272</f>
        <v>48846668000</v>
      </c>
      <c r="I246" s="18">
        <f t="shared" ref="I246:R246" si="98">+I247+I257+I265+I272</f>
        <v>0</v>
      </c>
      <c r="J246" s="18">
        <f t="shared" si="98"/>
        <v>0</v>
      </c>
      <c r="K246" s="18">
        <f t="shared" si="98"/>
        <v>0</v>
      </c>
      <c r="L246" s="18">
        <f t="shared" si="98"/>
        <v>0</v>
      </c>
      <c r="M246" s="18">
        <f t="shared" si="97"/>
        <v>0</v>
      </c>
      <c r="N246" s="18">
        <f t="shared" si="94"/>
        <v>48846668000</v>
      </c>
      <c r="O246" s="18">
        <f t="shared" si="98"/>
        <v>44256310000</v>
      </c>
      <c r="P246" s="18">
        <f t="shared" si="98"/>
        <v>7153210180</v>
      </c>
      <c r="Q246" s="18">
        <f t="shared" si="98"/>
        <v>7153210180</v>
      </c>
      <c r="R246" s="19">
        <f t="shared" si="98"/>
        <v>6239601559</v>
      </c>
    </row>
    <row r="247" spans="1:18" ht="18.600000000000001" thickBot="1" x14ac:dyDescent="0.35">
      <c r="A247" s="2">
        <v>2021</v>
      </c>
      <c r="B247" s="79" t="s">
        <v>411</v>
      </c>
      <c r="C247" s="15" t="s">
        <v>13</v>
      </c>
      <c r="D247" s="16"/>
      <c r="E247" s="16"/>
      <c r="F247" s="16"/>
      <c r="G247" s="17" t="s">
        <v>14</v>
      </c>
      <c r="H247" s="18">
        <f>+H248</f>
        <v>28789591000</v>
      </c>
      <c r="I247" s="18">
        <f t="shared" ref="I247:R247" si="99">+I248</f>
        <v>0</v>
      </c>
      <c r="J247" s="18">
        <f t="shared" si="99"/>
        <v>0</v>
      </c>
      <c r="K247" s="18">
        <f t="shared" si="99"/>
        <v>0</v>
      </c>
      <c r="L247" s="18">
        <f t="shared" si="99"/>
        <v>0</v>
      </c>
      <c r="M247" s="18">
        <f t="shared" si="97"/>
        <v>0</v>
      </c>
      <c r="N247" s="18">
        <f t="shared" si="94"/>
        <v>28789591000</v>
      </c>
      <c r="O247" s="18">
        <f t="shared" si="99"/>
        <v>28789591000</v>
      </c>
      <c r="P247" s="18">
        <f t="shared" si="99"/>
        <v>4733460582</v>
      </c>
      <c r="Q247" s="18">
        <f t="shared" si="99"/>
        <v>4733460582</v>
      </c>
      <c r="R247" s="19">
        <f t="shared" si="99"/>
        <v>4733460582</v>
      </c>
    </row>
    <row r="248" spans="1:18" ht="18.600000000000001" thickBot="1" x14ac:dyDescent="0.35">
      <c r="A248" s="2">
        <v>2021</v>
      </c>
      <c r="B248" s="79" t="s">
        <v>411</v>
      </c>
      <c r="C248" s="15" t="s">
        <v>15</v>
      </c>
      <c r="D248" s="16"/>
      <c r="E248" s="16"/>
      <c r="F248" s="16"/>
      <c r="G248" s="17" t="s">
        <v>16</v>
      </c>
      <c r="H248" s="18">
        <f>SUM(H249:H256)</f>
        <v>28789591000</v>
      </c>
      <c r="I248" s="18">
        <f t="shared" ref="I248:R248" si="100">SUM(I249:I256)</f>
        <v>0</v>
      </c>
      <c r="J248" s="18">
        <f t="shared" si="100"/>
        <v>0</v>
      </c>
      <c r="K248" s="18">
        <f t="shared" si="100"/>
        <v>0</v>
      </c>
      <c r="L248" s="18">
        <f t="shared" si="100"/>
        <v>0</v>
      </c>
      <c r="M248" s="18">
        <f t="shared" si="97"/>
        <v>0</v>
      </c>
      <c r="N248" s="18">
        <f t="shared" si="94"/>
        <v>28789591000</v>
      </c>
      <c r="O248" s="18">
        <f t="shared" si="100"/>
        <v>28789591000</v>
      </c>
      <c r="P248" s="18">
        <f t="shared" si="100"/>
        <v>4733460582</v>
      </c>
      <c r="Q248" s="18">
        <f t="shared" si="100"/>
        <v>4733460582</v>
      </c>
      <c r="R248" s="19">
        <f t="shared" si="100"/>
        <v>4733460582</v>
      </c>
    </row>
    <row r="249" spans="1:18" ht="18.600000000000001" thickBot="1" x14ac:dyDescent="0.35">
      <c r="A249" s="2">
        <v>2021</v>
      </c>
      <c r="B249" s="79" t="s">
        <v>411</v>
      </c>
      <c r="C249" s="20" t="s">
        <v>17</v>
      </c>
      <c r="D249" s="21" t="s">
        <v>18</v>
      </c>
      <c r="E249" s="21">
        <v>20</v>
      </c>
      <c r="F249" s="21" t="s">
        <v>19</v>
      </c>
      <c r="G249" s="22" t="s">
        <v>20</v>
      </c>
      <c r="H249" s="23">
        <v>22821279655</v>
      </c>
      <c r="I249" s="24">
        <v>0</v>
      </c>
      <c r="J249" s="24">
        <v>0</v>
      </c>
      <c r="K249" s="24">
        <v>0</v>
      </c>
      <c r="L249" s="24">
        <v>0</v>
      </c>
      <c r="M249" s="24">
        <f t="shared" si="97"/>
        <v>0</v>
      </c>
      <c r="N249" s="23">
        <f t="shared" si="94"/>
        <v>22821279655</v>
      </c>
      <c r="O249" s="24">
        <v>22821279655</v>
      </c>
      <c r="P249" s="24">
        <v>4107675743</v>
      </c>
      <c r="Q249" s="24">
        <v>4107675743</v>
      </c>
      <c r="R249" s="26">
        <v>4107675743</v>
      </c>
    </row>
    <row r="250" spans="1:18" ht="18.600000000000001" thickBot="1" x14ac:dyDescent="0.35">
      <c r="A250" s="2">
        <v>2021</v>
      </c>
      <c r="B250" s="79" t="s">
        <v>411</v>
      </c>
      <c r="C250" s="20" t="s">
        <v>21</v>
      </c>
      <c r="D250" s="21" t="s">
        <v>18</v>
      </c>
      <c r="E250" s="21">
        <v>20</v>
      </c>
      <c r="F250" s="21" t="s">
        <v>19</v>
      </c>
      <c r="G250" s="22" t="s">
        <v>22</v>
      </c>
      <c r="H250" s="23">
        <v>1516830834</v>
      </c>
      <c r="I250" s="24">
        <v>0</v>
      </c>
      <c r="J250" s="24">
        <v>0</v>
      </c>
      <c r="K250" s="24">
        <v>0</v>
      </c>
      <c r="L250" s="24">
        <v>0</v>
      </c>
      <c r="M250" s="24">
        <f t="shared" si="97"/>
        <v>0</v>
      </c>
      <c r="N250" s="23">
        <f t="shared" si="94"/>
        <v>1516830834</v>
      </c>
      <c r="O250" s="24">
        <v>1516830834</v>
      </c>
      <c r="P250" s="24">
        <v>314837556</v>
      </c>
      <c r="Q250" s="24">
        <v>314837556</v>
      </c>
      <c r="R250" s="26">
        <v>314837556</v>
      </c>
    </row>
    <row r="251" spans="1:18" ht="18.600000000000001" thickBot="1" x14ac:dyDescent="0.35">
      <c r="A251" s="2">
        <v>2021</v>
      </c>
      <c r="B251" s="79" t="s">
        <v>411</v>
      </c>
      <c r="C251" s="20" t="s">
        <v>23</v>
      </c>
      <c r="D251" s="21" t="s">
        <v>18</v>
      </c>
      <c r="E251" s="21">
        <v>20</v>
      </c>
      <c r="F251" s="21" t="s">
        <v>19</v>
      </c>
      <c r="G251" s="22" t="s">
        <v>24</v>
      </c>
      <c r="H251" s="23">
        <v>2475792</v>
      </c>
      <c r="I251" s="24">
        <v>0</v>
      </c>
      <c r="J251" s="24">
        <v>0</v>
      </c>
      <c r="K251" s="24">
        <v>0</v>
      </c>
      <c r="L251" s="24">
        <v>0</v>
      </c>
      <c r="M251" s="24">
        <f t="shared" si="97"/>
        <v>0</v>
      </c>
      <c r="N251" s="23">
        <f t="shared" si="94"/>
        <v>2475792</v>
      </c>
      <c r="O251" s="25">
        <v>2475792</v>
      </c>
      <c r="P251" s="24">
        <v>359132</v>
      </c>
      <c r="Q251" s="24">
        <v>359132</v>
      </c>
      <c r="R251" s="26">
        <v>359132</v>
      </c>
    </row>
    <row r="252" spans="1:18" ht="18.600000000000001" thickBot="1" x14ac:dyDescent="0.35">
      <c r="A252" s="2">
        <v>2021</v>
      </c>
      <c r="B252" s="79" t="s">
        <v>411</v>
      </c>
      <c r="C252" s="20" t="s">
        <v>25</v>
      </c>
      <c r="D252" s="21" t="s">
        <v>18</v>
      </c>
      <c r="E252" s="21">
        <v>20</v>
      </c>
      <c r="F252" s="21" t="s">
        <v>19</v>
      </c>
      <c r="G252" s="22" t="s">
        <v>26</v>
      </c>
      <c r="H252" s="23">
        <v>1222067257</v>
      </c>
      <c r="I252" s="24">
        <v>0</v>
      </c>
      <c r="J252" s="24">
        <v>0</v>
      </c>
      <c r="K252" s="24">
        <v>0</v>
      </c>
      <c r="L252" s="24">
        <v>0</v>
      </c>
      <c r="M252" s="24">
        <f t="shared" si="97"/>
        <v>0</v>
      </c>
      <c r="N252" s="23">
        <f t="shared" si="94"/>
        <v>1222067257</v>
      </c>
      <c r="O252" s="25">
        <v>1222067257</v>
      </c>
      <c r="P252" s="24">
        <v>20410582</v>
      </c>
      <c r="Q252" s="24">
        <v>20410582</v>
      </c>
      <c r="R252" s="26">
        <v>20410582</v>
      </c>
    </row>
    <row r="253" spans="1:18" ht="18.600000000000001" thickBot="1" x14ac:dyDescent="0.35">
      <c r="A253" s="2">
        <v>2021</v>
      </c>
      <c r="B253" s="79" t="s">
        <v>411</v>
      </c>
      <c r="C253" s="20" t="s">
        <v>27</v>
      </c>
      <c r="D253" s="21" t="s">
        <v>18</v>
      </c>
      <c r="E253" s="21">
        <v>20</v>
      </c>
      <c r="F253" s="21" t="s">
        <v>19</v>
      </c>
      <c r="G253" s="22" t="s">
        <v>28</v>
      </c>
      <c r="H253" s="23">
        <v>883433667</v>
      </c>
      <c r="I253" s="24">
        <v>0</v>
      </c>
      <c r="J253" s="24">
        <v>0</v>
      </c>
      <c r="K253" s="24">
        <v>0</v>
      </c>
      <c r="L253" s="24">
        <v>0</v>
      </c>
      <c r="M253" s="24">
        <f t="shared" si="97"/>
        <v>0</v>
      </c>
      <c r="N253" s="23">
        <f t="shared" si="94"/>
        <v>883433667</v>
      </c>
      <c r="O253" s="25">
        <v>883433667</v>
      </c>
      <c r="P253" s="24">
        <v>135265077</v>
      </c>
      <c r="Q253" s="24">
        <v>135265077</v>
      </c>
      <c r="R253" s="26">
        <v>135265077</v>
      </c>
    </row>
    <row r="254" spans="1:18" ht="31.8" thickBot="1" x14ac:dyDescent="0.35">
      <c r="A254" s="2">
        <v>2021</v>
      </c>
      <c r="B254" s="79" t="s">
        <v>411</v>
      </c>
      <c r="C254" s="20" t="s">
        <v>29</v>
      </c>
      <c r="D254" s="21" t="s">
        <v>18</v>
      </c>
      <c r="E254" s="21">
        <v>20</v>
      </c>
      <c r="F254" s="21" t="s">
        <v>19</v>
      </c>
      <c r="G254" s="22" t="s">
        <v>30</v>
      </c>
      <c r="H254" s="23">
        <v>76852744</v>
      </c>
      <c r="I254" s="24">
        <v>0</v>
      </c>
      <c r="J254" s="24">
        <v>0</v>
      </c>
      <c r="K254" s="24">
        <v>0</v>
      </c>
      <c r="L254" s="24">
        <v>0</v>
      </c>
      <c r="M254" s="24">
        <f t="shared" si="97"/>
        <v>0</v>
      </c>
      <c r="N254" s="23">
        <f t="shared" si="94"/>
        <v>76852744</v>
      </c>
      <c r="O254" s="25">
        <v>76852744</v>
      </c>
      <c r="P254" s="24">
        <v>4683257</v>
      </c>
      <c r="Q254" s="24">
        <v>4683257</v>
      </c>
      <c r="R254" s="26">
        <v>4683257</v>
      </c>
    </row>
    <row r="255" spans="1:18" ht="18.600000000000001" thickBot="1" x14ac:dyDescent="0.35">
      <c r="A255" s="2">
        <v>2021</v>
      </c>
      <c r="B255" s="79" t="s">
        <v>411</v>
      </c>
      <c r="C255" s="20" t="s">
        <v>31</v>
      </c>
      <c r="D255" s="21" t="s">
        <v>18</v>
      </c>
      <c r="E255" s="21">
        <v>20</v>
      </c>
      <c r="F255" s="21" t="s">
        <v>19</v>
      </c>
      <c r="G255" s="22" t="s">
        <v>32</v>
      </c>
      <c r="H255" s="23">
        <v>1271900429</v>
      </c>
      <c r="I255" s="24">
        <v>0</v>
      </c>
      <c r="J255" s="24">
        <v>0</v>
      </c>
      <c r="K255" s="24">
        <v>0</v>
      </c>
      <c r="L255" s="24">
        <v>0</v>
      </c>
      <c r="M255" s="24">
        <f t="shared" si="97"/>
        <v>0</v>
      </c>
      <c r="N255" s="23">
        <f t="shared" si="94"/>
        <v>1271900429</v>
      </c>
      <c r="O255" s="25">
        <v>1271900429</v>
      </c>
      <c r="P255" s="24">
        <v>2170042</v>
      </c>
      <c r="Q255" s="24">
        <v>2170042</v>
      </c>
      <c r="R255" s="26">
        <v>2170042</v>
      </c>
    </row>
    <row r="256" spans="1:18" ht="18.600000000000001" thickBot="1" x14ac:dyDescent="0.35">
      <c r="A256" s="2">
        <v>2021</v>
      </c>
      <c r="B256" s="79" t="s">
        <v>411</v>
      </c>
      <c r="C256" s="20" t="s">
        <v>33</v>
      </c>
      <c r="D256" s="21" t="s">
        <v>18</v>
      </c>
      <c r="E256" s="21">
        <v>20</v>
      </c>
      <c r="F256" s="21" t="s">
        <v>19</v>
      </c>
      <c r="G256" s="22" t="s">
        <v>34</v>
      </c>
      <c r="H256" s="23">
        <v>994750622</v>
      </c>
      <c r="I256" s="24">
        <v>0</v>
      </c>
      <c r="J256" s="24">
        <v>0</v>
      </c>
      <c r="K256" s="24">
        <v>0</v>
      </c>
      <c r="L256" s="24">
        <v>0</v>
      </c>
      <c r="M256" s="24">
        <f t="shared" si="97"/>
        <v>0</v>
      </c>
      <c r="N256" s="23">
        <f t="shared" si="94"/>
        <v>994750622</v>
      </c>
      <c r="O256" s="25">
        <v>994750622</v>
      </c>
      <c r="P256" s="24">
        <v>148059193</v>
      </c>
      <c r="Q256" s="24">
        <v>148059193</v>
      </c>
      <c r="R256" s="26">
        <v>148059193</v>
      </c>
    </row>
    <row r="257" spans="1:18" ht="18.600000000000001" thickBot="1" x14ac:dyDescent="0.35">
      <c r="A257" s="2">
        <v>2021</v>
      </c>
      <c r="B257" s="79" t="s">
        <v>411</v>
      </c>
      <c r="C257" s="15" t="s">
        <v>35</v>
      </c>
      <c r="D257" s="16"/>
      <c r="E257" s="16"/>
      <c r="F257" s="21"/>
      <c r="G257" s="17" t="s">
        <v>36</v>
      </c>
      <c r="H257" s="18">
        <f>SUM(H258:H264)</f>
        <v>10389288000</v>
      </c>
      <c r="I257" s="18">
        <f t="shared" ref="I257:R257" si="101">SUM(I258:I264)</f>
        <v>0</v>
      </c>
      <c r="J257" s="18">
        <f t="shared" si="101"/>
        <v>0</v>
      </c>
      <c r="K257" s="18">
        <f t="shared" si="101"/>
        <v>0</v>
      </c>
      <c r="L257" s="18">
        <f t="shared" si="101"/>
        <v>0</v>
      </c>
      <c r="M257" s="18">
        <f t="shared" si="97"/>
        <v>0</v>
      </c>
      <c r="N257" s="18">
        <f t="shared" si="94"/>
        <v>10389288000</v>
      </c>
      <c r="O257" s="18">
        <f t="shared" si="101"/>
        <v>10389288000</v>
      </c>
      <c r="P257" s="18">
        <f t="shared" si="101"/>
        <v>1834131501</v>
      </c>
      <c r="Q257" s="18">
        <f t="shared" si="101"/>
        <v>1834131501</v>
      </c>
      <c r="R257" s="19">
        <f t="shared" si="101"/>
        <v>920522880</v>
      </c>
    </row>
    <row r="258" spans="1:18" ht="18.600000000000001" thickBot="1" x14ac:dyDescent="0.35">
      <c r="A258" s="2">
        <v>2021</v>
      </c>
      <c r="B258" s="79" t="s">
        <v>411</v>
      </c>
      <c r="C258" s="20" t="s">
        <v>37</v>
      </c>
      <c r="D258" s="21" t="s">
        <v>18</v>
      </c>
      <c r="E258" s="21">
        <v>20</v>
      </c>
      <c r="F258" s="21" t="s">
        <v>19</v>
      </c>
      <c r="G258" s="22" t="s">
        <v>38</v>
      </c>
      <c r="H258" s="23">
        <v>3540437888</v>
      </c>
      <c r="I258" s="24">
        <v>0</v>
      </c>
      <c r="J258" s="24">
        <v>0</v>
      </c>
      <c r="K258" s="24">
        <v>0</v>
      </c>
      <c r="L258" s="24">
        <v>0</v>
      </c>
      <c r="M258" s="24">
        <f t="shared" si="97"/>
        <v>0</v>
      </c>
      <c r="N258" s="23">
        <f t="shared" si="94"/>
        <v>3540437888</v>
      </c>
      <c r="O258" s="25">
        <v>3540437888</v>
      </c>
      <c r="P258" s="24">
        <v>572399200</v>
      </c>
      <c r="Q258" s="24">
        <v>572399200</v>
      </c>
      <c r="R258" s="26">
        <v>285353500</v>
      </c>
    </row>
    <row r="259" spans="1:18" ht="18.600000000000001" thickBot="1" x14ac:dyDescent="0.35">
      <c r="A259" s="2">
        <v>2021</v>
      </c>
      <c r="B259" s="79" t="s">
        <v>411</v>
      </c>
      <c r="C259" s="20" t="s">
        <v>39</v>
      </c>
      <c r="D259" s="21" t="s">
        <v>18</v>
      </c>
      <c r="E259" s="21">
        <v>20</v>
      </c>
      <c r="F259" s="21" t="s">
        <v>19</v>
      </c>
      <c r="G259" s="22" t="s">
        <v>40</v>
      </c>
      <c r="H259" s="23">
        <v>2411282700</v>
      </c>
      <c r="I259" s="24">
        <v>0</v>
      </c>
      <c r="J259" s="24">
        <v>0</v>
      </c>
      <c r="K259" s="24">
        <v>0</v>
      </c>
      <c r="L259" s="24">
        <v>0</v>
      </c>
      <c r="M259" s="24">
        <f t="shared" si="97"/>
        <v>0</v>
      </c>
      <c r="N259" s="23">
        <f t="shared" si="94"/>
        <v>2411282700</v>
      </c>
      <c r="O259" s="25">
        <v>2411282700</v>
      </c>
      <c r="P259" s="24">
        <v>405482600</v>
      </c>
      <c r="Q259" s="24">
        <v>405482600</v>
      </c>
      <c r="R259" s="26">
        <v>202142500</v>
      </c>
    </row>
    <row r="260" spans="1:18" ht="18.600000000000001" thickBot="1" x14ac:dyDescent="0.35">
      <c r="A260" s="2">
        <v>2021</v>
      </c>
      <c r="B260" s="79" t="s">
        <v>411</v>
      </c>
      <c r="C260" s="20" t="s">
        <v>41</v>
      </c>
      <c r="D260" s="21" t="s">
        <v>18</v>
      </c>
      <c r="E260" s="21">
        <v>20</v>
      </c>
      <c r="F260" s="21" t="s">
        <v>19</v>
      </c>
      <c r="G260" s="22" t="s">
        <v>42</v>
      </c>
      <c r="H260" s="23">
        <v>1539154912</v>
      </c>
      <c r="I260" s="24">
        <v>0</v>
      </c>
      <c r="J260" s="24">
        <v>0</v>
      </c>
      <c r="K260" s="24">
        <v>0</v>
      </c>
      <c r="L260" s="24">
        <v>0</v>
      </c>
      <c r="M260" s="24">
        <f t="shared" si="97"/>
        <v>0</v>
      </c>
      <c r="N260" s="23">
        <f t="shared" si="94"/>
        <v>1539154912</v>
      </c>
      <c r="O260" s="25">
        <v>1539154912</v>
      </c>
      <c r="P260" s="24">
        <v>412692201</v>
      </c>
      <c r="Q260" s="24">
        <v>412692201</v>
      </c>
      <c r="R260" s="26">
        <v>213959580</v>
      </c>
    </row>
    <row r="261" spans="1:18" ht="18.600000000000001" thickBot="1" x14ac:dyDescent="0.35">
      <c r="A261" s="2">
        <v>2021</v>
      </c>
      <c r="B261" s="79" t="s">
        <v>411</v>
      </c>
      <c r="C261" s="20" t="s">
        <v>43</v>
      </c>
      <c r="D261" s="21" t="s">
        <v>18</v>
      </c>
      <c r="E261" s="21">
        <v>20</v>
      </c>
      <c r="F261" s="21" t="s">
        <v>19</v>
      </c>
      <c r="G261" s="22" t="s">
        <v>44</v>
      </c>
      <c r="H261" s="23">
        <v>1254967000</v>
      </c>
      <c r="I261" s="24">
        <v>0</v>
      </c>
      <c r="J261" s="24">
        <v>0</v>
      </c>
      <c r="K261" s="24">
        <v>0</v>
      </c>
      <c r="L261" s="24">
        <v>0</v>
      </c>
      <c r="M261" s="24">
        <f t="shared" si="97"/>
        <v>0</v>
      </c>
      <c r="N261" s="23">
        <f t="shared" si="94"/>
        <v>1254967000</v>
      </c>
      <c r="O261" s="25">
        <v>1254967000</v>
      </c>
      <c r="P261" s="24">
        <v>186594700</v>
      </c>
      <c r="Q261" s="24">
        <v>186594700</v>
      </c>
      <c r="R261" s="26">
        <v>92194500</v>
      </c>
    </row>
    <row r="262" spans="1:18" ht="31.8" thickBot="1" x14ac:dyDescent="0.35">
      <c r="A262" s="2">
        <v>2021</v>
      </c>
      <c r="B262" s="79" t="s">
        <v>411</v>
      </c>
      <c r="C262" s="20" t="s">
        <v>45</v>
      </c>
      <c r="D262" s="21" t="s">
        <v>18</v>
      </c>
      <c r="E262" s="21">
        <v>20</v>
      </c>
      <c r="F262" s="21" t="s">
        <v>19</v>
      </c>
      <c r="G262" s="22" t="s">
        <v>46</v>
      </c>
      <c r="H262" s="23">
        <v>145133600</v>
      </c>
      <c r="I262" s="24">
        <v>0</v>
      </c>
      <c r="J262" s="24">
        <v>0</v>
      </c>
      <c r="K262" s="24">
        <v>0</v>
      </c>
      <c r="L262" s="24">
        <v>0</v>
      </c>
      <c r="M262" s="24">
        <f t="shared" si="97"/>
        <v>0</v>
      </c>
      <c r="N262" s="23">
        <f t="shared" si="94"/>
        <v>145133600</v>
      </c>
      <c r="O262" s="25">
        <v>145133600</v>
      </c>
      <c r="P262" s="24">
        <v>23700400</v>
      </c>
      <c r="Q262" s="24">
        <v>23700400</v>
      </c>
      <c r="R262" s="26">
        <v>11619600</v>
      </c>
    </row>
    <row r="263" spans="1:18" ht="18.600000000000001" thickBot="1" x14ac:dyDescent="0.35">
      <c r="A263" s="2">
        <v>2021</v>
      </c>
      <c r="B263" s="79" t="s">
        <v>411</v>
      </c>
      <c r="C263" s="20" t="s">
        <v>47</v>
      </c>
      <c r="D263" s="21" t="s">
        <v>18</v>
      </c>
      <c r="E263" s="21">
        <v>20</v>
      </c>
      <c r="F263" s="21" t="s">
        <v>19</v>
      </c>
      <c r="G263" s="22" t="s">
        <v>48</v>
      </c>
      <c r="H263" s="23">
        <v>898748700</v>
      </c>
      <c r="I263" s="24">
        <v>0</v>
      </c>
      <c r="J263" s="24">
        <v>0</v>
      </c>
      <c r="K263" s="24">
        <v>0</v>
      </c>
      <c r="L263" s="24">
        <v>0</v>
      </c>
      <c r="M263" s="24">
        <f t="shared" si="97"/>
        <v>0</v>
      </c>
      <c r="N263" s="23">
        <f t="shared" si="94"/>
        <v>898748700</v>
      </c>
      <c r="O263" s="25">
        <v>898748700</v>
      </c>
      <c r="P263" s="24">
        <v>139951000</v>
      </c>
      <c r="Q263" s="24">
        <v>139951000</v>
      </c>
      <c r="R263" s="26">
        <v>69148700</v>
      </c>
    </row>
    <row r="264" spans="1:18" ht="18.600000000000001" thickBot="1" x14ac:dyDescent="0.35">
      <c r="A264" s="2">
        <v>2021</v>
      </c>
      <c r="B264" s="79" t="s">
        <v>411</v>
      </c>
      <c r="C264" s="20" t="s">
        <v>49</v>
      </c>
      <c r="D264" s="21" t="s">
        <v>18</v>
      </c>
      <c r="E264" s="21">
        <v>20</v>
      </c>
      <c r="F264" s="21" t="s">
        <v>19</v>
      </c>
      <c r="G264" s="22" t="s">
        <v>50</v>
      </c>
      <c r="H264" s="23">
        <v>599563200</v>
      </c>
      <c r="I264" s="24">
        <v>0</v>
      </c>
      <c r="J264" s="24">
        <v>0</v>
      </c>
      <c r="K264" s="24">
        <v>0</v>
      </c>
      <c r="L264" s="24">
        <v>0</v>
      </c>
      <c r="M264" s="24">
        <f t="shared" si="97"/>
        <v>0</v>
      </c>
      <c r="N264" s="23">
        <f t="shared" si="94"/>
        <v>599563200</v>
      </c>
      <c r="O264" s="25">
        <v>599563200</v>
      </c>
      <c r="P264" s="24">
        <v>93311400</v>
      </c>
      <c r="Q264" s="24">
        <v>93311400</v>
      </c>
      <c r="R264" s="26">
        <v>46104500</v>
      </c>
    </row>
    <row r="265" spans="1:18" ht="31.8" thickBot="1" x14ac:dyDescent="0.35">
      <c r="A265" s="2">
        <v>2021</v>
      </c>
      <c r="B265" s="79" t="s">
        <v>411</v>
      </c>
      <c r="C265" s="15" t="s">
        <v>51</v>
      </c>
      <c r="D265" s="16"/>
      <c r="E265" s="16"/>
      <c r="F265" s="21"/>
      <c r="G265" s="17" t="s">
        <v>52</v>
      </c>
      <c r="H265" s="18">
        <f>+H266+H270+H271</f>
        <v>5077431000</v>
      </c>
      <c r="I265" s="18">
        <f t="shared" ref="I265:R265" si="102">+I266+I270+I271</f>
        <v>0</v>
      </c>
      <c r="J265" s="18">
        <f t="shared" si="102"/>
        <v>0</v>
      </c>
      <c r="K265" s="18">
        <f t="shared" si="102"/>
        <v>0</v>
      </c>
      <c r="L265" s="18">
        <f t="shared" si="102"/>
        <v>0</v>
      </c>
      <c r="M265" s="18">
        <f t="shared" si="97"/>
        <v>0</v>
      </c>
      <c r="N265" s="18">
        <f t="shared" si="94"/>
        <v>5077431000</v>
      </c>
      <c r="O265" s="18">
        <f t="shared" si="102"/>
        <v>5077431000</v>
      </c>
      <c r="P265" s="18">
        <f t="shared" si="102"/>
        <v>585618097</v>
      </c>
      <c r="Q265" s="18">
        <f t="shared" si="102"/>
        <v>585618097</v>
      </c>
      <c r="R265" s="19">
        <f t="shared" si="102"/>
        <v>585618097</v>
      </c>
    </row>
    <row r="266" spans="1:18" ht="31.8" thickBot="1" x14ac:dyDescent="0.35">
      <c r="A266" s="2">
        <v>2021</v>
      </c>
      <c r="B266" s="79" t="s">
        <v>411</v>
      </c>
      <c r="C266" s="15" t="s">
        <v>53</v>
      </c>
      <c r="D266" s="16"/>
      <c r="E266" s="16"/>
      <c r="F266" s="16"/>
      <c r="G266" s="17" t="s">
        <v>54</v>
      </c>
      <c r="H266" s="18">
        <f>+H267+H268+H269</f>
        <v>2059834541</v>
      </c>
      <c r="I266" s="30">
        <f t="shared" ref="I266:R266" si="103">+I267+I268+I269</f>
        <v>0</v>
      </c>
      <c r="J266" s="30">
        <f t="shared" si="103"/>
        <v>0</v>
      </c>
      <c r="K266" s="30">
        <f t="shared" si="103"/>
        <v>0</v>
      </c>
      <c r="L266" s="30">
        <f t="shared" si="103"/>
        <v>0</v>
      </c>
      <c r="M266" s="30">
        <f t="shared" si="97"/>
        <v>0</v>
      </c>
      <c r="N266" s="18">
        <f t="shared" si="94"/>
        <v>2059834541</v>
      </c>
      <c r="O266" s="28">
        <f t="shared" si="103"/>
        <v>2059834541</v>
      </c>
      <c r="P266" s="28">
        <f t="shared" si="103"/>
        <v>212782465</v>
      </c>
      <c r="Q266" s="30">
        <f t="shared" si="103"/>
        <v>212782465</v>
      </c>
      <c r="R266" s="31">
        <f t="shared" si="103"/>
        <v>212782465</v>
      </c>
    </row>
    <row r="267" spans="1:18" ht="18.600000000000001" thickBot="1" x14ac:dyDescent="0.35">
      <c r="A267" s="2">
        <v>2021</v>
      </c>
      <c r="B267" s="79" t="s">
        <v>411</v>
      </c>
      <c r="C267" s="20" t="s">
        <v>55</v>
      </c>
      <c r="D267" s="21" t="s">
        <v>18</v>
      </c>
      <c r="E267" s="21">
        <v>20</v>
      </c>
      <c r="F267" s="21" t="s">
        <v>19</v>
      </c>
      <c r="G267" s="22" t="s">
        <v>56</v>
      </c>
      <c r="H267" s="23">
        <v>1440417805</v>
      </c>
      <c r="I267" s="24">
        <v>0</v>
      </c>
      <c r="J267" s="24">
        <v>0</v>
      </c>
      <c r="K267" s="24">
        <v>0</v>
      </c>
      <c r="L267" s="24">
        <v>0</v>
      </c>
      <c r="M267" s="24">
        <f t="shared" si="97"/>
        <v>0</v>
      </c>
      <c r="N267" s="23">
        <f t="shared" si="94"/>
        <v>1440417805</v>
      </c>
      <c r="O267" s="25">
        <v>1440417805</v>
      </c>
      <c r="P267" s="25">
        <v>90283612</v>
      </c>
      <c r="Q267" s="24">
        <v>90283612</v>
      </c>
      <c r="R267" s="26">
        <v>90283612</v>
      </c>
    </row>
    <row r="268" spans="1:18" ht="18.600000000000001" thickBot="1" x14ac:dyDescent="0.35">
      <c r="A268" s="2">
        <v>2021</v>
      </c>
      <c r="B268" s="79" t="s">
        <v>411</v>
      </c>
      <c r="C268" s="20" t="s">
        <v>57</v>
      </c>
      <c r="D268" s="21" t="s">
        <v>18</v>
      </c>
      <c r="E268" s="21">
        <v>20</v>
      </c>
      <c r="F268" s="21" t="s">
        <v>19</v>
      </c>
      <c r="G268" s="22" t="s">
        <v>58</v>
      </c>
      <c r="H268" s="23">
        <v>510000000</v>
      </c>
      <c r="I268" s="24">
        <v>0</v>
      </c>
      <c r="J268" s="24">
        <v>0</v>
      </c>
      <c r="K268" s="24">
        <v>0</v>
      </c>
      <c r="L268" s="24">
        <v>0</v>
      </c>
      <c r="M268" s="24">
        <f t="shared" si="97"/>
        <v>0</v>
      </c>
      <c r="N268" s="23">
        <f t="shared" si="94"/>
        <v>510000000</v>
      </c>
      <c r="O268" s="25">
        <v>510000000</v>
      </c>
      <c r="P268" s="25">
        <v>105738063</v>
      </c>
      <c r="Q268" s="24">
        <v>105738063</v>
      </c>
      <c r="R268" s="26">
        <v>105738063</v>
      </c>
    </row>
    <row r="269" spans="1:18" ht="18.600000000000001" thickBot="1" x14ac:dyDescent="0.35">
      <c r="A269" s="2">
        <v>2021</v>
      </c>
      <c r="B269" s="79" t="s">
        <v>411</v>
      </c>
      <c r="C269" s="20" t="s">
        <v>59</v>
      </c>
      <c r="D269" s="21" t="s">
        <v>18</v>
      </c>
      <c r="E269" s="21">
        <v>20</v>
      </c>
      <c r="F269" s="21" t="s">
        <v>19</v>
      </c>
      <c r="G269" s="22" t="s">
        <v>60</v>
      </c>
      <c r="H269" s="23">
        <v>109416736</v>
      </c>
      <c r="I269" s="24">
        <v>0</v>
      </c>
      <c r="J269" s="24">
        <v>0</v>
      </c>
      <c r="K269" s="24">
        <v>0</v>
      </c>
      <c r="L269" s="24">
        <v>0</v>
      </c>
      <c r="M269" s="24">
        <f t="shared" si="97"/>
        <v>0</v>
      </c>
      <c r="N269" s="23">
        <f t="shared" si="94"/>
        <v>109416736</v>
      </c>
      <c r="O269" s="25">
        <v>109416736</v>
      </c>
      <c r="P269" s="24">
        <v>16760790</v>
      </c>
      <c r="Q269" s="24">
        <v>16760790</v>
      </c>
      <c r="R269" s="26">
        <v>16760790</v>
      </c>
    </row>
    <row r="270" spans="1:18" ht="18.600000000000001" thickBot="1" x14ac:dyDescent="0.35">
      <c r="A270" s="2">
        <v>2021</v>
      </c>
      <c r="B270" s="79" t="s">
        <v>411</v>
      </c>
      <c r="C270" s="20" t="s">
        <v>61</v>
      </c>
      <c r="D270" s="21" t="s">
        <v>18</v>
      </c>
      <c r="E270" s="21">
        <v>20</v>
      </c>
      <c r="F270" s="21" t="s">
        <v>19</v>
      </c>
      <c r="G270" s="22" t="s">
        <v>62</v>
      </c>
      <c r="H270" s="23">
        <v>2897220308</v>
      </c>
      <c r="I270" s="24">
        <v>0</v>
      </c>
      <c r="J270" s="24">
        <v>0</v>
      </c>
      <c r="K270" s="24">
        <v>0</v>
      </c>
      <c r="L270" s="24">
        <v>0</v>
      </c>
      <c r="M270" s="24">
        <f t="shared" si="97"/>
        <v>0</v>
      </c>
      <c r="N270" s="23">
        <f t="shared" si="94"/>
        <v>2897220308</v>
      </c>
      <c r="O270" s="24">
        <v>2897220308</v>
      </c>
      <c r="P270" s="24">
        <v>372835632</v>
      </c>
      <c r="Q270" s="24">
        <v>372835632</v>
      </c>
      <c r="R270" s="26">
        <v>372835632</v>
      </c>
    </row>
    <row r="271" spans="1:18" ht="18.600000000000001" thickBot="1" x14ac:dyDescent="0.35">
      <c r="A271" s="2">
        <v>2021</v>
      </c>
      <c r="B271" s="79" t="s">
        <v>411</v>
      </c>
      <c r="C271" s="20" t="s">
        <v>63</v>
      </c>
      <c r="D271" s="21" t="s">
        <v>18</v>
      </c>
      <c r="E271" s="21">
        <v>20</v>
      </c>
      <c r="F271" s="21" t="s">
        <v>19</v>
      </c>
      <c r="G271" s="22" t="s">
        <v>64</v>
      </c>
      <c r="H271" s="23">
        <v>120376151</v>
      </c>
      <c r="I271" s="24">
        <v>0</v>
      </c>
      <c r="J271" s="24">
        <v>0</v>
      </c>
      <c r="K271" s="24">
        <v>0</v>
      </c>
      <c r="L271" s="24">
        <v>0</v>
      </c>
      <c r="M271" s="24">
        <f t="shared" si="97"/>
        <v>0</v>
      </c>
      <c r="N271" s="23">
        <f t="shared" si="94"/>
        <v>120376151</v>
      </c>
      <c r="O271" s="24">
        <v>120376151</v>
      </c>
      <c r="P271" s="24">
        <v>0</v>
      </c>
      <c r="Q271" s="24">
        <v>0</v>
      </c>
      <c r="R271" s="26">
        <v>0</v>
      </c>
    </row>
    <row r="272" spans="1:18" ht="31.8" thickBot="1" x14ac:dyDescent="0.35">
      <c r="A272" s="2">
        <v>2021</v>
      </c>
      <c r="B272" s="79" t="s">
        <v>411</v>
      </c>
      <c r="C272" s="15" t="s">
        <v>65</v>
      </c>
      <c r="D272" s="16" t="s">
        <v>18</v>
      </c>
      <c r="E272" s="16">
        <v>20</v>
      </c>
      <c r="F272" s="16" t="s">
        <v>19</v>
      </c>
      <c r="G272" s="17" t="s">
        <v>66</v>
      </c>
      <c r="H272" s="27">
        <v>4590358000</v>
      </c>
      <c r="I272" s="28">
        <v>0</v>
      </c>
      <c r="J272" s="28">
        <v>0</v>
      </c>
      <c r="K272" s="28">
        <v>0</v>
      </c>
      <c r="L272" s="28">
        <v>0</v>
      </c>
      <c r="M272" s="28">
        <f t="shared" si="97"/>
        <v>0</v>
      </c>
      <c r="N272" s="28">
        <f t="shared" si="94"/>
        <v>4590358000</v>
      </c>
      <c r="O272" s="28">
        <v>0</v>
      </c>
      <c r="P272" s="28">
        <v>0</v>
      </c>
      <c r="Q272" s="28">
        <v>0</v>
      </c>
      <c r="R272" s="29">
        <v>0</v>
      </c>
    </row>
    <row r="273" spans="1:18" ht="18.600000000000001" thickBot="1" x14ac:dyDescent="0.35">
      <c r="A273" s="2">
        <v>2021</v>
      </c>
      <c r="B273" s="79" t="s">
        <v>411</v>
      </c>
      <c r="C273" s="15" t="s">
        <v>67</v>
      </c>
      <c r="D273" s="16"/>
      <c r="E273" s="16"/>
      <c r="F273" s="21"/>
      <c r="G273" s="17" t="s">
        <v>68</v>
      </c>
      <c r="H273" s="30">
        <f>+H274+H278</f>
        <v>19419071000</v>
      </c>
      <c r="I273" s="30">
        <f t="shared" ref="I273:R273" si="104">+I274+I278</f>
        <v>0</v>
      </c>
      <c r="J273" s="30">
        <f t="shared" si="104"/>
        <v>0</v>
      </c>
      <c r="K273" s="30">
        <f t="shared" si="104"/>
        <v>3422220</v>
      </c>
      <c r="L273" s="30">
        <f t="shared" si="104"/>
        <v>3422220</v>
      </c>
      <c r="M273" s="30">
        <f t="shared" si="97"/>
        <v>0</v>
      </c>
      <c r="N273" s="30">
        <f t="shared" si="94"/>
        <v>19419071000</v>
      </c>
      <c r="O273" s="30">
        <f t="shared" si="104"/>
        <v>16975777064</v>
      </c>
      <c r="P273" s="30">
        <f t="shared" si="104"/>
        <v>15618832038</v>
      </c>
      <c r="Q273" s="30">
        <f t="shared" si="104"/>
        <v>2365134775.3000002</v>
      </c>
      <c r="R273" s="31">
        <f t="shared" si="104"/>
        <v>2365134775.3000002</v>
      </c>
    </row>
    <row r="274" spans="1:18" ht="18.600000000000001" thickBot="1" x14ac:dyDescent="0.35">
      <c r="A274" s="2">
        <v>2021</v>
      </c>
      <c r="B274" s="79" t="s">
        <v>411</v>
      </c>
      <c r="C274" s="15" t="s">
        <v>69</v>
      </c>
      <c r="D274" s="16"/>
      <c r="E274" s="16"/>
      <c r="F274" s="21"/>
      <c r="G274" s="17" t="s">
        <v>70</v>
      </c>
      <c r="H274" s="30">
        <f>+H275</f>
        <v>20000000</v>
      </c>
      <c r="I274" s="30">
        <f t="shared" ref="I274:R276" si="105">+I275</f>
        <v>0</v>
      </c>
      <c r="J274" s="30">
        <f t="shared" si="105"/>
        <v>0</v>
      </c>
      <c r="K274" s="30">
        <f t="shared" si="105"/>
        <v>0</v>
      </c>
      <c r="L274" s="30">
        <f t="shared" si="105"/>
        <v>0</v>
      </c>
      <c r="M274" s="30">
        <f t="shared" si="97"/>
        <v>0</v>
      </c>
      <c r="N274" s="30">
        <f t="shared" si="94"/>
        <v>20000000</v>
      </c>
      <c r="O274" s="30">
        <f t="shared" si="105"/>
        <v>0</v>
      </c>
      <c r="P274" s="30">
        <f t="shared" si="105"/>
        <v>0</v>
      </c>
      <c r="Q274" s="30">
        <f t="shared" si="105"/>
        <v>0</v>
      </c>
      <c r="R274" s="31">
        <f t="shared" si="105"/>
        <v>0</v>
      </c>
    </row>
    <row r="275" spans="1:18" ht="18.600000000000001" thickBot="1" x14ac:dyDescent="0.35">
      <c r="A275" s="2">
        <v>2021</v>
      </c>
      <c r="B275" s="79" t="s">
        <v>411</v>
      </c>
      <c r="C275" s="15" t="s">
        <v>71</v>
      </c>
      <c r="D275" s="16"/>
      <c r="E275" s="16"/>
      <c r="F275" s="21"/>
      <c r="G275" s="17" t="s">
        <v>72</v>
      </c>
      <c r="H275" s="30">
        <f>+H276</f>
        <v>20000000</v>
      </c>
      <c r="I275" s="30">
        <f t="shared" si="105"/>
        <v>0</v>
      </c>
      <c r="J275" s="30">
        <f t="shared" si="105"/>
        <v>0</v>
      </c>
      <c r="K275" s="30">
        <f t="shared" si="105"/>
        <v>0</v>
      </c>
      <c r="L275" s="30">
        <f t="shared" si="105"/>
        <v>0</v>
      </c>
      <c r="M275" s="30">
        <f t="shared" si="97"/>
        <v>0</v>
      </c>
      <c r="N275" s="30">
        <f t="shared" si="94"/>
        <v>20000000</v>
      </c>
      <c r="O275" s="30">
        <f t="shared" si="105"/>
        <v>0</v>
      </c>
      <c r="P275" s="30">
        <f t="shared" si="105"/>
        <v>0</v>
      </c>
      <c r="Q275" s="30">
        <f t="shared" si="105"/>
        <v>0</v>
      </c>
      <c r="R275" s="31">
        <f t="shared" si="105"/>
        <v>0</v>
      </c>
    </row>
    <row r="276" spans="1:18" ht="31.8" thickBot="1" x14ac:dyDescent="0.35">
      <c r="A276" s="2">
        <v>2021</v>
      </c>
      <c r="B276" s="79" t="s">
        <v>411</v>
      </c>
      <c r="C276" s="15" t="s">
        <v>73</v>
      </c>
      <c r="D276" s="21"/>
      <c r="E276" s="21"/>
      <c r="F276" s="21"/>
      <c r="G276" s="17" t="s">
        <v>74</v>
      </c>
      <c r="H276" s="18">
        <f>+H277</f>
        <v>20000000</v>
      </c>
      <c r="I276" s="18">
        <f t="shared" si="105"/>
        <v>0</v>
      </c>
      <c r="J276" s="18">
        <f t="shared" si="105"/>
        <v>0</v>
      </c>
      <c r="K276" s="18">
        <f t="shared" si="105"/>
        <v>0</v>
      </c>
      <c r="L276" s="18">
        <f t="shared" si="105"/>
        <v>0</v>
      </c>
      <c r="M276" s="18">
        <f t="shared" si="97"/>
        <v>0</v>
      </c>
      <c r="N276" s="18">
        <f t="shared" si="94"/>
        <v>20000000</v>
      </c>
      <c r="O276" s="18">
        <f t="shared" si="105"/>
        <v>0</v>
      </c>
      <c r="P276" s="18">
        <f t="shared" si="105"/>
        <v>0</v>
      </c>
      <c r="Q276" s="18">
        <f t="shared" si="105"/>
        <v>0</v>
      </c>
      <c r="R276" s="19">
        <f t="shared" si="105"/>
        <v>0</v>
      </c>
    </row>
    <row r="277" spans="1:18" ht="31.8" thickBot="1" x14ac:dyDescent="0.35">
      <c r="A277" s="2">
        <v>2021</v>
      </c>
      <c r="B277" s="79" t="s">
        <v>411</v>
      </c>
      <c r="C277" s="20" t="s">
        <v>75</v>
      </c>
      <c r="D277" s="21" t="s">
        <v>18</v>
      </c>
      <c r="E277" s="21">
        <v>20</v>
      </c>
      <c r="F277" s="21" t="s">
        <v>19</v>
      </c>
      <c r="G277" s="22" t="s">
        <v>76</v>
      </c>
      <c r="H277" s="24">
        <v>20000000</v>
      </c>
      <c r="I277" s="24">
        <v>0</v>
      </c>
      <c r="J277" s="24">
        <v>0</v>
      </c>
      <c r="K277" s="24">
        <v>0</v>
      </c>
      <c r="L277" s="24">
        <v>0</v>
      </c>
      <c r="M277" s="24">
        <f t="shared" si="97"/>
        <v>0</v>
      </c>
      <c r="N277" s="24">
        <f t="shared" si="94"/>
        <v>20000000</v>
      </c>
      <c r="O277" s="25">
        <v>0</v>
      </c>
      <c r="P277" s="25">
        <v>0</v>
      </c>
      <c r="Q277" s="25">
        <v>0</v>
      </c>
      <c r="R277" s="32">
        <v>0</v>
      </c>
    </row>
    <row r="278" spans="1:18" ht="18.600000000000001" thickBot="1" x14ac:dyDescent="0.35">
      <c r="A278" s="2">
        <v>2021</v>
      </c>
      <c r="B278" s="79" t="s">
        <v>411</v>
      </c>
      <c r="C278" s="15" t="s">
        <v>77</v>
      </c>
      <c r="D278" s="16"/>
      <c r="E278" s="16"/>
      <c r="F278" s="21"/>
      <c r="G278" s="17" t="s">
        <v>78</v>
      </c>
      <c r="H278" s="28">
        <f>+H279+H290</f>
        <v>19399071000</v>
      </c>
      <c r="I278" s="28">
        <f t="shared" ref="I278:R278" si="106">+I279+I290</f>
        <v>0</v>
      </c>
      <c r="J278" s="28">
        <f t="shared" si="106"/>
        <v>0</v>
      </c>
      <c r="K278" s="28">
        <f t="shared" si="106"/>
        <v>3422220</v>
      </c>
      <c r="L278" s="28">
        <f t="shared" si="106"/>
        <v>3422220</v>
      </c>
      <c r="M278" s="28">
        <f t="shared" si="97"/>
        <v>0</v>
      </c>
      <c r="N278" s="28">
        <f t="shared" si="94"/>
        <v>19399071000</v>
      </c>
      <c r="O278" s="28">
        <f t="shared" si="106"/>
        <v>16975777064</v>
      </c>
      <c r="P278" s="28">
        <f t="shared" si="106"/>
        <v>15618832038</v>
      </c>
      <c r="Q278" s="28">
        <f t="shared" si="106"/>
        <v>2365134775.3000002</v>
      </c>
      <c r="R278" s="29">
        <f t="shared" si="106"/>
        <v>2365134775.3000002</v>
      </c>
    </row>
    <row r="279" spans="1:18" ht="18.600000000000001" thickBot="1" x14ac:dyDescent="0.35">
      <c r="A279" s="2">
        <v>2021</v>
      </c>
      <c r="B279" s="79" t="s">
        <v>411</v>
      </c>
      <c r="C279" s="15" t="s">
        <v>79</v>
      </c>
      <c r="D279" s="16"/>
      <c r="E279" s="16"/>
      <c r="F279" s="21"/>
      <c r="G279" s="17" t="s">
        <v>80</v>
      </c>
      <c r="H279" s="30">
        <f>+H280+H283</f>
        <v>237491820</v>
      </c>
      <c r="I279" s="30">
        <f t="shared" ref="I279:R279" si="107">+I280+I283</f>
        <v>0</v>
      </c>
      <c r="J279" s="30">
        <f t="shared" si="107"/>
        <v>0</v>
      </c>
      <c r="K279" s="30">
        <f t="shared" si="107"/>
        <v>0</v>
      </c>
      <c r="L279" s="30">
        <f t="shared" si="107"/>
        <v>0</v>
      </c>
      <c r="M279" s="30">
        <f t="shared" si="97"/>
        <v>0</v>
      </c>
      <c r="N279" s="30">
        <f t="shared" si="94"/>
        <v>237491820</v>
      </c>
      <c r="O279" s="30">
        <f t="shared" si="107"/>
        <v>124752520</v>
      </c>
      <c r="P279" s="30">
        <f t="shared" si="107"/>
        <v>124752520</v>
      </c>
      <c r="Q279" s="30">
        <f t="shared" si="107"/>
        <v>18144540</v>
      </c>
      <c r="R279" s="31">
        <f t="shared" si="107"/>
        <v>18144540</v>
      </c>
    </row>
    <row r="280" spans="1:18" ht="47.4" thickBot="1" x14ac:dyDescent="0.35">
      <c r="A280" s="2">
        <v>2021</v>
      </c>
      <c r="B280" s="79" t="s">
        <v>411</v>
      </c>
      <c r="C280" s="15" t="s">
        <v>81</v>
      </c>
      <c r="D280" s="21"/>
      <c r="E280" s="21"/>
      <c r="F280" s="21"/>
      <c r="G280" s="17" t="s">
        <v>82</v>
      </c>
      <c r="H280" s="30">
        <f>+H281+H282</f>
        <v>39000000</v>
      </c>
      <c r="I280" s="30">
        <f t="shared" ref="I280:R280" si="108">+I281+I282</f>
        <v>0</v>
      </c>
      <c r="J280" s="30">
        <f t="shared" si="108"/>
        <v>0</v>
      </c>
      <c r="K280" s="30">
        <f t="shared" si="108"/>
        <v>0</v>
      </c>
      <c r="L280" s="30">
        <f t="shared" si="108"/>
        <v>0</v>
      </c>
      <c r="M280" s="30">
        <f t="shared" si="97"/>
        <v>0</v>
      </c>
      <c r="N280" s="30">
        <f t="shared" si="94"/>
        <v>39000000</v>
      </c>
      <c r="O280" s="30">
        <f t="shared" si="108"/>
        <v>26000000</v>
      </c>
      <c r="P280" s="30">
        <f t="shared" si="108"/>
        <v>26000000</v>
      </c>
      <c r="Q280" s="30">
        <f t="shared" si="108"/>
        <v>2000000</v>
      </c>
      <c r="R280" s="31">
        <f t="shared" si="108"/>
        <v>2000000</v>
      </c>
    </row>
    <row r="281" spans="1:18" ht="47.4" thickBot="1" x14ac:dyDescent="0.35">
      <c r="A281" s="2">
        <v>2021</v>
      </c>
      <c r="B281" s="79" t="s">
        <v>411</v>
      </c>
      <c r="C281" s="20" t="s">
        <v>83</v>
      </c>
      <c r="D281" s="21" t="s">
        <v>18</v>
      </c>
      <c r="E281" s="21">
        <v>20</v>
      </c>
      <c r="F281" s="21" t="s">
        <v>19</v>
      </c>
      <c r="G281" s="22" t="s">
        <v>84</v>
      </c>
      <c r="H281" s="24">
        <v>29000000</v>
      </c>
      <c r="I281" s="24">
        <v>0</v>
      </c>
      <c r="J281" s="24">
        <v>0</v>
      </c>
      <c r="K281" s="24">
        <v>0</v>
      </c>
      <c r="L281" s="24">
        <v>0</v>
      </c>
      <c r="M281" s="24">
        <f t="shared" si="97"/>
        <v>0</v>
      </c>
      <c r="N281" s="24">
        <f t="shared" si="94"/>
        <v>29000000</v>
      </c>
      <c r="O281" s="24">
        <v>26000000</v>
      </c>
      <c r="P281" s="24">
        <v>26000000</v>
      </c>
      <c r="Q281" s="24">
        <v>2000000</v>
      </c>
      <c r="R281" s="26">
        <v>2000000</v>
      </c>
    </row>
    <row r="282" spans="1:18" ht="31.8" thickBot="1" x14ac:dyDescent="0.35">
      <c r="A282" s="2">
        <v>2021</v>
      </c>
      <c r="B282" s="79" t="s">
        <v>411</v>
      </c>
      <c r="C282" s="20" t="s">
        <v>85</v>
      </c>
      <c r="D282" s="21" t="s">
        <v>18</v>
      </c>
      <c r="E282" s="21">
        <v>20</v>
      </c>
      <c r="F282" s="21" t="s">
        <v>19</v>
      </c>
      <c r="G282" s="22" t="s">
        <v>86</v>
      </c>
      <c r="H282" s="24">
        <v>10000000</v>
      </c>
      <c r="I282" s="24">
        <v>0</v>
      </c>
      <c r="J282" s="24">
        <v>0</v>
      </c>
      <c r="K282" s="24">
        <v>0</v>
      </c>
      <c r="L282" s="24">
        <v>0</v>
      </c>
      <c r="M282" s="24">
        <f t="shared" si="97"/>
        <v>0</v>
      </c>
      <c r="N282" s="24">
        <f t="shared" si="94"/>
        <v>10000000</v>
      </c>
      <c r="O282" s="24">
        <v>0</v>
      </c>
      <c r="P282" s="24">
        <v>0</v>
      </c>
      <c r="Q282" s="24">
        <v>0</v>
      </c>
      <c r="R282" s="26">
        <v>0</v>
      </c>
    </row>
    <row r="283" spans="1:18" ht="31.8" thickBot="1" x14ac:dyDescent="0.35">
      <c r="A283" s="2">
        <v>2021</v>
      </c>
      <c r="B283" s="79" t="s">
        <v>411</v>
      </c>
      <c r="C283" s="33" t="s">
        <v>87</v>
      </c>
      <c r="D283" s="21"/>
      <c r="E283" s="21"/>
      <c r="F283" s="21"/>
      <c r="G283" s="17" t="s">
        <v>88</v>
      </c>
      <c r="H283" s="30">
        <f>+H284+H285+H287+H288+H289+H286</f>
        <v>198491820</v>
      </c>
      <c r="I283" s="30">
        <f t="shared" ref="I283:R283" si="109">+I284+I285+I287+I288+I289+I286</f>
        <v>0</v>
      </c>
      <c r="J283" s="30">
        <f t="shared" si="109"/>
        <v>0</v>
      </c>
      <c r="K283" s="30">
        <f t="shared" si="109"/>
        <v>0</v>
      </c>
      <c r="L283" s="30">
        <f t="shared" si="109"/>
        <v>0</v>
      </c>
      <c r="M283" s="30">
        <f t="shared" si="97"/>
        <v>0</v>
      </c>
      <c r="N283" s="30">
        <f t="shared" si="94"/>
        <v>198491820</v>
      </c>
      <c r="O283" s="30">
        <f t="shared" si="109"/>
        <v>98752520</v>
      </c>
      <c r="P283" s="30">
        <f t="shared" si="109"/>
        <v>98752520</v>
      </c>
      <c r="Q283" s="30">
        <f t="shared" si="109"/>
        <v>16144540</v>
      </c>
      <c r="R283" s="31">
        <f t="shared" si="109"/>
        <v>16144540</v>
      </c>
    </row>
    <row r="284" spans="1:18" ht="31.8" thickBot="1" x14ac:dyDescent="0.35">
      <c r="A284" s="2">
        <v>2021</v>
      </c>
      <c r="B284" s="79" t="s">
        <v>411</v>
      </c>
      <c r="C284" s="34" t="s">
        <v>89</v>
      </c>
      <c r="D284" s="21" t="s">
        <v>18</v>
      </c>
      <c r="E284" s="21">
        <v>20</v>
      </c>
      <c r="F284" s="21" t="s">
        <v>19</v>
      </c>
      <c r="G284" s="22" t="s">
        <v>90</v>
      </c>
      <c r="H284" s="24">
        <v>40000000</v>
      </c>
      <c r="I284" s="24">
        <v>0</v>
      </c>
      <c r="J284" s="24">
        <v>0</v>
      </c>
      <c r="K284" s="24">
        <v>0</v>
      </c>
      <c r="L284" s="24">
        <v>0</v>
      </c>
      <c r="M284" s="24">
        <f t="shared" si="97"/>
        <v>0</v>
      </c>
      <c r="N284" s="24">
        <f t="shared" si="94"/>
        <v>40000000</v>
      </c>
      <c r="O284" s="24">
        <v>15506610</v>
      </c>
      <c r="P284" s="24">
        <v>15506610</v>
      </c>
      <c r="Q284" s="24">
        <v>500000</v>
      </c>
      <c r="R284" s="26">
        <v>500000</v>
      </c>
    </row>
    <row r="285" spans="1:18" ht="47.4" thickBot="1" x14ac:dyDescent="0.35">
      <c r="A285" s="2">
        <v>2021</v>
      </c>
      <c r="B285" s="79" t="s">
        <v>411</v>
      </c>
      <c r="C285" s="34" t="s">
        <v>91</v>
      </c>
      <c r="D285" s="21" t="s">
        <v>18</v>
      </c>
      <c r="E285" s="21">
        <v>20</v>
      </c>
      <c r="F285" s="21" t="s">
        <v>19</v>
      </c>
      <c r="G285" s="22" t="s">
        <v>92</v>
      </c>
      <c r="H285" s="24">
        <v>82491820</v>
      </c>
      <c r="I285" s="24">
        <v>0</v>
      </c>
      <c r="J285" s="24">
        <v>0</v>
      </c>
      <c r="K285" s="24">
        <v>0</v>
      </c>
      <c r="L285" s="24">
        <v>0</v>
      </c>
      <c r="M285" s="24">
        <f t="shared" si="97"/>
        <v>0</v>
      </c>
      <c r="N285" s="24">
        <f t="shared" si="94"/>
        <v>82491820</v>
      </c>
      <c r="O285" s="24">
        <v>40245910</v>
      </c>
      <c r="P285" s="24">
        <v>40245910</v>
      </c>
      <c r="Q285" s="24">
        <v>1500000</v>
      </c>
      <c r="R285" s="26">
        <v>1500000</v>
      </c>
    </row>
    <row r="286" spans="1:18" ht="18.600000000000001" thickBot="1" x14ac:dyDescent="0.35">
      <c r="A286" s="2">
        <v>2021</v>
      </c>
      <c r="B286" s="79" t="s">
        <v>411</v>
      </c>
      <c r="C286" s="34" t="s">
        <v>93</v>
      </c>
      <c r="D286" s="21" t="s">
        <v>18</v>
      </c>
      <c r="E286" s="21">
        <v>20</v>
      </c>
      <c r="F286" s="21" t="s">
        <v>19</v>
      </c>
      <c r="G286" s="22" t="s">
        <v>94</v>
      </c>
      <c r="H286" s="24">
        <v>2000000</v>
      </c>
      <c r="I286" s="24">
        <v>0</v>
      </c>
      <c r="J286" s="24">
        <v>0</v>
      </c>
      <c r="K286" s="24">
        <v>0</v>
      </c>
      <c r="L286" s="24">
        <v>0</v>
      </c>
      <c r="M286" s="24">
        <f t="shared" si="97"/>
        <v>0</v>
      </c>
      <c r="N286" s="24">
        <f t="shared" si="94"/>
        <v>2000000</v>
      </c>
      <c r="O286" s="24">
        <v>0</v>
      </c>
      <c r="P286" s="24">
        <v>0</v>
      </c>
      <c r="Q286" s="24">
        <v>0</v>
      </c>
      <c r="R286" s="26">
        <v>0</v>
      </c>
    </row>
    <row r="287" spans="1:18" ht="47.4" thickBot="1" x14ac:dyDescent="0.35">
      <c r="A287" s="2">
        <v>2021</v>
      </c>
      <c r="B287" s="79" t="s">
        <v>411</v>
      </c>
      <c r="C287" s="34" t="s">
        <v>95</v>
      </c>
      <c r="D287" s="21" t="s">
        <v>18</v>
      </c>
      <c r="E287" s="21">
        <v>20</v>
      </c>
      <c r="F287" s="21" t="s">
        <v>19</v>
      </c>
      <c r="G287" s="22" t="s">
        <v>96</v>
      </c>
      <c r="H287" s="24">
        <v>12000000</v>
      </c>
      <c r="I287" s="24">
        <v>0</v>
      </c>
      <c r="J287" s="24">
        <v>0</v>
      </c>
      <c r="K287" s="24">
        <v>0</v>
      </c>
      <c r="L287" s="24">
        <v>0</v>
      </c>
      <c r="M287" s="24">
        <f t="shared" si="97"/>
        <v>0</v>
      </c>
      <c r="N287" s="24">
        <f t="shared" si="94"/>
        <v>12000000</v>
      </c>
      <c r="O287" s="24">
        <v>7500000</v>
      </c>
      <c r="P287" s="24">
        <v>7500000</v>
      </c>
      <c r="Q287" s="24">
        <v>500000</v>
      </c>
      <c r="R287" s="26">
        <v>500000</v>
      </c>
    </row>
    <row r="288" spans="1:18" ht="18.600000000000001" thickBot="1" x14ac:dyDescent="0.35">
      <c r="A288" s="2">
        <v>2021</v>
      </c>
      <c r="B288" s="79" t="s">
        <v>411</v>
      </c>
      <c r="C288" s="34" t="s">
        <v>97</v>
      </c>
      <c r="D288" s="21" t="s">
        <v>18</v>
      </c>
      <c r="E288" s="21">
        <v>20</v>
      </c>
      <c r="F288" s="21" t="s">
        <v>19</v>
      </c>
      <c r="G288" s="22" t="s">
        <v>98</v>
      </c>
      <c r="H288" s="24">
        <v>10000000</v>
      </c>
      <c r="I288" s="24">
        <v>0</v>
      </c>
      <c r="J288" s="24">
        <v>0</v>
      </c>
      <c r="K288" s="24">
        <v>0</v>
      </c>
      <c r="L288" s="24">
        <v>0</v>
      </c>
      <c r="M288" s="24">
        <f t="shared" si="97"/>
        <v>0</v>
      </c>
      <c r="N288" s="24">
        <f t="shared" si="94"/>
        <v>10000000</v>
      </c>
      <c r="O288" s="24">
        <v>3500000</v>
      </c>
      <c r="P288" s="24">
        <v>3500000</v>
      </c>
      <c r="Q288" s="24">
        <v>0</v>
      </c>
      <c r="R288" s="26">
        <v>0</v>
      </c>
    </row>
    <row r="289" spans="1:18" ht="18.600000000000001" thickBot="1" x14ac:dyDescent="0.35">
      <c r="A289" s="2">
        <v>2021</v>
      </c>
      <c r="B289" s="79" t="s">
        <v>411</v>
      </c>
      <c r="C289" s="34" t="s">
        <v>99</v>
      </c>
      <c r="D289" s="21" t="s">
        <v>18</v>
      </c>
      <c r="E289" s="21">
        <v>20</v>
      </c>
      <c r="F289" s="21" t="s">
        <v>19</v>
      </c>
      <c r="G289" s="22" t="s">
        <v>100</v>
      </c>
      <c r="H289" s="24">
        <v>52000000</v>
      </c>
      <c r="I289" s="24">
        <v>0</v>
      </c>
      <c r="J289" s="24">
        <v>0</v>
      </c>
      <c r="K289" s="24">
        <v>0</v>
      </c>
      <c r="L289" s="24">
        <v>0</v>
      </c>
      <c r="M289" s="24">
        <f t="shared" si="97"/>
        <v>0</v>
      </c>
      <c r="N289" s="24">
        <f t="shared" si="94"/>
        <v>52000000</v>
      </c>
      <c r="O289" s="24">
        <v>32000000</v>
      </c>
      <c r="P289" s="24">
        <v>32000000</v>
      </c>
      <c r="Q289" s="24">
        <v>13644540</v>
      </c>
      <c r="R289" s="26">
        <v>13644540</v>
      </c>
    </row>
    <row r="290" spans="1:18" ht="18.600000000000001" thickBot="1" x14ac:dyDescent="0.35">
      <c r="A290" s="2">
        <v>2021</v>
      </c>
      <c r="B290" s="79" t="s">
        <v>411</v>
      </c>
      <c r="C290" s="15" t="s">
        <v>101</v>
      </c>
      <c r="D290" s="21"/>
      <c r="E290" s="21"/>
      <c r="F290" s="21"/>
      <c r="G290" s="17" t="s">
        <v>102</v>
      </c>
      <c r="H290" s="30">
        <f>+H291+H301+H308+H314+H297</f>
        <v>19161579180</v>
      </c>
      <c r="I290" s="30">
        <f t="shared" ref="I290:R290" si="110">+I291+I301+I308+I314+I297</f>
        <v>0</v>
      </c>
      <c r="J290" s="30">
        <f t="shared" si="110"/>
        <v>0</v>
      </c>
      <c r="K290" s="30">
        <f t="shared" si="110"/>
        <v>3422220</v>
      </c>
      <c r="L290" s="30">
        <f t="shared" si="110"/>
        <v>3422220</v>
      </c>
      <c r="M290" s="30">
        <f t="shared" si="97"/>
        <v>0</v>
      </c>
      <c r="N290" s="30">
        <f t="shared" si="94"/>
        <v>19161579180</v>
      </c>
      <c r="O290" s="30">
        <f t="shared" si="110"/>
        <v>16851024544</v>
      </c>
      <c r="P290" s="30">
        <f t="shared" si="110"/>
        <v>15494079518</v>
      </c>
      <c r="Q290" s="30">
        <f t="shared" si="110"/>
        <v>2346990235.3000002</v>
      </c>
      <c r="R290" s="31">
        <f t="shared" si="110"/>
        <v>2346990235.3000002</v>
      </c>
    </row>
    <row r="291" spans="1:18" ht="63" thickBot="1" x14ac:dyDescent="0.35">
      <c r="A291" s="2">
        <v>2021</v>
      </c>
      <c r="B291" s="79" t="s">
        <v>411</v>
      </c>
      <c r="C291" s="15" t="s">
        <v>103</v>
      </c>
      <c r="D291" s="21"/>
      <c r="E291" s="21"/>
      <c r="F291" s="21"/>
      <c r="G291" s="17" t="s">
        <v>104</v>
      </c>
      <c r="H291" s="30">
        <f t="shared" ref="H291:L291" si="111">+H292+H294+H295+H296+H293</f>
        <v>853000000</v>
      </c>
      <c r="I291" s="30">
        <f t="shared" si="111"/>
        <v>0</v>
      </c>
      <c r="J291" s="30">
        <f t="shared" si="111"/>
        <v>0</v>
      </c>
      <c r="K291" s="30">
        <f t="shared" si="111"/>
        <v>3422220</v>
      </c>
      <c r="L291" s="30">
        <f t="shared" si="111"/>
        <v>0</v>
      </c>
      <c r="M291" s="30">
        <f t="shared" si="97"/>
        <v>3422220</v>
      </c>
      <c r="N291" s="30">
        <f t="shared" si="94"/>
        <v>856422220</v>
      </c>
      <c r="O291" s="30">
        <f>+O292+O294+O295+O296+O293</f>
        <v>771638454</v>
      </c>
      <c r="P291" s="30">
        <f t="shared" ref="P291:R291" si="112">+P292+P294+P295+P296+P293</f>
        <v>432037470</v>
      </c>
      <c r="Q291" s="30">
        <f>+Q292+Q294+Q295+Q296+Q293</f>
        <v>41599016</v>
      </c>
      <c r="R291" s="31">
        <f t="shared" si="112"/>
        <v>41599016</v>
      </c>
    </row>
    <row r="292" spans="1:18" ht="31.8" thickBot="1" x14ac:dyDescent="0.35">
      <c r="A292" s="2">
        <v>2021</v>
      </c>
      <c r="B292" s="79" t="s">
        <v>411</v>
      </c>
      <c r="C292" s="20" t="s">
        <v>105</v>
      </c>
      <c r="D292" s="21" t="s">
        <v>18</v>
      </c>
      <c r="E292" s="21">
        <v>20</v>
      </c>
      <c r="F292" s="21" t="s">
        <v>19</v>
      </c>
      <c r="G292" s="22" t="s">
        <v>106</v>
      </c>
      <c r="H292" s="24">
        <v>6000000</v>
      </c>
      <c r="I292" s="24">
        <v>0</v>
      </c>
      <c r="J292" s="24">
        <v>0</v>
      </c>
      <c r="K292" s="24">
        <v>0</v>
      </c>
      <c r="L292" s="24">
        <v>0</v>
      </c>
      <c r="M292" s="24">
        <f t="shared" si="97"/>
        <v>0</v>
      </c>
      <c r="N292" s="24">
        <f t="shared" si="94"/>
        <v>6000000</v>
      </c>
      <c r="O292" s="24">
        <v>2200000</v>
      </c>
      <c r="P292" s="24">
        <v>2200000</v>
      </c>
      <c r="Q292" s="24">
        <v>2200000</v>
      </c>
      <c r="R292" s="26">
        <v>2200000</v>
      </c>
    </row>
    <row r="293" spans="1:18" ht="18.600000000000001" thickBot="1" x14ac:dyDescent="0.35">
      <c r="A293" s="2">
        <v>2021</v>
      </c>
      <c r="B293" s="79" t="s">
        <v>411</v>
      </c>
      <c r="C293" s="20" t="s">
        <v>397</v>
      </c>
      <c r="D293" s="21" t="s">
        <v>18</v>
      </c>
      <c r="E293" s="21">
        <v>20</v>
      </c>
      <c r="F293" s="21" t="s">
        <v>19</v>
      </c>
      <c r="G293" s="22" t="s">
        <v>398</v>
      </c>
      <c r="H293" s="24">
        <v>0</v>
      </c>
      <c r="I293" s="24">
        <v>0</v>
      </c>
      <c r="J293" s="24">
        <v>0</v>
      </c>
      <c r="K293" s="24">
        <v>3422220</v>
      </c>
      <c r="L293" s="24">
        <v>0</v>
      </c>
      <c r="M293" s="24">
        <f t="shared" si="97"/>
        <v>3422220</v>
      </c>
      <c r="N293" s="24">
        <f t="shared" si="94"/>
        <v>3422220</v>
      </c>
      <c r="O293" s="24">
        <v>3422220</v>
      </c>
      <c r="P293" s="24">
        <v>3422220</v>
      </c>
      <c r="Q293" s="24">
        <v>0</v>
      </c>
      <c r="R293" s="26">
        <v>0</v>
      </c>
    </row>
    <row r="294" spans="1:18" ht="18.600000000000001" thickBot="1" x14ac:dyDescent="0.35">
      <c r="A294" s="2">
        <v>2021</v>
      </c>
      <c r="B294" s="79" t="s">
        <v>411</v>
      </c>
      <c r="C294" s="20" t="s">
        <v>107</v>
      </c>
      <c r="D294" s="21" t="s">
        <v>18</v>
      </c>
      <c r="E294" s="21">
        <v>20</v>
      </c>
      <c r="F294" s="21" t="s">
        <v>19</v>
      </c>
      <c r="G294" s="22" t="s">
        <v>108</v>
      </c>
      <c r="H294" s="24">
        <v>15000000</v>
      </c>
      <c r="I294" s="24">
        <v>0</v>
      </c>
      <c r="J294" s="24">
        <v>0</v>
      </c>
      <c r="K294" s="24">
        <v>0</v>
      </c>
      <c r="L294" s="24">
        <v>0</v>
      </c>
      <c r="M294" s="24">
        <f t="shared" si="97"/>
        <v>0</v>
      </c>
      <c r="N294" s="24">
        <f t="shared" si="94"/>
        <v>15000000</v>
      </c>
      <c r="O294" s="24">
        <v>5384650</v>
      </c>
      <c r="P294" s="24">
        <v>5384650</v>
      </c>
      <c r="Q294" s="24">
        <v>3000000</v>
      </c>
      <c r="R294" s="26">
        <v>3000000</v>
      </c>
    </row>
    <row r="295" spans="1:18" ht="18.600000000000001" thickBot="1" x14ac:dyDescent="0.35">
      <c r="A295" s="2">
        <v>2021</v>
      </c>
      <c r="B295" s="79" t="s">
        <v>411</v>
      </c>
      <c r="C295" s="20" t="s">
        <v>109</v>
      </c>
      <c r="D295" s="21" t="s">
        <v>18</v>
      </c>
      <c r="E295" s="21">
        <v>20</v>
      </c>
      <c r="F295" s="21" t="s">
        <v>19</v>
      </c>
      <c r="G295" s="22" t="s">
        <v>110</v>
      </c>
      <c r="H295" s="24">
        <v>456000000</v>
      </c>
      <c r="I295" s="24">
        <v>0</v>
      </c>
      <c r="J295" s="24">
        <v>0</v>
      </c>
      <c r="K295" s="24">
        <v>0</v>
      </c>
      <c r="L295" s="24">
        <v>0</v>
      </c>
      <c r="M295" s="24">
        <f t="shared" si="97"/>
        <v>0</v>
      </c>
      <c r="N295" s="24">
        <f t="shared" si="94"/>
        <v>456000000</v>
      </c>
      <c r="O295" s="24">
        <v>384631584</v>
      </c>
      <c r="P295" s="24">
        <v>384631584</v>
      </c>
      <c r="Q295" s="24">
        <v>0</v>
      </c>
      <c r="R295" s="26">
        <v>0</v>
      </c>
    </row>
    <row r="296" spans="1:18" ht="31.8" thickBot="1" x14ac:dyDescent="0.35">
      <c r="A296" s="2">
        <v>2021</v>
      </c>
      <c r="B296" s="79" t="s">
        <v>411</v>
      </c>
      <c r="C296" s="20" t="s">
        <v>111</v>
      </c>
      <c r="D296" s="21" t="s">
        <v>18</v>
      </c>
      <c r="E296" s="21">
        <v>20</v>
      </c>
      <c r="F296" s="21" t="s">
        <v>19</v>
      </c>
      <c r="G296" s="22" t="s">
        <v>112</v>
      </c>
      <c r="H296" s="24">
        <v>376000000</v>
      </c>
      <c r="I296" s="24">
        <v>0</v>
      </c>
      <c r="J296" s="24">
        <v>0</v>
      </c>
      <c r="K296" s="24">
        <v>0</v>
      </c>
      <c r="L296" s="24">
        <v>0</v>
      </c>
      <c r="M296" s="24">
        <f t="shared" si="97"/>
        <v>0</v>
      </c>
      <c r="N296" s="24">
        <f t="shared" si="94"/>
        <v>376000000</v>
      </c>
      <c r="O296" s="24">
        <v>376000000</v>
      </c>
      <c r="P296" s="24">
        <v>36399016</v>
      </c>
      <c r="Q296" s="24">
        <v>36399016</v>
      </c>
      <c r="R296" s="26">
        <v>36399016</v>
      </c>
    </row>
    <row r="297" spans="1:18" ht="47.4" thickBot="1" x14ac:dyDescent="0.35">
      <c r="A297" s="2">
        <v>2021</v>
      </c>
      <c r="B297" s="79" t="s">
        <v>411</v>
      </c>
      <c r="C297" s="15" t="s">
        <v>113</v>
      </c>
      <c r="D297" s="21"/>
      <c r="E297" s="21"/>
      <c r="F297" s="21"/>
      <c r="G297" s="17" t="s">
        <v>114</v>
      </c>
      <c r="H297" s="30">
        <f>+H298+H299+H300</f>
        <v>9682389879</v>
      </c>
      <c r="I297" s="30">
        <f t="shared" ref="I297:R297" si="113">+I298+I299+I300</f>
        <v>0</v>
      </c>
      <c r="J297" s="30">
        <f t="shared" si="113"/>
        <v>0</v>
      </c>
      <c r="K297" s="30">
        <f t="shared" si="113"/>
        <v>0</v>
      </c>
      <c r="L297" s="30">
        <f t="shared" si="113"/>
        <v>3422220</v>
      </c>
      <c r="M297" s="30">
        <f t="shared" si="97"/>
        <v>-3422220</v>
      </c>
      <c r="N297" s="30">
        <f t="shared" si="94"/>
        <v>9678967659</v>
      </c>
      <c r="O297" s="30">
        <f t="shared" si="113"/>
        <v>8790547451</v>
      </c>
      <c r="P297" s="30">
        <f t="shared" si="113"/>
        <v>8270547451</v>
      </c>
      <c r="Q297" s="30">
        <f t="shared" si="113"/>
        <v>2087404145.3</v>
      </c>
      <c r="R297" s="31">
        <f t="shared" si="113"/>
        <v>2087404145.3</v>
      </c>
    </row>
    <row r="298" spans="1:18" ht="18.600000000000001" thickBot="1" x14ac:dyDescent="0.35">
      <c r="A298" s="2">
        <v>2021</v>
      </c>
      <c r="B298" s="79" t="s">
        <v>411</v>
      </c>
      <c r="C298" s="20" t="s">
        <v>115</v>
      </c>
      <c r="D298" s="21" t="s">
        <v>18</v>
      </c>
      <c r="E298" s="21">
        <v>20</v>
      </c>
      <c r="F298" s="21" t="s">
        <v>19</v>
      </c>
      <c r="G298" s="22" t="s">
        <v>116</v>
      </c>
      <c r="H298" s="24">
        <v>1764740547</v>
      </c>
      <c r="I298" s="24">
        <v>0</v>
      </c>
      <c r="J298" s="24">
        <v>0</v>
      </c>
      <c r="K298" s="24">
        <v>0</v>
      </c>
      <c r="L298" s="24">
        <v>0</v>
      </c>
      <c r="M298" s="24">
        <f t="shared" si="97"/>
        <v>0</v>
      </c>
      <c r="N298" s="24">
        <f t="shared" si="94"/>
        <v>1764740547</v>
      </c>
      <c r="O298" s="24">
        <v>1017898119</v>
      </c>
      <c r="P298" s="24">
        <v>1017898119</v>
      </c>
      <c r="Q298" s="24">
        <v>1017381941</v>
      </c>
      <c r="R298" s="26">
        <v>1017381941</v>
      </c>
    </row>
    <row r="299" spans="1:18" ht="18.600000000000001" thickBot="1" x14ac:dyDescent="0.35">
      <c r="A299" s="2">
        <v>2021</v>
      </c>
      <c r="B299" s="79" t="s">
        <v>411</v>
      </c>
      <c r="C299" s="20" t="s">
        <v>117</v>
      </c>
      <c r="D299" s="21" t="s">
        <v>18</v>
      </c>
      <c r="E299" s="21">
        <v>20</v>
      </c>
      <c r="F299" s="21" t="s">
        <v>19</v>
      </c>
      <c r="G299" s="22" t="s">
        <v>118</v>
      </c>
      <c r="H299" s="24">
        <v>7916649332</v>
      </c>
      <c r="I299" s="24">
        <v>0</v>
      </c>
      <c r="J299" s="24">
        <v>0</v>
      </c>
      <c r="K299" s="24">
        <v>0</v>
      </c>
      <c r="L299" s="24">
        <v>3422220</v>
      </c>
      <c r="M299" s="24">
        <f t="shared" si="97"/>
        <v>-3422220</v>
      </c>
      <c r="N299" s="24">
        <f t="shared" si="94"/>
        <v>7913227112</v>
      </c>
      <c r="O299" s="24">
        <v>7771649332</v>
      </c>
      <c r="P299" s="24">
        <v>7251649332</v>
      </c>
      <c r="Q299" s="24">
        <v>1070022204.3</v>
      </c>
      <c r="R299" s="26">
        <v>1070022204.3</v>
      </c>
    </row>
    <row r="300" spans="1:18" ht="31.8" thickBot="1" x14ac:dyDescent="0.35">
      <c r="A300" s="2">
        <v>2021</v>
      </c>
      <c r="B300" s="79" t="s">
        <v>411</v>
      </c>
      <c r="C300" s="20" t="s">
        <v>119</v>
      </c>
      <c r="D300" s="21" t="s">
        <v>18</v>
      </c>
      <c r="E300" s="21">
        <v>20</v>
      </c>
      <c r="F300" s="21" t="s">
        <v>19</v>
      </c>
      <c r="G300" s="22" t="s">
        <v>120</v>
      </c>
      <c r="H300" s="24">
        <v>1000000</v>
      </c>
      <c r="I300" s="24">
        <v>0</v>
      </c>
      <c r="J300" s="24">
        <v>0</v>
      </c>
      <c r="K300" s="24">
        <v>0</v>
      </c>
      <c r="L300" s="24">
        <v>0</v>
      </c>
      <c r="M300" s="24">
        <f t="shared" si="97"/>
        <v>0</v>
      </c>
      <c r="N300" s="24">
        <f t="shared" si="94"/>
        <v>1000000</v>
      </c>
      <c r="O300" s="24">
        <v>1000000</v>
      </c>
      <c r="P300" s="24">
        <v>1000000</v>
      </c>
      <c r="Q300" s="24">
        <v>0</v>
      </c>
      <c r="R300" s="26">
        <v>0</v>
      </c>
    </row>
    <row r="301" spans="1:18" ht="31.8" thickBot="1" x14ac:dyDescent="0.35">
      <c r="A301" s="2">
        <v>2021</v>
      </c>
      <c r="B301" s="79" t="s">
        <v>411</v>
      </c>
      <c r="C301" s="15" t="s">
        <v>121</v>
      </c>
      <c r="D301" s="21"/>
      <c r="E301" s="21"/>
      <c r="F301" s="21"/>
      <c r="G301" s="17" t="s">
        <v>122</v>
      </c>
      <c r="H301" s="30">
        <f>SUM(H302:H307)</f>
        <v>8027189301</v>
      </c>
      <c r="I301" s="30">
        <f t="shared" ref="I301:R301" si="114">SUM(I302:I307)</f>
        <v>0</v>
      </c>
      <c r="J301" s="30">
        <f t="shared" si="114"/>
        <v>0</v>
      </c>
      <c r="K301" s="30">
        <f t="shared" si="114"/>
        <v>0</v>
      </c>
      <c r="L301" s="30">
        <f t="shared" si="114"/>
        <v>0</v>
      </c>
      <c r="M301" s="30">
        <f t="shared" si="97"/>
        <v>0</v>
      </c>
      <c r="N301" s="30">
        <f t="shared" si="94"/>
        <v>8027189301</v>
      </c>
      <c r="O301" s="30">
        <f t="shared" si="114"/>
        <v>7009838639</v>
      </c>
      <c r="P301" s="30">
        <f t="shared" si="114"/>
        <v>6785070267</v>
      </c>
      <c r="Q301" s="30">
        <f t="shared" si="114"/>
        <v>211562744</v>
      </c>
      <c r="R301" s="31">
        <f t="shared" si="114"/>
        <v>211562744</v>
      </c>
    </row>
    <row r="302" spans="1:18" ht="18.600000000000001" thickBot="1" x14ac:dyDescent="0.35">
      <c r="A302" s="2">
        <v>2021</v>
      </c>
      <c r="B302" s="79" t="s">
        <v>411</v>
      </c>
      <c r="C302" s="20" t="s">
        <v>123</v>
      </c>
      <c r="D302" s="21" t="s">
        <v>18</v>
      </c>
      <c r="E302" s="21">
        <v>20</v>
      </c>
      <c r="F302" s="21" t="s">
        <v>19</v>
      </c>
      <c r="G302" s="22" t="s">
        <v>124</v>
      </c>
      <c r="H302" s="24">
        <v>1901794484</v>
      </c>
      <c r="I302" s="24">
        <v>0</v>
      </c>
      <c r="J302" s="24">
        <v>0</v>
      </c>
      <c r="K302" s="24">
        <v>0</v>
      </c>
      <c r="L302" s="24">
        <v>0</v>
      </c>
      <c r="M302" s="24">
        <f t="shared" si="97"/>
        <v>0</v>
      </c>
      <c r="N302" s="24">
        <f t="shared" si="94"/>
        <v>1901794484</v>
      </c>
      <c r="O302" s="24">
        <v>1884732000</v>
      </c>
      <c r="P302" s="24">
        <v>1884732000</v>
      </c>
      <c r="Q302" s="24">
        <v>66552000</v>
      </c>
      <c r="R302" s="26">
        <v>66552000</v>
      </c>
    </row>
    <row r="303" spans="1:18" ht="31.8" thickBot="1" x14ac:dyDescent="0.35">
      <c r="A303" s="2">
        <v>2021</v>
      </c>
      <c r="B303" s="79" t="s">
        <v>411</v>
      </c>
      <c r="C303" s="20" t="s">
        <v>125</v>
      </c>
      <c r="D303" s="21" t="s">
        <v>18</v>
      </c>
      <c r="E303" s="21">
        <v>20</v>
      </c>
      <c r="F303" s="21" t="s">
        <v>19</v>
      </c>
      <c r="G303" s="22" t="s">
        <v>126</v>
      </c>
      <c r="H303" s="24">
        <v>3522762176</v>
      </c>
      <c r="I303" s="24">
        <v>0</v>
      </c>
      <c r="J303" s="24">
        <v>0</v>
      </c>
      <c r="K303" s="24">
        <v>0</v>
      </c>
      <c r="L303" s="24">
        <v>0</v>
      </c>
      <c r="M303" s="24">
        <f t="shared" si="97"/>
        <v>0</v>
      </c>
      <c r="N303" s="24">
        <f t="shared" si="94"/>
        <v>3522762176</v>
      </c>
      <c r="O303" s="24">
        <v>3289308800</v>
      </c>
      <c r="P303" s="24">
        <v>3188553870</v>
      </c>
      <c r="Q303" s="24">
        <v>108507342</v>
      </c>
      <c r="R303" s="26">
        <v>108507342</v>
      </c>
    </row>
    <row r="304" spans="1:18" ht="31.8" thickBot="1" x14ac:dyDescent="0.35">
      <c r="A304" s="2">
        <v>2021</v>
      </c>
      <c r="B304" s="79" t="s">
        <v>411</v>
      </c>
      <c r="C304" s="20" t="s">
        <v>127</v>
      </c>
      <c r="D304" s="21" t="s">
        <v>18</v>
      </c>
      <c r="E304" s="21">
        <v>20</v>
      </c>
      <c r="F304" s="21" t="s">
        <v>19</v>
      </c>
      <c r="G304" s="22" t="s">
        <v>128</v>
      </c>
      <c r="H304" s="24">
        <v>438053756</v>
      </c>
      <c r="I304" s="24">
        <v>0</v>
      </c>
      <c r="J304" s="24">
        <v>0</v>
      </c>
      <c r="K304" s="24">
        <v>0</v>
      </c>
      <c r="L304" s="24">
        <v>0</v>
      </c>
      <c r="M304" s="24">
        <f t="shared" si="97"/>
        <v>0</v>
      </c>
      <c r="N304" s="24">
        <f t="shared" si="94"/>
        <v>438053756</v>
      </c>
      <c r="O304" s="24">
        <v>288864691</v>
      </c>
      <c r="P304" s="24">
        <v>218412913</v>
      </c>
      <c r="Q304" s="24">
        <v>9548222</v>
      </c>
      <c r="R304" s="26">
        <v>9548222</v>
      </c>
    </row>
    <row r="305" spans="1:18" ht="18.600000000000001" thickBot="1" x14ac:dyDescent="0.35">
      <c r="A305" s="2">
        <v>2021</v>
      </c>
      <c r="B305" s="79" t="s">
        <v>411</v>
      </c>
      <c r="C305" s="20" t="s">
        <v>129</v>
      </c>
      <c r="D305" s="21" t="s">
        <v>18</v>
      </c>
      <c r="E305" s="21">
        <v>20</v>
      </c>
      <c r="F305" s="21" t="s">
        <v>19</v>
      </c>
      <c r="G305" s="22" t="s">
        <v>130</v>
      </c>
      <c r="H305" s="24">
        <v>1485186461</v>
      </c>
      <c r="I305" s="24">
        <v>0</v>
      </c>
      <c r="J305" s="24">
        <v>0</v>
      </c>
      <c r="K305" s="24">
        <v>0</v>
      </c>
      <c r="L305" s="24">
        <v>0</v>
      </c>
      <c r="M305" s="24">
        <f t="shared" si="97"/>
        <v>0</v>
      </c>
      <c r="N305" s="24">
        <f t="shared" si="94"/>
        <v>1485186461</v>
      </c>
      <c r="O305" s="24">
        <v>1199978669</v>
      </c>
      <c r="P305" s="24">
        <v>1146417005</v>
      </c>
      <c r="Q305" s="24">
        <v>20292480</v>
      </c>
      <c r="R305" s="26">
        <v>20292480</v>
      </c>
    </row>
    <row r="306" spans="1:18" ht="47.4" thickBot="1" x14ac:dyDescent="0.35">
      <c r="A306" s="2">
        <v>2021</v>
      </c>
      <c r="B306" s="79" t="s">
        <v>411</v>
      </c>
      <c r="C306" s="20" t="s">
        <v>131</v>
      </c>
      <c r="D306" s="21" t="s">
        <v>18</v>
      </c>
      <c r="E306" s="21">
        <v>20</v>
      </c>
      <c r="F306" s="21" t="s">
        <v>19</v>
      </c>
      <c r="G306" s="22" t="s">
        <v>132</v>
      </c>
      <c r="H306" s="24">
        <v>160471120</v>
      </c>
      <c r="I306" s="24">
        <v>0</v>
      </c>
      <c r="J306" s="24">
        <v>0</v>
      </c>
      <c r="K306" s="24">
        <v>0</v>
      </c>
      <c r="L306" s="24">
        <v>0</v>
      </c>
      <c r="M306" s="24">
        <f t="shared" si="97"/>
        <v>0</v>
      </c>
      <c r="N306" s="24">
        <f t="shared" si="94"/>
        <v>160471120</v>
      </c>
      <c r="O306" s="24">
        <v>87493827</v>
      </c>
      <c r="P306" s="24">
        <v>87493827</v>
      </c>
      <c r="Q306" s="24">
        <v>6662700</v>
      </c>
      <c r="R306" s="26">
        <v>6662700</v>
      </c>
    </row>
    <row r="307" spans="1:18" ht="47.4" thickBot="1" x14ac:dyDescent="0.35">
      <c r="A307" s="2">
        <v>2021</v>
      </c>
      <c r="B307" s="79" t="s">
        <v>411</v>
      </c>
      <c r="C307" s="20" t="s">
        <v>133</v>
      </c>
      <c r="D307" s="21" t="s">
        <v>18</v>
      </c>
      <c r="E307" s="21">
        <v>20</v>
      </c>
      <c r="F307" s="21" t="s">
        <v>19</v>
      </c>
      <c r="G307" s="22" t="s">
        <v>134</v>
      </c>
      <c r="H307" s="24">
        <v>518921304</v>
      </c>
      <c r="I307" s="24">
        <v>0</v>
      </c>
      <c r="J307" s="24">
        <v>0</v>
      </c>
      <c r="K307" s="24">
        <v>0</v>
      </c>
      <c r="L307" s="24">
        <v>0</v>
      </c>
      <c r="M307" s="24">
        <f t="shared" si="97"/>
        <v>0</v>
      </c>
      <c r="N307" s="24">
        <f t="shared" si="94"/>
        <v>518921304</v>
      </c>
      <c r="O307" s="24">
        <v>259460652</v>
      </c>
      <c r="P307" s="24">
        <v>259460652</v>
      </c>
      <c r="Q307" s="24">
        <v>0</v>
      </c>
      <c r="R307" s="26">
        <v>0</v>
      </c>
    </row>
    <row r="308" spans="1:18" ht="31.8" thickBot="1" x14ac:dyDescent="0.35">
      <c r="A308" s="2">
        <v>2021</v>
      </c>
      <c r="B308" s="79" t="s">
        <v>411</v>
      </c>
      <c r="C308" s="15" t="s">
        <v>135</v>
      </c>
      <c r="D308" s="21"/>
      <c r="E308" s="21"/>
      <c r="F308" s="21"/>
      <c r="G308" s="17" t="s">
        <v>136</v>
      </c>
      <c r="H308" s="30">
        <f>SUM(H309:H313)</f>
        <v>563000000</v>
      </c>
      <c r="I308" s="30">
        <f t="shared" ref="I308:R308" si="115">SUM(I309:I313)</f>
        <v>0</v>
      </c>
      <c r="J308" s="30">
        <f t="shared" si="115"/>
        <v>0</v>
      </c>
      <c r="K308" s="30">
        <f t="shared" si="115"/>
        <v>0</v>
      </c>
      <c r="L308" s="30">
        <f t="shared" si="115"/>
        <v>0</v>
      </c>
      <c r="M308" s="30">
        <f t="shared" si="97"/>
        <v>0</v>
      </c>
      <c r="N308" s="30">
        <f t="shared" ref="N308:N371" si="116">+H308+M308</f>
        <v>563000000</v>
      </c>
      <c r="O308" s="30">
        <f t="shared" si="115"/>
        <v>273000000</v>
      </c>
      <c r="P308" s="30">
        <f t="shared" si="115"/>
        <v>424330</v>
      </c>
      <c r="Q308" s="30">
        <f t="shared" si="115"/>
        <v>424330</v>
      </c>
      <c r="R308" s="31">
        <f t="shared" si="115"/>
        <v>424330</v>
      </c>
    </row>
    <row r="309" spans="1:18" ht="18.600000000000001" thickBot="1" x14ac:dyDescent="0.35">
      <c r="A309" s="2">
        <v>2021</v>
      </c>
      <c r="B309" s="79" t="s">
        <v>411</v>
      </c>
      <c r="C309" s="20" t="s">
        <v>137</v>
      </c>
      <c r="D309" s="21" t="s">
        <v>18</v>
      </c>
      <c r="E309" s="21">
        <v>20</v>
      </c>
      <c r="F309" s="21" t="s">
        <v>19</v>
      </c>
      <c r="G309" s="22" t="s">
        <v>138</v>
      </c>
      <c r="H309" s="24">
        <v>270000000</v>
      </c>
      <c r="I309" s="24">
        <v>0</v>
      </c>
      <c r="J309" s="24">
        <v>0</v>
      </c>
      <c r="K309" s="24">
        <v>0</v>
      </c>
      <c r="L309" s="24">
        <v>0</v>
      </c>
      <c r="M309" s="24">
        <f t="shared" ref="M309:M372" si="117">+I309-J309+K309-L309</f>
        <v>0</v>
      </c>
      <c r="N309" s="24">
        <f t="shared" si="116"/>
        <v>270000000</v>
      </c>
      <c r="O309" s="24">
        <v>270000000</v>
      </c>
      <c r="P309" s="24">
        <v>0</v>
      </c>
      <c r="Q309" s="24">
        <v>0</v>
      </c>
      <c r="R309" s="26">
        <v>0</v>
      </c>
    </row>
    <row r="310" spans="1:18" ht="31.8" thickBot="1" x14ac:dyDescent="0.35">
      <c r="A310" s="2">
        <v>2021</v>
      </c>
      <c r="B310" s="79" t="s">
        <v>411</v>
      </c>
      <c r="C310" s="20" t="s">
        <v>139</v>
      </c>
      <c r="D310" s="21" t="s">
        <v>18</v>
      </c>
      <c r="E310" s="21">
        <v>20</v>
      </c>
      <c r="F310" s="21" t="s">
        <v>19</v>
      </c>
      <c r="G310" s="22" t="s">
        <v>140</v>
      </c>
      <c r="H310" s="24">
        <v>50000000</v>
      </c>
      <c r="I310" s="24">
        <v>0</v>
      </c>
      <c r="J310" s="24">
        <v>0</v>
      </c>
      <c r="K310" s="24">
        <v>0</v>
      </c>
      <c r="L310" s="24">
        <v>0</v>
      </c>
      <c r="M310" s="24">
        <f t="shared" si="117"/>
        <v>0</v>
      </c>
      <c r="N310" s="24">
        <f t="shared" si="116"/>
        <v>50000000</v>
      </c>
      <c r="O310" s="24">
        <v>0</v>
      </c>
      <c r="P310" s="24">
        <v>0</v>
      </c>
      <c r="Q310" s="24">
        <v>0</v>
      </c>
      <c r="R310" s="26">
        <v>0</v>
      </c>
    </row>
    <row r="311" spans="1:18" ht="47.4" thickBot="1" x14ac:dyDescent="0.35">
      <c r="A311" s="2">
        <v>2021</v>
      </c>
      <c r="B311" s="79" t="s">
        <v>411</v>
      </c>
      <c r="C311" s="20" t="s">
        <v>141</v>
      </c>
      <c r="D311" s="21" t="s">
        <v>18</v>
      </c>
      <c r="E311" s="21">
        <v>20</v>
      </c>
      <c r="F311" s="21" t="s">
        <v>19</v>
      </c>
      <c r="G311" s="22" t="s">
        <v>142</v>
      </c>
      <c r="H311" s="24">
        <v>3000000</v>
      </c>
      <c r="I311" s="24">
        <v>0</v>
      </c>
      <c r="J311" s="24">
        <v>0</v>
      </c>
      <c r="K311" s="24">
        <v>0</v>
      </c>
      <c r="L311" s="24">
        <v>0</v>
      </c>
      <c r="M311" s="24">
        <f t="shared" si="117"/>
        <v>0</v>
      </c>
      <c r="N311" s="24">
        <f t="shared" si="116"/>
        <v>3000000</v>
      </c>
      <c r="O311" s="24">
        <v>3000000</v>
      </c>
      <c r="P311" s="24">
        <v>424330</v>
      </c>
      <c r="Q311" s="24">
        <v>424330</v>
      </c>
      <c r="R311" s="26">
        <v>424330</v>
      </c>
    </row>
    <row r="312" spans="1:18" ht="31.8" thickBot="1" x14ac:dyDescent="0.35">
      <c r="A312" s="2">
        <v>2021</v>
      </c>
      <c r="B312" s="79" t="s">
        <v>411</v>
      </c>
      <c r="C312" s="20" t="s">
        <v>143</v>
      </c>
      <c r="D312" s="21" t="s">
        <v>18</v>
      </c>
      <c r="E312" s="21">
        <v>20</v>
      </c>
      <c r="F312" s="21" t="s">
        <v>19</v>
      </c>
      <c r="G312" s="22" t="s">
        <v>144</v>
      </c>
      <c r="H312" s="24">
        <v>210000000</v>
      </c>
      <c r="I312" s="24">
        <v>0</v>
      </c>
      <c r="J312" s="24">
        <v>0</v>
      </c>
      <c r="K312" s="24">
        <v>0</v>
      </c>
      <c r="L312" s="24">
        <v>0</v>
      </c>
      <c r="M312" s="24">
        <f t="shared" si="117"/>
        <v>0</v>
      </c>
      <c r="N312" s="24">
        <f t="shared" si="116"/>
        <v>210000000</v>
      </c>
      <c r="O312" s="24">
        <v>0</v>
      </c>
      <c r="P312" s="24">
        <v>0</v>
      </c>
      <c r="Q312" s="24">
        <v>0</v>
      </c>
      <c r="R312" s="26">
        <v>0</v>
      </c>
    </row>
    <row r="313" spans="1:18" ht="18.600000000000001" thickBot="1" x14ac:dyDescent="0.35">
      <c r="A313" s="2">
        <v>2021</v>
      </c>
      <c r="B313" s="79" t="s">
        <v>411</v>
      </c>
      <c r="C313" s="20" t="s">
        <v>145</v>
      </c>
      <c r="D313" s="21" t="s">
        <v>18</v>
      </c>
      <c r="E313" s="21">
        <v>20</v>
      </c>
      <c r="F313" s="21" t="s">
        <v>19</v>
      </c>
      <c r="G313" s="22" t="s">
        <v>146</v>
      </c>
      <c r="H313" s="24">
        <v>30000000</v>
      </c>
      <c r="I313" s="24">
        <v>0</v>
      </c>
      <c r="J313" s="24">
        <v>0</v>
      </c>
      <c r="K313" s="24">
        <v>0</v>
      </c>
      <c r="L313" s="24">
        <v>0</v>
      </c>
      <c r="M313" s="24">
        <f t="shared" si="117"/>
        <v>0</v>
      </c>
      <c r="N313" s="24">
        <f t="shared" si="116"/>
        <v>30000000</v>
      </c>
      <c r="O313" s="24">
        <v>0</v>
      </c>
      <c r="P313" s="24">
        <v>0</v>
      </c>
      <c r="Q313" s="24">
        <v>0</v>
      </c>
      <c r="R313" s="26">
        <v>0</v>
      </c>
    </row>
    <row r="314" spans="1:18" ht="18.600000000000001" thickBot="1" x14ac:dyDescent="0.35">
      <c r="A314" s="2">
        <v>2021</v>
      </c>
      <c r="B314" s="79" t="s">
        <v>411</v>
      </c>
      <c r="C314" s="15" t="s">
        <v>147</v>
      </c>
      <c r="D314" s="21" t="s">
        <v>18</v>
      </c>
      <c r="E314" s="21">
        <v>20</v>
      </c>
      <c r="F314" s="21" t="s">
        <v>19</v>
      </c>
      <c r="G314" s="17" t="s">
        <v>148</v>
      </c>
      <c r="H314" s="30">
        <v>36000000</v>
      </c>
      <c r="I314" s="30">
        <v>0</v>
      </c>
      <c r="J314" s="30">
        <v>0</v>
      </c>
      <c r="K314" s="30">
        <v>0</v>
      </c>
      <c r="L314" s="30">
        <v>0</v>
      </c>
      <c r="M314" s="30">
        <f t="shared" si="117"/>
        <v>0</v>
      </c>
      <c r="N314" s="30">
        <f t="shared" si="116"/>
        <v>36000000</v>
      </c>
      <c r="O314" s="30">
        <v>6000000</v>
      </c>
      <c r="P314" s="30">
        <v>6000000</v>
      </c>
      <c r="Q314" s="30">
        <v>6000000</v>
      </c>
      <c r="R314" s="31">
        <v>6000000</v>
      </c>
    </row>
    <row r="315" spans="1:18" ht="18.600000000000001" thickBot="1" x14ac:dyDescent="0.35">
      <c r="A315" s="2">
        <v>2021</v>
      </c>
      <c r="B315" s="79" t="s">
        <v>411</v>
      </c>
      <c r="C315" s="15" t="s">
        <v>149</v>
      </c>
      <c r="D315" s="16"/>
      <c r="E315" s="16"/>
      <c r="F315" s="21"/>
      <c r="G315" s="17" t="s">
        <v>150</v>
      </c>
      <c r="H315" s="30">
        <f>+H316+H319+H324</f>
        <v>27177626000</v>
      </c>
      <c r="I315" s="30">
        <f t="shared" ref="I315:R315" si="118">+I316+I319+I324</f>
        <v>0</v>
      </c>
      <c r="J315" s="30">
        <f t="shared" si="118"/>
        <v>0</v>
      </c>
      <c r="K315" s="30">
        <f t="shared" si="118"/>
        <v>0</v>
      </c>
      <c r="L315" s="30">
        <f t="shared" si="118"/>
        <v>0</v>
      </c>
      <c r="M315" s="30">
        <f t="shared" si="117"/>
        <v>0</v>
      </c>
      <c r="N315" s="30">
        <f t="shared" si="116"/>
        <v>27177626000</v>
      </c>
      <c r="O315" s="30">
        <f t="shared" si="118"/>
        <v>3547243445</v>
      </c>
      <c r="P315" s="30">
        <f t="shared" si="118"/>
        <v>1714215624</v>
      </c>
      <c r="Q315" s="30">
        <f t="shared" si="118"/>
        <v>12491723</v>
      </c>
      <c r="R315" s="31">
        <f t="shared" si="118"/>
        <v>12491723</v>
      </c>
    </row>
    <row r="316" spans="1:18" ht="18.600000000000001" thickBot="1" x14ac:dyDescent="0.35">
      <c r="A316" s="2">
        <v>2021</v>
      </c>
      <c r="B316" s="79" t="s">
        <v>411</v>
      </c>
      <c r="C316" s="15" t="s">
        <v>151</v>
      </c>
      <c r="D316" s="16"/>
      <c r="E316" s="16"/>
      <c r="F316" s="21"/>
      <c r="G316" s="17" t="s">
        <v>152</v>
      </c>
      <c r="H316" s="30">
        <f t="shared" ref="H316:R317" si="119">+H317</f>
        <v>18767000000</v>
      </c>
      <c r="I316" s="30">
        <f t="shared" si="119"/>
        <v>0</v>
      </c>
      <c r="J316" s="30">
        <f t="shared" si="119"/>
        <v>0</v>
      </c>
      <c r="K316" s="30">
        <f t="shared" si="119"/>
        <v>0</v>
      </c>
      <c r="L316" s="30">
        <f t="shared" si="119"/>
        <v>0</v>
      </c>
      <c r="M316" s="30">
        <f t="shared" si="117"/>
        <v>0</v>
      </c>
      <c r="N316" s="30">
        <f t="shared" si="116"/>
        <v>18767000000</v>
      </c>
      <c r="O316" s="30">
        <f t="shared" si="119"/>
        <v>0</v>
      </c>
      <c r="P316" s="30">
        <f t="shared" si="119"/>
        <v>0</v>
      </c>
      <c r="Q316" s="30">
        <f t="shared" si="119"/>
        <v>0</v>
      </c>
      <c r="R316" s="31">
        <f t="shared" si="119"/>
        <v>0</v>
      </c>
    </row>
    <row r="317" spans="1:18" ht="18.600000000000001" thickBot="1" x14ac:dyDescent="0.35">
      <c r="A317" s="2">
        <v>2021</v>
      </c>
      <c r="B317" s="79" t="s">
        <v>411</v>
      </c>
      <c r="C317" s="15" t="s">
        <v>153</v>
      </c>
      <c r="D317" s="16"/>
      <c r="E317" s="16"/>
      <c r="F317" s="21"/>
      <c r="G317" s="17" t="s">
        <v>154</v>
      </c>
      <c r="H317" s="30">
        <f t="shared" si="119"/>
        <v>18767000000</v>
      </c>
      <c r="I317" s="30">
        <f t="shared" si="119"/>
        <v>0</v>
      </c>
      <c r="J317" s="30">
        <f t="shared" si="119"/>
        <v>0</v>
      </c>
      <c r="K317" s="30">
        <f t="shared" si="119"/>
        <v>0</v>
      </c>
      <c r="L317" s="30">
        <f t="shared" si="119"/>
        <v>0</v>
      </c>
      <c r="M317" s="30">
        <f t="shared" si="117"/>
        <v>0</v>
      </c>
      <c r="N317" s="30">
        <f t="shared" si="116"/>
        <v>18767000000</v>
      </c>
      <c r="O317" s="30">
        <f t="shared" si="119"/>
        <v>0</v>
      </c>
      <c r="P317" s="30">
        <f t="shared" si="119"/>
        <v>0</v>
      </c>
      <c r="Q317" s="30">
        <f t="shared" si="119"/>
        <v>0</v>
      </c>
      <c r="R317" s="31">
        <f t="shared" si="119"/>
        <v>0</v>
      </c>
    </row>
    <row r="318" spans="1:18" ht="47.4" thickBot="1" x14ac:dyDescent="0.35">
      <c r="A318" s="2">
        <v>2021</v>
      </c>
      <c r="B318" s="79" t="s">
        <v>411</v>
      </c>
      <c r="C318" s="20" t="s">
        <v>155</v>
      </c>
      <c r="D318" s="21" t="s">
        <v>18</v>
      </c>
      <c r="E318" s="21">
        <v>20</v>
      </c>
      <c r="F318" s="21" t="s">
        <v>19</v>
      </c>
      <c r="G318" s="22" t="s">
        <v>156</v>
      </c>
      <c r="H318" s="35">
        <v>18767000000</v>
      </c>
      <c r="I318" s="24">
        <v>0</v>
      </c>
      <c r="J318" s="24">
        <v>0</v>
      </c>
      <c r="K318" s="24">
        <v>0</v>
      </c>
      <c r="L318" s="24">
        <v>0</v>
      </c>
      <c r="M318" s="24">
        <f t="shared" si="117"/>
        <v>0</v>
      </c>
      <c r="N318" s="24">
        <f t="shared" si="116"/>
        <v>18767000000</v>
      </c>
      <c r="O318" s="24">
        <v>0</v>
      </c>
      <c r="P318" s="24">
        <v>0</v>
      </c>
      <c r="Q318" s="24">
        <v>0</v>
      </c>
      <c r="R318" s="26">
        <v>0</v>
      </c>
    </row>
    <row r="319" spans="1:18" ht="18.600000000000001" thickBot="1" x14ac:dyDescent="0.35">
      <c r="A319" s="2">
        <v>2021</v>
      </c>
      <c r="B319" s="79" t="s">
        <v>411</v>
      </c>
      <c r="C319" s="15" t="s">
        <v>157</v>
      </c>
      <c r="D319" s="16"/>
      <c r="E319" s="16"/>
      <c r="F319" s="21"/>
      <c r="G319" s="85" t="s">
        <v>158</v>
      </c>
      <c r="H319" s="30">
        <f t="shared" ref="H319:R320" si="120">+H320</f>
        <v>188000000</v>
      </c>
      <c r="I319" s="30">
        <f t="shared" si="120"/>
        <v>0</v>
      </c>
      <c r="J319" s="30">
        <f t="shared" si="120"/>
        <v>0</v>
      </c>
      <c r="K319" s="30">
        <f t="shared" si="120"/>
        <v>0</v>
      </c>
      <c r="L319" s="30">
        <f t="shared" si="120"/>
        <v>0</v>
      </c>
      <c r="M319" s="30">
        <f t="shared" si="117"/>
        <v>0</v>
      </c>
      <c r="N319" s="30">
        <f t="shared" si="116"/>
        <v>188000000</v>
      </c>
      <c r="O319" s="30">
        <f t="shared" si="120"/>
        <v>188000000</v>
      </c>
      <c r="P319" s="30">
        <f t="shared" si="120"/>
        <v>14200179</v>
      </c>
      <c r="Q319" s="30">
        <f t="shared" si="120"/>
        <v>12491723</v>
      </c>
      <c r="R319" s="31">
        <f t="shared" si="120"/>
        <v>12491723</v>
      </c>
    </row>
    <row r="320" spans="1:18" ht="31.8" thickBot="1" x14ac:dyDescent="0.35">
      <c r="A320" s="2">
        <v>2021</v>
      </c>
      <c r="B320" s="79" t="s">
        <v>411</v>
      </c>
      <c r="C320" s="15" t="s">
        <v>159</v>
      </c>
      <c r="D320" s="21"/>
      <c r="E320" s="21"/>
      <c r="F320" s="21"/>
      <c r="G320" s="17" t="s">
        <v>160</v>
      </c>
      <c r="H320" s="30">
        <f t="shared" si="120"/>
        <v>188000000</v>
      </c>
      <c r="I320" s="30">
        <f t="shared" si="120"/>
        <v>0</v>
      </c>
      <c r="J320" s="30">
        <f t="shared" si="120"/>
        <v>0</v>
      </c>
      <c r="K320" s="30">
        <f t="shared" si="120"/>
        <v>0</v>
      </c>
      <c r="L320" s="30">
        <f t="shared" si="120"/>
        <v>0</v>
      </c>
      <c r="M320" s="30">
        <f t="shared" si="117"/>
        <v>0</v>
      </c>
      <c r="N320" s="30">
        <f t="shared" si="116"/>
        <v>188000000</v>
      </c>
      <c r="O320" s="30">
        <f t="shared" si="120"/>
        <v>188000000</v>
      </c>
      <c r="P320" s="30">
        <f t="shared" si="120"/>
        <v>14200179</v>
      </c>
      <c r="Q320" s="30">
        <f t="shared" si="120"/>
        <v>12491723</v>
      </c>
      <c r="R320" s="31">
        <f t="shared" si="120"/>
        <v>12491723</v>
      </c>
    </row>
    <row r="321" spans="1:18" ht="31.8" thickBot="1" x14ac:dyDescent="0.35">
      <c r="A321" s="2">
        <v>2021</v>
      </c>
      <c r="B321" s="79" t="s">
        <v>411</v>
      </c>
      <c r="C321" s="15" t="s">
        <v>161</v>
      </c>
      <c r="D321" s="21"/>
      <c r="E321" s="21"/>
      <c r="F321" s="21"/>
      <c r="G321" s="17" t="s">
        <v>162</v>
      </c>
      <c r="H321" s="30">
        <f>+H322+H323</f>
        <v>188000000</v>
      </c>
      <c r="I321" s="30">
        <f t="shared" ref="I321:R321" si="121">+I322+I323</f>
        <v>0</v>
      </c>
      <c r="J321" s="30">
        <f t="shared" si="121"/>
        <v>0</v>
      </c>
      <c r="K321" s="30">
        <f t="shared" si="121"/>
        <v>0</v>
      </c>
      <c r="L321" s="30">
        <f t="shared" si="121"/>
        <v>0</v>
      </c>
      <c r="M321" s="30">
        <f t="shared" si="117"/>
        <v>0</v>
      </c>
      <c r="N321" s="30">
        <f t="shared" si="116"/>
        <v>188000000</v>
      </c>
      <c r="O321" s="30">
        <f t="shared" si="121"/>
        <v>188000000</v>
      </c>
      <c r="P321" s="30">
        <f t="shared" si="121"/>
        <v>14200179</v>
      </c>
      <c r="Q321" s="30">
        <f t="shared" si="121"/>
        <v>12491723</v>
      </c>
      <c r="R321" s="31">
        <f t="shared" si="121"/>
        <v>12491723</v>
      </c>
    </row>
    <row r="322" spans="1:18" ht="18.600000000000001" thickBot="1" x14ac:dyDescent="0.35">
      <c r="A322" s="2">
        <v>2021</v>
      </c>
      <c r="B322" s="79" t="s">
        <v>411</v>
      </c>
      <c r="C322" s="20" t="s">
        <v>163</v>
      </c>
      <c r="D322" s="21" t="s">
        <v>18</v>
      </c>
      <c r="E322" s="21">
        <v>20</v>
      </c>
      <c r="F322" s="21" t="s">
        <v>19</v>
      </c>
      <c r="G322" s="22" t="s">
        <v>164</v>
      </c>
      <c r="H322" s="24">
        <v>68000000</v>
      </c>
      <c r="I322" s="24">
        <v>0</v>
      </c>
      <c r="J322" s="24">
        <v>0</v>
      </c>
      <c r="K322" s="24">
        <v>0</v>
      </c>
      <c r="L322" s="24">
        <v>0</v>
      </c>
      <c r="M322" s="24">
        <f t="shared" si="117"/>
        <v>0</v>
      </c>
      <c r="N322" s="24">
        <f t="shared" si="116"/>
        <v>68000000</v>
      </c>
      <c r="O322" s="24">
        <v>68000000</v>
      </c>
      <c r="P322" s="24">
        <v>12491723</v>
      </c>
      <c r="Q322" s="24">
        <v>12491723</v>
      </c>
      <c r="R322" s="26">
        <v>12491723</v>
      </c>
    </row>
    <row r="323" spans="1:18" ht="31.8" thickBot="1" x14ac:dyDescent="0.35">
      <c r="A323" s="2">
        <v>2021</v>
      </c>
      <c r="B323" s="79" t="s">
        <v>411</v>
      </c>
      <c r="C323" s="20" t="s">
        <v>165</v>
      </c>
      <c r="D323" s="21" t="s">
        <v>18</v>
      </c>
      <c r="E323" s="21">
        <v>20</v>
      </c>
      <c r="F323" s="21" t="s">
        <v>19</v>
      </c>
      <c r="G323" s="22" t="s">
        <v>166</v>
      </c>
      <c r="H323" s="24">
        <v>120000000</v>
      </c>
      <c r="I323" s="24">
        <v>0</v>
      </c>
      <c r="J323" s="24">
        <v>0</v>
      </c>
      <c r="K323" s="24">
        <v>0</v>
      </c>
      <c r="L323" s="24">
        <v>0</v>
      </c>
      <c r="M323" s="24">
        <f t="shared" si="117"/>
        <v>0</v>
      </c>
      <c r="N323" s="24">
        <f t="shared" si="116"/>
        <v>120000000</v>
      </c>
      <c r="O323" s="24">
        <v>120000000</v>
      </c>
      <c r="P323" s="24">
        <v>1708456</v>
      </c>
      <c r="Q323" s="24">
        <v>0</v>
      </c>
      <c r="R323" s="26">
        <v>0</v>
      </c>
    </row>
    <row r="324" spans="1:18" ht="18.600000000000001" thickBot="1" x14ac:dyDescent="0.35">
      <c r="A324" s="2">
        <v>2021</v>
      </c>
      <c r="B324" s="79" t="s">
        <v>411</v>
      </c>
      <c r="C324" s="15" t="s">
        <v>167</v>
      </c>
      <c r="D324" s="16"/>
      <c r="E324" s="16"/>
      <c r="F324" s="21"/>
      <c r="G324" s="17" t="s">
        <v>168</v>
      </c>
      <c r="H324" s="30">
        <f>+H325</f>
        <v>8222626000</v>
      </c>
      <c r="I324" s="30">
        <f t="shared" ref="I324:R324" si="122">+I325</f>
        <v>0</v>
      </c>
      <c r="J324" s="30">
        <f t="shared" si="122"/>
        <v>0</v>
      </c>
      <c r="K324" s="30">
        <f t="shared" si="122"/>
        <v>0</v>
      </c>
      <c r="L324" s="30">
        <f t="shared" si="122"/>
        <v>0</v>
      </c>
      <c r="M324" s="30">
        <f t="shared" si="117"/>
        <v>0</v>
      </c>
      <c r="N324" s="30">
        <f t="shared" si="116"/>
        <v>8222626000</v>
      </c>
      <c r="O324" s="30">
        <f t="shared" si="122"/>
        <v>3359243445</v>
      </c>
      <c r="P324" s="30">
        <f t="shared" si="122"/>
        <v>1700015445</v>
      </c>
      <c r="Q324" s="30">
        <f t="shared" si="122"/>
        <v>0</v>
      </c>
      <c r="R324" s="31">
        <f t="shared" si="122"/>
        <v>0</v>
      </c>
    </row>
    <row r="325" spans="1:18" ht="18.600000000000001" thickBot="1" x14ac:dyDescent="0.35">
      <c r="A325" s="2">
        <v>2021</v>
      </c>
      <c r="B325" s="79" t="s">
        <v>411</v>
      </c>
      <c r="C325" s="15" t="s">
        <v>169</v>
      </c>
      <c r="D325" s="16"/>
      <c r="E325" s="16"/>
      <c r="F325" s="21"/>
      <c r="G325" s="17" t="s">
        <v>170</v>
      </c>
      <c r="H325" s="30">
        <f>+H326+H327+H328</f>
        <v>8222626000</v>
      </c>
      <c r="I325" s="30">
        <f t="shared" ref="I325:R325" si="123">+I326+I327+I328</f>
        <v>0</v>
      </c>
      <c r="J325" s="30">
        <f t="shared" si="123"/>
        <v>0</v>
      </c>
      <c r="K325" s="30">
        <f t="shared" si="123"/>
        <v>0</v>
      </c>
      <c r="L325" s="30">
        <f t="shared" si="123"/>
        <v>0</v>
      </c>
      <c r="M325" s="30">
        <f t="shared" si="117"/>
        <v>0</v>
      </c>
      <c r="N325" s="30">
        <f t="shared" si="116"/>
        <v>8222626000</v>
      </c>
      <c r="O325" s="30">
        <f t="shared" si="123"/>
        <v>3359243445</v>
      </c>
      <c r="P325" s="30">
        <f t="shared" si="123"/>
        <v>1700015445</v>
      </c>
      <c r="Q325" s="30">
        <f t="shared" si="123"/>
        <v>0</v>
      </c>
      <c r="R325" s="31">
        <f t="shared" si="123"/>
        <v>0</v>
      </c>
    </row>
    <row r="326" spans="1:18" ht="18.600000000000001" thickBot="1" x14ac:dyDescent="0.35">
      <c r="A326" s="2">
        <v>2021</v>
      </c>
      <c r="B326" s="79" t="s">
        <v>411</v>
      </c>
      <c r="C326" s="20" t="s">
        <v>171</v>
      </c>
      <c r="D326" s="21" t="s">
        <v>172</v>
      </c>
      <c r="E326" s="21">
        <v>10</v>
      </c>
      <c r="F326" s="21" t="s">
        <v>19</v>
      </c>
      <c r="G326" s="22" t="s">
        <v>173</v>
      </c>
      <c r="H326" s="24">
        <v>1408779000</v>
      </c>
      <c r="I326" s="24">
        <v>0</v>
      </c>
      <c r="J326" s="24">
        <v>0</v>
      </c>
      <c r="K326" s="24">
        <v>0</v>
      </c>
      <c r="L326" s="24">
        <v>0</v>
      </c>
      <c r="M326" s="24">
        <f t="shared" si="117"/>
        <v>0</v>
      </c>
      <c r="N326" s="24">
        <f t="shared" si="116"/>
        <v>1408779000</v>
      </c>
      <c r="O326" s="24">
        <v>0</v>
      </c>
      <c r="P326" s="24">
        <v>0</v>
      </c>
      <c r="Q326" s="24">
        <v>0</v>
      </c>
      <c r="R326" s="26">
        <v>0</v>
      </c>
    </row>
    <row r="327" spans="1:18" ht="18.600000000000001" thickBot="1" x14ac:dyDescent="0.35">
      <c r="A327" s="2">
        <v>2021</v>
      </c>
      <c r="B327" s="79" t="s">
        <v>411</v>
      </c>
      <c r="C327" s="20" t="s">
        <v>171</v>
      </c>
      <c r="D327" s="21" t="s">
        <v>18</v>
      </c>
      <c r="E327" s="21">
        <v>20</v>
      </c>
      <c r="F327" s="21" t="s">
        <v>19</v>
      </c>
      <c r="G327" s="22" t="s">
        <v>173</v>
      </c>
      <c r="H327" s="24">
        <v>848378000</v>
      </c>
      <c r="I327" s="24">
        <v>0</v>
      </c>
      <c r="J327" s="24">
        <v>0</v>
      </c>
      <c r="K327" s="24">
        <v>0</v>
      </c>
      <c r="L327" s="24">
        <v>0</v>
      </c>
      <c r="M327" s="24">
        <f t="shared" si="117"/>
        <v>0</v>
      </c>
      <c r="N327" s="24">
        <f t="shared" si="116"/>
        <v>848378000</v>
      </c>
      <c r="O327" s="24">
        <v>0</v>
      </c>
      <c r="P327" s="24">
        <v>0</v>
      </c>
      <c r="Q327" s="24">
        <v>0</v>
      </c>
      <c r="R327" s="26">
        <v>0</v>
      </c>
    </row>
    <row r="328" spans="1:18" ht="18.600000000000001" thickBot="1" x14ac:dyDescent="0.35">
      <c r="A328" s="2">
        <v>2021</v>
      </c>
      <c r="B328" s="79" t="s">
        <v>411</v>
      </c>
      <c r="C328" s="20" t="s">
        <v>174</v>
      </c>
      <c r="D328" s="21" t="s">
        <v>18</v>
      </c>
      <c r="E328" s="21">
        <v>20</v>
      </c>
      <c r="F328" s="21" t="s">
        <v>19</v>
      </c>
      <c r="G328" s="22" t="s">
        <v>175</v>
      </c>
      <c r="H328" s="24">
        <v>5965469000</v>
      </c>
      <c r="I328" s="24">
        <v>0</v>
      </c>
      <c r="J328" s="24">
        <v>0</v>
      </c>
      <c r="K328" s="24">
        <v>0</v>
      </c>
      <c r="L328" s="24">
        <v>0</v>
      </c>
      <c r="M328" s="24">
        <f t="shared" si="117"/>
        <v>0</v>
      </c>
      <c r="N328" s="24">
        <f t="shared" si="116"/>
        <v>5965469000</v>
      </c>
      <c r="O328" s="24">
        <v>3359243445</v>
      </c>
      <c r="P328" s="24">
        <v>1700015445</v>
      </c>
      <c r="Q328" s="24">
        <v>0</v>
      </c>
      <c r="R328" s="26">
        <v>0</v>
      </c>
    </row>
    <row r="329" spans="1:18" ht="31.8" thickBot="1" x14ac:dyDescent="0.35">
      <c r="A329" s="2">
        <v>2021</v>
      </c>
      <c r="B329" s="79" t="s">
        <v>411</v>
      </c>
      <c r="C329" s="15" t="s">
        <v>176</v>
      </c>
      <c r="D329" s="16"/>
      <c r="E329" s="16"/>
      <c r="F329" s="21"/>
      <c r="G329" s="17" t="s">
        <v>177</v>
      </c>
      <c r="H329" s="30">
        <f t="shared" ref="H329:R330" si="124">+H330</f>
        <v>6122200000</v>
      </c>
      <c r="I329" s="30">
        <f t="shared" si="124"/>
        <v>0</v>
      </c>
      <c r="J329" s="30">
        <f t="shared" si="124"/>
        <v>0</v>
      </c>
      <c r="K329" s="30">
        <f t="shared" si="124"/>
        <v>0</v>
      </c>
      <c r="L329" s="30">
        <f t="shared" si="124"/>
        <v>0</v>
      </c>
      <c r="M329" s="30">
        <f t="shared" si="117"/>
        <v>0</v>
      </c>
      <c r="N329" s="30">
        <f t="shared" si="116"/>
        <v>6122200000</v>
      </c>
      <c r="O329" s="30">
        <f t="shared" si="124"/>
        <v>4640071275.4499998</v>
      </c>
      <c r="P329" s="30">
        <f t="shared" si="124"/>
        <v>4640071275.4499998</v>
      </c>
      <c r="Q329" s="30">
        <f t="shared" si="124"/>
        <v>4640071275.4499998</v>
      </c>
      <c r="R329" s="31">
        <f t="shared" si="124"/>
        <v>4640071275.4499998</v>
      </c>
    </row>
    <row r="330" spans="1:18" ht="18.600000000000001" thickBot="1" x14ac:dyDescent="0.35">
      <c r="A330" s="2">
        <v>2021</v>
      </c>
      <c r="B330" s="79" t="s">
        <v>411</v>
      </c>
      <c r="C330" s="15" t="s">
        <v>178</v>
      </c>
      <c r="D330" s="16"/>
      <c r="E330" s="16"/>
      <c r="F330" s="21"/>
      <c r="G330" s="17" t="s">
        <v>179</v>
      </c>
      <c r="H330" s="30">
        <f t="shared" si="124"/>
        <v>6122200000</v>
      </c>
      <c r="I330" s="30">
        <f t="shared" si="124"/>
        <v>0</v>
      </c>
      <c r="J330" s="30">
        <f t="shared" si="124"/>
        <v>0</v>
      </c>
      <c r="K330" s="30">
        <f t="shared" si="124"/>
        <v>0</v>
      </c>
      <c r="L330" s="30">
        <f t="shared" si="124"/>
        <v>0</v>
      </c>
      <c r="M330" s="30">
        <f t="shared" si="117"/>
        <v>0</v>
      </c>
      <c r="N330" s="30">
        <f t="shared" si="116"/>
        <v>6122200000</v>
      </c>
      <c r="O330" s="30">
        <f t="shared" si="124"/>
        <v>4640071275.4499998</v>
      </c>
      <c r="P330" s="30">
        <f t="shared" si="124"/>
        <v>4640071275.4499998</v>
      </c>
      <c r="Q330" s="30">
        <f t="shared" si="124"/>
        <v>4640071275.4499998</v>
      </c>
      <c r="R330" s="31">
        <f t="shared" si="124"/>
        <v>4640071275.4499998</v>
      </c>
    </row>
    <row r="331" spans="1:18" ht="18.600000000000001" thickBot="1" x14ac:dyDescent="0.35">
      <c r="A331" s="2">
        <v>2021</v>
      </c>
      <c r="B331" s="79" t="s">
        <v>411</v>
      </c>
      <c r="C331" s="36" t="s">
        <v>180</v>
      </c>
      <c r="D331" s="37" t="s">
        <v>18</v>
      </c>
      <c r="E331" s="37">
        <v>20</v>
      </c>
      <c r="F331" s="37" t="s">
        <v>19</v>
      </c>
      <c r="G331" s="38" t="s">
        <v>181</v>
      </c>
      <c r="H331" s="39">
        <v>6122200000</v>
      </c>
      <c r="I331" s="39">
        <v>0</v>
      </c>
      <c r="J331" s="39">
        <v>0</v>
      </c>
      <c r="K331" s="39">
        <v>0</v>
      </c>
      <c r="L331" s="39">
        <v>0</v>
      </c>
      <c r="M331" s="39">
        <f t="shared" si="117"/>
        <v>0</v>
      </c>
      <c r="N331" s="39">
        <f t="shared" si="116"/>
        <v>6122200000</v>
      </c>
      <c r="O331" s="39">
        <v>4640071275.4499998</v>
      </c>
      <c r="P331" s="39">
        <v>4640071275.4499998</v>
      </c>
      <c r="Q331" s="39">
        <v>4640071275.4499998</v>
      </c>
      <c r="R331" s="41">
        <v>4640071275.4499998</v>
      </c>
    </row>
    <row r="332" spans="1:18" ht="18.600000000000001" thickBot="1" x14ac:dyDescent="0.35">
      <c r="A332" s="2">
        <v>2021</v>
      </c>
      <c r="B332" s="79" t="s">
        <v>411</v>
      </c>
      <c r="C332" s="5" t="s">
        <v>182</v>
      </c>
      <c r="D332" s="6"/>
      <c r="E332" s="6"/>
      <c r="F332" s="6"/>
      <c r="G332" s="7" t="s">
        <v>183</v>
      </c>
      <c r="H332" s="8">
        <f>H333+H336</f>
        <v>969198470862</v>
      </c>
      <c r="I332" s="8">
        <f t="shared" ref="I332:L332" si="125">I333+I336</f>
        <v>0</v>
      </c>
      <c r="J332" s="8">
        <f t="shared" si="125"/>
        <v>0</v>
      </c>
      <c r="K332" s="8">
        <f t="shared" si="125"/>
        <v>0</v>
      </c>
      <c r="L332" s="8">
        <f t="shared" si="125"/>
        <v>0</v>
      </c>
      <c r="M332" s="8">
        <f t="shared" si="117"/>
        <v>0</v>
      </c>
      <c r="N332" s="8">
        <f t="shared" si="116"/>
        <v>969198470862</v>
      </c>
      <c r="O332" s="8">
        <f t="shared" ref="O332:R332" si="126">O333+O336</f>
        <v>0</v>
      </c>
      <c r="P332" s="8">
        <f t="shared" si="126"/>
        <v>0</v>
      </c>
      <c r="Q332" s="8">
        <f t="shared" si="126"/>
        <v>0</v>
      </c>
      <c r="R332" s="9">
        <f t="shared" si="126"/>
        <v>0</v>
      </c>
    </row>
    <row r="333" spans="1:18" ht="18.600000000000001" thickBot="1" x14ac:dyDescent="0.35">
      <c r="A333" s="2">
        <v>2021</v>
      </c>
      <c r="B333" s="79" t="s">
        <v>411</v>
      </c>
      <c r="C333" s="10" t="s">
        <v>184</v>
      </c>
      <c r="D333" s="11"/>
      <c r="E333" s="11"/>
      <c r="F333" s="42"/>
      <c r="G333" s="12" t="s">
        <v>185</v>
      </c>
      <c r="H333" s="43">
        <f>H334</f>
        <v>134836170862</v>
      </c>
      <c r="I333" s="43">
        <f t="shared" ref="I333:R333" si="127">I334</f>
        <v>0</v>
      </c>
      <c r="J333" s="43">
        <f t="shared" si="127"/>
        <v>0</v>
      </c>
      <c r="K333" s="43">
        <f t="shared" si="127"/>
        <v>0</v>
      </c>
      <c r="L333" s="43">
        <f t="shared" si="127"/>
        <v>0</v>
      </c>
      <c r="M333" s="43">
        <f t="shared" si="117"/>
        <v>0</v>
      </c>
      <c r="N333" s="43">
        <f t="shared" si="116"/>
        <v>134836170862</v>
      </c>
      <c r="O333" s="43">
        <f t="shared" si="127"/>
        <v>0</v>
      </c>
      <c r="P333" s="43">
        <f t="shared" si="127"/>
        <v>0</v>
      </c>
      <c r="Q333" s="43">
        <f t="shared" si="127"/>
        <v>0</v>
      </c>
      <c r="R333" s="44">
        <f t="shared" si="127"/>
        <v>0</v>
      </c>
    </row>
    <row r="334" spans="1:18" ht="18.600000000000001" thickBot="1" x14ac:dyDescent="0.35">
      <c r="A334" s="2">
        <v>2021</v>
      </c>
      <c r="B334" s="79" t="s">
        <v>411</v>
      </c>
      <c r="C334" s="15" t="s">
        <v>186</v>
      </c>
      <c r="D334" s="16"/>
      <c r="E334" s="16"/>
      <c r="F334" s="21"/>
      <c r="G334" s="17" t="s">
        <v>187</v>
      </c>
      <c r="H334" s="45">
        <f t="shared" ref="H334:R334" si="128">+H335</f>
        <v>134836170862</v>
      </c>
      <c r="I334" s="45">
        <f t="shared" si="128"/>
        <v>0</v>
      </c>
      <c r="J334" s="45">
        <f t="shared" si="128"/>
        <v>0</v>
      </c>
      <c r="K334" s="45">
        <f t="shared" si="128"/>
        <v>0</v>
      </c>
      <c r="L334" s="45">
        <f t="shared" si="128"/>
        <v>0</v>
      </c>
      <c r="M334" s="45">
        <f t="shared" si="117"/>
        <v>0</v>
      </c>
      <c r="N334" s="45">
        <f t="shared" si="116"/>
        <v>134836170862</v>
      </c>
      <c r="O334" s="45">
        <f t="shared" si="128"/>
        <v>0</v>
      </c>
      <c r="P334" s="45">
        <f t="shared" si="128"/>
        <v>0</v>
      </c>
      <c r="Q334" s="45">
        <f t="shared" si="128"/>
        <v>0</v>
      </c>
      <c r="R334" s="46">
        <f t="shared" si="128"/>
        <v>0</v>
      </c>
    </row>
    <row r="335" spans="1:18" ht="18.600000000000001" thickBot="1" x14ac:dyDescent="0.35">
      <c r="A335" s="2">
        <v>2021</v>
      </c>
      <c r="B335" s="79" t="s">
        <v>411</v>
      </c>
      <c r="C335" s="20" t="s">
        <v>188</v>
      </c>
      <c r="D335" s="21" t="s">
        <v>172</v>
      </c>
      <c r="E335" s="21">
        <v>11</v>
      </c>
      <c r="F335" s="21" t="s">
        <v>189</v>
      </c>
      <c r="G335" s="22" t="s">
        <v>190</v>
      </c>
      <c r="H335" s="47">
        <v>134836170862</v>
      </c>
      <c r="I335" s="47">
        <v>0</v>
      </c>
      <c r="J335" s="47">
        <v>0</v>
      </c>
      <c r="K335" s="47">
        <v>0</v>
      </c>
      <c r="L335" s="47">
        <v>0</v>
      </c>
      <c r="M335" s="47">
        <f t="shared" si="117"/>
        <v>0</v>
      </c>
      <c r="N335" s="47">
        <f t="shared" si="116"/>
        <v>134836170862</v>
      </c>
      <c r="O335" s="47">
        <v>0</v>
      </c>
      <c r="P335" s="47">
        <v>0</v>
      </c>
      <c r="Q335" s="47">
        <v>0</v>
      </c>
      <c r="R335" s="48">
        <v>0</v>
      </c>
    </row>
    <row r="336" spans="1:18" ht="18.600000000000001" thickBot="1" x14ac:dyDescent="0.35">
      <c r="A336" s="2">
        <v>2021</v>
      </c>
      <c r="B336" s="79" t="s">
        <v>411</v>
      </c>
      <c r="C336" s="15" t="s">
        <v>191</v>
      </c>
      <c r="D336" s="16"/>
      <c r="E336" s="16"/>
      <c r="F336" s="21"/>
      <c r="G336" s="17" t="s">
        <v>192</v>
      </c>
      <c r="H336" s="45">
        <f>H337</f>
        <v>834362300000</v>
      </c>
      <c r="I336" s="45">
        <f t="shared" ref="I336:L336" si="129">I337</f>
        <v>0</v>
      </c>
      <c r="J336" s="45">
        <f t="shared" si="129"/>
        <v>0</v>
      </c>
      <c r="K336" s="45">
        <f t="shared" si="129"/>
        <v>0</v>
      </c>
      <c r="L336" s="45">
        <f t="shared" si="129"/>
        <v>0</v>
      </c>
      <c r="M336" s="45">
        <f t="shared" si="117"/>
        <v>0</v>
      </c>
      <c r="N336" s="45">
        <f t="shared" si="116"/>
        <v>834362300000</v>
      </c>
      <c r="O336" s="45">
        <f t="shared" ref="O336:R336" si="130">O337</f>
        <v>0</v>
      </c>
      <c r="P336" s="45">
        <f t="shared" si="130"/>
        <v>0</v>
      </c>
      <c r="Q336" s="45">
        <f t="shared" si="130"/>
        <v>0</v>
      </c>
      <c r="R336" s="46">
        <f t="shared" si="130"/>
        <v>0</v>
      </c>
    </row>
    <row r="337" spans="1:18" ht="18.600000000000001" thickBot="1" x14ac:dyDescent="0.35">
      <c r="A337" s="2">
        <v>2021</v>
      </c>
      <c r="B337" s="79" t="s">
        <v>411</v>
      </c>
      <c r="C337" s="15" t="s">
        <v>193</v>
      </c>
      <c r="D337" s="16"/>
      <c r="E337" s="16"/>
      <c r="F337" s="21"/>
      <c r="G337" s="17" t="s">
        <v>194</v>
      </c>
      <c r="H337" s="45">
        <f>+H338</f>
        <v>834362300000</v>
      </c>
      <c r="I337" s="45">
        <f t="shared" ref="I337:L337" si="131">+I338</f>
        <v>0</v>
      </c>
      <c r="J337" s="45">
        <f t="shared" si="131"/>
        <v>0</v>
      </c>
      <c r="K337" s="45">
        <f t="shared" si="131"/>
        <v>0</v>
      </c>
      <c r="L337" s="45">
        <f t="shared" si="131"/>
        <v>0</v>
      </c>
      <c r="M337" s="45">
        <f t="shared" si="117"/>
        <v>0</v>
      </c>
      <c r="N337" s="45">
        <f t="shared" si="116"/>
        <v>834362300000</v>
      </c>
      <c r="O337" s="45">
        <f t="shared" ref="O337:R337" si="132">+O338</f>
        <v>0</v>
      </c>
      <c r="P337" s="45">
        <f t="shared" si="132"/>
        <v>0</v>
      </c>
      <c r="Q337" s="45">
        <f t="shared" si="132"/>
        <v>0</v>
      </c>
      <c r="R337" s="46">
        <f t="shared" si="132"/>
        <v>0</v>
      </c>
    </row>
    <row r="338" spans="1:18" ht="18.600000000000001" thickBot="1" x14ac:dyDescent="0.35">
      <c r="A338" s="2">
        <v>2021</v>
      </c>
      <c r="B338" s="79" t="s">
        <v>411</v>
      </c>
      <c r="C338" s="36" t="s">
        <v>195</v>
      </c>
      <c r="D338" s="37" t="s">
        <v>172</v>
      </c>
      <c r="E338" s="37">
        <v>11</v>
      </c>
      <c r="F338" s="37" t="s">
        <v>19</v>
      </c>
      <c r="G338" s="38" t="s">
        <v>196</v>
      </c>
      <c r="H338" s="49">
        <v>834362300000</v>
      </c>
      <c r="I338" s="49">
        <v>0</v>
      </c>
      <c r="J338" s="49">
        <v>0</v>
      </c>
      <c r="K338" s="49">
        <v>0</v>
      </c>
      <c r="L338" s="49">
        <v>0</v>
      </c>
      <c r="M338" s="49">
        <f t="shared" si="117"/>
        <v>0</v>
      </c>
      <c r="N338" s="49">
        <f t="shared" si="116"/>
        <v>834362300000</v>
      </c>
      <c r="O338" s="49">
        <v>0</v>
      </c>
      <c r="P338" s="49">
        <v>0</v>
      </c>
      <c r="Q338" s="49">
        <v>0</v>
      </c>
      <c r="R338" s="50">
        <v>0</v>
      </c>
    </row>
    <row r="339" spans="1:18" ht="18.600000000000001" thickBot="1" x14ac:dyDescent="0.35">
      <c r="A339" s="2">
        <v>2021</v>
      </c>
      <c r="B339" s="79" t="s">
        <v>411</v>
      </c>
      <c r="C339" s="5" t="s">
        <v>197</v>
      </c>
      <c r="D339" s="6"/>
      <c r="E339" s="6"/>
      <c r="F339" s="6"/>
      <c r="G339" s="7" t="s">
        <v>440</v>
      </c>
      <c r="H339" s="8">
        <f t="shared" ref="H339:L339" si="133">+H340+H443+H449+H461+H472</f>
        <v>4237527256305</v>
      </c>
      <c r="I339" s="8">
        <f t="shared" si="133"/>
        <v>0</v>
      </c>
      <c r="J339" s="8">
        <f t="shared" si="133"/>
        <v>0</v>
      </c>
      <c r="K339" s="8">
        <f t="shared" si="133"/>
        <v>1990000000</v>
      </c>
      <c r="L339" s="8">
        <f t="shared" si="133"/>
        <v>1990000000</v>
      </c>
      <c r="M339" s="8">
        <f t="shared" si="117"/>
        <v>0</v>
      </c>
      <c r="N339" s="8">
        <f t="shared" si="116"/>
        <v>4237527256305</v>
      </c>
      <c r="O339" s="8">
        <f t="shared" ref="O339:R339" si="134">+O340+O443+O449+O461+O472</f>
        <v>4147765785537.1997</v>
      </c>
      <c r="P339" s="8">
        <f t="shared" si="134"/>
        <v>4021556044542.3999</v>
      </c>
      <c r="Q339" s="8">
        <f t="shared" si="134"/>
        <v>118913545322.17001</v>
      </c>
      <c r="R339" s="9">
        <f t="shared" si="134"/>
        <v>118900652282.30002</v>
      </c>
    </row>
    <row r="340" spans="1:18" ht="18.600000000000001" thickBot="1" x14ac:dyDescent="0.35">
      <c r="A340" s="2">
        <v>2021</v>
      </c>
      <c r="B340" s="79" t="s">
        <v>411</v>
      </c>
      <c r="C340" s="10" t="s">
        <v>198</v>
      </c>
      <c r="D340" s="11"/>
      <c r="E340" s="11"/>
      <c r="F340" s="42"/>
      <c r="G340" s="12" t="s">
        <v>199</v>
      </c>
      <c r="H340" s="51">
        <f>+H341</f>
        <v>4013197084476</v>
      </c>
      <c r="I340" s="51">
        <f t="shared" ref="I340:R340" si="135">+I341</f>
        <v>0</v>
      </c>
      <c r="J340" s="51">
        <f t="shared" si="135"/>
        <v>0</v>
      </c>
      <c r="K340" s="51">
        <f t="shared" si="135"/>
        <v>0</v>
      </c>
      <c r="L340" s="51">
        <f t="shared" si="135"/>
        <v>0</v>
      </c>
      <c r="M340" s="51">
        <f t="shared" si="117"/>
        <v>0</v>
      </c>
      <c r="N340" s="51">
        <f t="shared" si="116"/>
        <v>4013197084476</v>
      </c>
      <c r="O340" s="51">
        <f t="shared" si="135"/>
        <v>3999554538914.3999</v>
      </c>
      <c r="P340" s="51">
        <f t="shared" si="135"/>
        <v>3992526125053.6001</v>
      </c>
      <c r="Q340" s="51">
        <f t="shared" si="135"/>
        <v>118472642027.5</v>
      </c>
      <c r="R340" s="52">
        <f t="shared" si="135"/>
        <v>118463068758.5</v>
      </c>
    </row>
    <row r="341" spans="1:18" ht="18.600000000000001" thickBot="1" x14ac:dyDescent="0.35">
      <c r="A341" s="2">
        <v>2021</v>
      </c>
      <c r="B341" s="79" t="s">
        <v>411</v>
      </c>
      <c r="C341" s="15" t="s">
        <v>200</v>
      </c>
      <c r="D341" s="16"/>
      <c r="E341" s="16"/>
      <c r="F341" s="21"/>
      <c r="G341" s="17" t="s">
        <v>201</v>
      </c>
      <c r="H341" s="30">
        <f t="shared" ref="H341:L341" si="136">+H342+H346+H350+H354+H358+H362+H366+H370+H374+H378+H383+H387+H391+H395+H399+H403+H407+H412+H415+H419+H423+H427+H431+H435</f>
        <v>4013197084476</v>
      </c>
      <c r="I341" s="30">
        <f t="shared" si="136"/>
        <v>0</v>
      </c>
      <c r="J341" s="30">
        <f t="shared" si="136"/>
        <v>0</v>
      </c>
      <c r="K341" s="30">
        <f t="shared" si="136"/>
        <v>0</v>
      </c>
      <c r="L341" s="30">
        <f t="shared" si="136"/>
        <v>0</v>
      </c>
      <c r="M341" s="30">
        <f t="shared" si="117"/>
        <v>0</v>
      </c>
      <c r="N341" s="30">
        <f t="shared" si="116"/>
        <v>4013197084476</v>
      </c>
      <c r="O341" s="30">
        <f t="shared" ref="O341:R341" si="137">+O342+O346+O350+O354+O358+O362+O366+O370+O374+O378+O383+O387+O391+O395+O399+O403+O407+O412+O415+O419+O423+O427+O431+O435</f>
        <v>3999554538914.3999</v>
      </c>
      <c r="P341" s="30">
        <f t="shared" si="137"/>
        <v>3992526125053.6001</v>
      </c>
      <c r="Q341" s="30">
        <f t="shared" si="137"/>
        <v>118472642027.5</v>
      </c>
      <c r="R341" s="31">
        <f t="shared" si="137"/>
        <v>118463068758.5</v>
      </c>
    </row>
    <row r="342" spans="1:18" ht="47.4" thickBot="1" x14ac:dyDescent="0.35">
      <c r="A342" s="2">
        <v>2021</v>
      </c>
      <c r="B342" s="79" t="s">
        <v>411</v>
      </c>
      <c r="C342" s="15" t="s">
        <v>202</v>
      </c>
      <c r="D342" s="21"/>
      <c r="E342" s="21"/>
      <c r="F342" s="21"/>
      <c r="G342" s="17" t="s">
        <v>203</v>
      </c>
      <c r="H342" s="30">
        <f t="shared" ref="H342:R344" si="138">+H343</f>
        <v>197403295128</v>
      </c>
      <c r="I342" s="30">
        <f t="shared" si="138"/>
        <v>0</v>
      </c>
      <c r="J342" s="30">
        <f t="shared" si="138"/>
        <v>0</v>
      </c>
      <c r="K342" s="30">
        <f t="shared" si="138"/>
        <v>0</v>
      </c>
      <c r="L342" s="30">
        <f t="shared" si="138"/>
        <v>0</v>
      </c>
      <c r="M342" s="30">
        <f t="shared" si="117"/>
        <v>0</v>
      </c>
      <c r="N342" s="30">
        <f t="shared" si="116"/>
        <v>197403295128</v>
      </c>
      <c r="O342" s="30">
        <f t="shared" si="138"/>
        <v>197403295128</v>
      </c>
      <c r="P342" s="30">
        <f t="shared" si="138"/>
        <v>197403295128</v>
      </c>
      <c r="Q342" s="30">
        <f t="shared" si="138"/>
        <v>0</v>
      </c>
      <c r="R342" s="31">
        <f t="shared" si="138"/>
        <v>0</v>
      </c>
    </row>
    <row r="343" spans="1:18" ht="47.4" thickBot="1" x14ac:dyDescent="0.35">
      <c r="A343" s="2">
        <v>2021</v>
      </c>
      <c r="B343" s="79" t="s">
        <v>411</v>
      </c>
      <c r="C343" s="15" t="s">
        <v>204</v>
      </c>
      <c r="D343" s="53"/>
      <c r="E343" s="53"/>
      <c r="F343" s="21"/>
      <c r="G343" s="17" t="s">
        <v>203</v>
      </c>
      <c r="H343" s="30">
        <f t="shared" si="138"/>
        <v>197403295128</v>
      </c>
      <c r="I343" s="30">
        <f t="shared" si="138"/>
        <v>0</v>
      </c>
      <c r="J343" s="30">
        <f t="shared" si="138"/>
        <v>0</v>
      </c>
      <c r="K343" s="30">
        <f t="shared" si="138"/>
        <v>0</v>
      </c>
      <c r="L343" s="30">
        <f t="shared" si="138"/>
        <v>0</v>
      </c>
      <c r="M343" s="30">
        <f t="shared" si="117"/>
        <v>0</v>
      </c>
      <c r="N343" s="30">
        <f t="shared" si="116"/>
        <v>197403295128</v>
      </c>
      <c r="O343" s="30">
        <f t="shared" si="138"/>
        <v>197403295128</v>
      </c>
      <c r="P343" s="30">
        <f t="shared" si="138"/>
        <v>197403295128</v>
      </c>
      <c r="Q343" s="30">
        <f t="shared" si="138"/>
        <v>0</v>
      </c>
      <c r="R343" s="31">
        <f t="shared" si="138"/>
        <v>0</v>
      </c>
    </row>
    <row r="344" spans="1:18" ht="18.600000000000001" thickBot="1" x14ac:dyDescent="0.35">
      <c r="A344" s="2">
        <v>2021</v>
      </c>
      <c r="B344" s="79" t="s">
        <v>411</v>
      </c>
      <c r="C344" s="15" t="s">
        <v>205</v>
      </c>
      <c r="D344" s="53"/>
      <c r="E344" s="53"/>
      <c r="F344" s="21"/>
      <c r="G344" s="17" t="s">
        <v>206</v>
      </c>
      <c r="H344" s="30">
        <f t="shared" si="138"/>
        <v>197403295128</v>
      </c>
      <c r="I344" s="30">
        <f t="shared" si="138"/>
        <v>0</v>
      </c>
      <c r="J344" s="30">
        <f t="shared" si="138"/>
        <v>0</v>
      </c>
      <c r="K344" s="30">
        <f t="shared" si="138"/>
        <v>0</v>
      </c>
      <c r="L344" s="30">
        <f t="shared" si="138"/>
        <v>0</v>
      </c>
      <c r="M344" s="30">
        <f t="shared" si="117"/>
        <v>0</v>
      </c>
      <c r="N344" s="30">
        <f t="shared" si="116"/>
        <v>197403295128</v>
      </c>
      <c r="O344" s="30">
        <f t="shared" si="138"/>
        <v>197403295128</v>
      </c>
      <c r="P344" s="30">
        <f t="shared" si="138"/>
        <v>197403295128</v>
      </c>
      <c r="Q344" s="30">
        <f t="shared" si="138"/>
        <v>0</v>
      </c>
      <c r="R344" s="31">
        <f t="shared" si="138"/>
        <v>0</v>
      </c>
    </row>
    <row r="345" spans="1:18" ht="18.600000000000001" thickBot="1" x14ac:dyDescent="0.35">
      <c r="A345" s="2">
        <v>2021</v>
      </c>
      <c r="B345" s="79" t="s">
        <v>411</v>
      </c>
      <c r="C345" s="20" t="s">
        <v>207</v>
      </c>
      <c r="D345" s="21" t="s">
        <v>172</v>
      </c>
      <c r="E345" s="21">
        <v>11</v>
      </c>
      <c r="F345" s="21" t="s">
        <v>19</v>
      </c>
      <c r="G345" s="22" t="s">
        <v>208</v>
      </c>
      <c r="H345" s="24">
        <v>197403295128</v>
      </c>
      <c r="I345" s="24">
        <v>0</v>
      </c>
      <c r="J345" s="24">
        <v>0</v>
      </c>
      <c r="K345" s="24">
        <v>0</v>
      </c>
      <c r="L345" s="24">
        <v>0</v>
      </c>
      <c r="M345" s="24">
        <f t="shared" si="117"/>
        <v>0</v>
      </c>
      <c r="N345" s="24">
        <f t="shared" si="116"/>
        <v>197403295128</v>
      </c>
      <c r="O345" s="24">
        <v>197403295128</v>
      </c>
      <c r="P345" s="24">
        <v>197403295128</v>
      </c>
      <c r="Q345" s="24">
        <v>0</v>
      </c>
      <c r="R345" s="26">
        <v>0</v>
      </c>
    </row>
    <row r="346" spans="1:18" ht="47.4" thickBot="1" x14ac:dyDescent="0.35">
      <c r="A346" s="2">
        <v>2021</v>
      </c>
      <c r="B346" s="79" t="s">
        <v>411</v>
      </c>
      <c r="C346" s="15" t="s">
        <v>209</v>
      </c>
      <c r="D346" s="53"/>
      <c r="E346" s="53"/>
      <c r="F346" s="21"/>
      <c r="G346" s="17" t="s">
        <v>210</v>
      </c>
      <c r="H346" s="30">
        <f t="shared" ref="H346:R348" si="139">+H347</f>
        <v>1740600000</v>
      </c>
      <c r="I346" s="30">
        <f t="shared" si="139"/>
        <v>0</v>
      </c>
      <c r="J346" s="30">
        <f t="shared" si="139"/>
        <v>0</v>
      </c>
      <c r="K346" s="30">
        <f t="shared" si="139"/>
        <v>0</v>
      </c>
      <c r="L346" s="30">
        <f t="shared" si="139"/>
        <v>0</v>
      </c>
      <c r="M346" s="30">
        <f t="shared" si="117"/>
        <v>0</v>
      </c>
      <c r="N346" s="30">
        <f t="shared" si="116"/>
        <v>1740600000</v>
      </c>
      <c r="O346" s="30">
        <f t="shared" si="139"/>
        <v>1740600000</v>
      </c>
      <c r="P346" s="30">
        <f t="shared" si="139"/>
        <v>1740600000</v>
      </c>
      <c r="Q346" s="30">
        <f t="shared" si="139"/>
        <v>0</v>
      </c>
      <c r="R346" s="31">
        <f t="shared" si="139"/>
        <v>0</v>
      </c>
    </row>
    <row r="347" spans="1:18" ht="47.4" thickBot="1" x14ac:dyDescent="0.35">
      <c r="A347" s="2">
        <v>2021</v>
      </c>
      <c r="B347" s="79" t="s">
        <v>411</v>
      </c>
      <c r="C347" s="15" t="s">
        <v>211</v>
      </c>
      <c r="D347" s="21"/>
      <c r="E347" s="21"/>
      <c r="F347" s="21"/>
      <c r="G347" s="54" t="s">
        <v>210</v>
      </c>
      <c r="H347" s="30">
        <f t="shared" si="139"/>
        <v>1740600000</v>
      </c>
      <c r="I347" s="30">
        <f t="shared" si="139"/>
        <v>0</v>
      </c>
      <c r="J347" s="30">
        <f t="shared" si="139"/>
        <v>0</v>
      </c>
      <c r="K347" s="30">
        <f t="shared" si="139"/>
        <v>0</v>
      </c>
      <c r="L347" s="30">
        <f t="shared" si="139"/>
        <v>0</v>
      </c>
      <c r="M347" s="30">
        <f t="shared" si="117"/>
        <v>0</v>
      </c>
      <c r="N347" s="30">
        <f t="shared" si="116"/>
        <v>1740600000</v>
      </c>
      <c r="O347" s="30">
        <f t="shared" si="139"/>
        <v>1740600000</v>
      </c>
      <c r="P347" s="30">
        <f t="shared" si="139"/>
        <v>1740600000</v>
      </c>
      <c r="Q347" s="30">
        <f t="shared" si="139"/>
        <v>0</v>
      </c>
      <c r="R347" s="31">
        <f t="shared" si="139"/>
        <v>0</v>
      </c>
    </row>
    <row r="348" spans="1:18" ht="18.600000000000001" thickBot="1" x14ac:dyDescent="0.35">
      <c r="A348" s="2">
        <v>2021</v>
      </c>
      <c r="B348" s="79" t="s">
        <v>411</v>
      </c>
      <c r="C348" s="15" t="s">
        <v>212</v>
      </c>
      <c r="D348" s="21"/>
      <c r="E348" s="21"/>
      <c r="F348" s="21"/>
      <c r="G348" s="17" t="s">
        <v>206</v>
      </c>
      <c r="H348" s="30">
        <f t="shared" si="139"/>
        <v>1740600000</v>
      </c>
      <c r="I348" s="30">
        <f t="shared" si="139"/>
        <v>0</v>
      </c>
      <c r="J348" s="30">
        <f t="shared" si="139"/>
        <v>0</v>
      </c>
      <c r="K348" s="30">
        <f t="shared" si="139"/>
        <v>0</v>
      </c>
      <c r="L348" s="30">
        <f t="shared" si="139"/>
        <v>0</v>
      </c>
      <c r="M348" s="30">
        <f t="shared" si="117"/>
        <v>0</v>
      </c>
      <c r="N348" s="30">
        <f t="shared" si="116"/>
        <v>1740600000</v>
      </c>
      <c r="O348" s="30">
        <f t="shared" si="139"/>
        <v>1740600000</v>
      </c>
      <c r="P348" s="30">
        <f t="shared" si="139"/>
        <v>1740600000</v>
      </c>
      <c r="Q348" s="30">
        <f t="shared" si="139"/>
        <v>0</v>
      </c>
      <c r="R348" s="31">
        <f t="shared" si="139"/>
        <v>0</v>
      </c>
    </row>
    <row r="349" spans="1:18" ht="18.600000000000001" thickBot="1" x14ac:dyDescent="0.35">
      <c r="A349" s="2">
        <v>2021</v>
      </c>
      <c r="B349" s="79" t="s">
        <v>411</v>
      </c>
      <c r="C349" s="20" t="s">
        <v>213</v>
      </c>
      <c r="D349" s="21" t="s">
        <v>172</v>
      </c>
      <c r="E349" s="21">
        <v>11</v>
      </c>
      <c r="F349" s="21" t="s">
        <v>19</v>
      </c>
      <c r="G349" s="22" t="s">
        <v>208</v>
      </c>
      <c r="H349" s="24">
        <v>1740600000</v>
      </c>
      <c r="I349" s="24">
        <v>0</v>
      </c>
      <c r="J349" s="24">
        <v>0</v>
      </c>
      <c r="K349" s="24">
        <v>0</v>
      </c>
      <c r="L349" s="24">
        <v>0</v>
      </c>
      <c r="M349" s="24">
        <f t="shared" si="117"/>
        <v>0</v>
      </c>
      <c r="N349" s="24">
        <f t="shared" si="116"/>
        <v>1740600000</v>
      </c>
      <c r="O349" s="24">
        <v>1740600000</v>
      </c>
      <c r="P349" s="24">
        <v>1740600000</v>
      </c>
      <c r="Q349" s="24">
        <v>0</v>
      </c>
      <c r="R349" s="26">
        <v>0</v>
      </c>
    </row>
    <row r="350" spans="1:18" ht="63" thickBot="1" x14ac:dyDescent="0.35">
      <c r="A350" s="2">
        <v>2021</v>
      </c>
      <c r="B350" s="79" t="s">
        <v>411</v>
      </c>
      <c r="C350" s="15" t="s">
        <v>214</v>
      </c>
      <c r="D350" s="21"/>
      <c r="E350" s="21"/>
      <c r="F350" s="21"/>
      <c r="G350" s="17" t="s">
        <v>215</v>
      </c>
      <c r="H350" s="30">
        <f t="shared" ref="H350:R352" si="140">+H351</f>
        <v>152413550265</v>
      </c>
      <c r="I350" s="30">
        <f t="shared" si="140"/>
        <v>0</v>
      </c>
      <c r="J350" s="30">
        <f t="shared" si="140"/>
        <v>0</v>
      </c>
      <c r="K350" s="30">
        <f t="shared" si="140"/>
        <v>0</v>
      </c>
      <c r="L350" s="30">
        <f t="shared" si="140"/>
        <v>0</v>
      </c>
      <c r="M350" s="30">
        <f t="shared" si="117"/>
        <v>0</v>
      </c>
      <c r="N350" s="30">
        <f t="shared" si="116"/>
        <v>152413550265</v>
      </c>
      <c r="O350" s="30">
        <f t="shared" si="140"/>
        <v>152413550265</v>
      </c>
      <c r="P350" s="30">
        <f t="shared" si="140"/>
        <v>152413550265</v>
      </c>
      <c r="Q350" s="30">
        <f t="shared" si="140"/>
        <v>0</v>
      </c>
      <c r="R350" s="31">
        <f t="shared" si="140"/>
        <v>0</v>
      </c>
    </row>
    <row r="351" spans="1:18" ht="63" thickBot="1" x14ac:dyDescent="0.35">
      <c r="A351" s="2">
        <v>2021</v>
      </c>
      <c r="B351" s="79" t="s">
        <v>411</v>
      </c>
      <c r="C351" s="15" t="s">
        <v>216</v>
      </c>
      <c r="D351" s="53"/>
      <c r="E351" s="53"/>
      <c r="F351" s="21"/>
      <c r="G351" s="17" t="s">
        <v>215</v>
      </c>
      <c r="H351" s="30">
        <f t="shared" si="140"/>
        <v>152413550265</v>
      </c>
      <c r="I351" s="30">
        <f t="shared" si="140"/>
        <v>0</v>
      </c>
      <c r="J351" s="30">
        <f t="shared" si="140"/>
        <v>0</v>
      </c>
      <c r="K351" s="30">
        <f t="shared" si="140"/>
        <v>0</v>
      </c>
      <c r="L351" s="30">
        <f t="shared" si="140"/>
        <v>0</v>
      </c>
      <c r="M351" s="30">
        <f t="shared" si="117"/>
        <v>0</v>
      </c>
      <c r="N351" s="30">
        <f t="shared" si="116"/>
        <v>152413550265</v>
      </c>
      <c r="O351" s="30">
        <f t="shared" si="140"/>
        <v>152413550265</v>
      </c>
      <c r="P351" s="30">
        <f t="shared" si="140"/>
        <v>152413550265</v>
      </c>
      <c r="Q351" s="30">
        <f t="shared" si="140"/>
        <v>0</v>
      </c>
      <c r="R351" s="31">
        <f t="shared" si="140"/>
        <v>0</v>
      </c>
    </row>
    <row r="352" spans="1:18" ht="18.600000000000001" thickBot="1" x14ac:dyDescent="0.35">
      <c r="A352" s="2">
        <v>2021</v>
      </c>
      <c r="B352" s="79" t="s">
        <v>411</v>
      </c>
      <c r="C352" s="15" t="s">
        <v>217</v>
      </c>
      <c r="D352" s="53"/>
      <c r="E352" s="53"/>
      <c r="F352" s="21"/>
      <c r="G352" s="17" t="s">
        <v>218</v>
      </c>
      <c r="H352" s="30">
        <f t="shared" si="140"/>
        <v>152413550265</v>
      </c>
      <c r="I352" s="30">
        <f t="shared" si="140"/>
        <v>0</v>
      </c>
      <c r="J352" s="30">
        <f t="shared" si="140"/>
        <v>0</v>
      </c>
      <c r="K352" s="30">
        <f t="shared" si="140"/>
        <v>0</v>
      </c>
      <c r="L352" s="30">
        <f t="shared" si="140"/>
        <v>0</v>
      </c>
      <c r="M352" s="30">
        <f t="shared" si="117"/>
        <v>0</v>
      </c>
      <c r="N352" s="30">
        <f t="shared" si="116"/>
        <v>152413550265</v>
      </c>
      <c r="O352" s="30">
        <f t="shared" si="140"/>
        <v>152413550265</v>
      </c>
      <c r="P352" s="30">
        <f t="shared" si="140"/>
        <v>152413550265</v>
      </c>
      <c r="Q352" s="30">
        <f t="shared" si="140"/>
        <v>0</v>
      </c>
      <c r="R352" s="31">
        <f t="shared" si="140"/>
        <v>0</v>
      </c>
    </row>
    <row r="353" spans="1:18" ht="18.600000000000001" thickBot="1" x14ac:dyDescent="0.35">
      <c r="A353" s="2">
        <v>2021</v>
      </c>
      <c r="B353" s="79" t="s">
        <v>411</v>
      </c>
      <c r="C353" s="20" t="s">
        <v>219</v>
      </c>
      <c r="D353" s="21" t="s">
        <v>172</v>
      </c>
      <c r="E353" s="21">
        <v>11</v>
      </c>
      <c r="F353" s="21" t="s">
        <v>19</v>
      </c>
      <c r="G353" s="22" t="s">
        <v>208</v>
      </c>
      <c r="H353" s="24">
        <v>152413550265</v>
      </c>
      <c r="I353" s="24">
        <v>0</v>
      </c>
      <c r="J353" s="24">
        <v>0</v>
      </c>
      <c r="K353" s="24">
        <v>0</v>
      </c>
      <c r="L353" s="24">
        <v>0</v>
      </c>
      <c r="M353" s="24">
        <f t="shared" si="117"/>
        <v>0</v>
      </c>
      <c r="N353" s="24">
        <f t="shared" si="116"/>
        <v>152413550265</v>
      </c>
      <c r="O353" s="24">
        <v>152413550265</v>
      </c>
      <c r="P353" s="24">
        <v>152413550265</v>
      </c>
      <c r="Q353" s="24">
        <v>0</v>
      </c>
      <c r="R353" s="26">
        <v>0</v>
      </c>
    </row>
    <row r="354" spans="1:18" ht="78.599999999999994" thickBot="1" x14ac:dyDescent="0.35">
      <c r="A354" s="2">
        <v>2021</v>
      </c>
      <c r="B354" s="79" t="s">
        <v>411</v>
      </c>
      <c r="C354" s="15" t="s">
        <v>220</v>
      </c>
      <c r="D354" s="21"/>
      <c r="E354" s="21"/>
      <c r="F354" s="21"/>
      <c r="G354" s="54" t="s">
        <v>221</v>
      </c>
      <c r="H354" s="30">
        <f t="shared" ref="H354:R356" si="141">+H355</f>
        <v>174246806812</v>
      </c>
      <c r="I354" s="30">
        <f t="shared" si="141"/>
        <v>0</v>
      </c>
      <c r="J354" s="30">
        <f t="shared" si="141"/>
        <v>0</v>
      </c>
      <c r="K354" s="30">
        <f t="shared" si="141"/>
        <v>0</v>
      </c>
      <c r="L354" s="30">
        <f t="shared" si="141"/>
        <v>0</v>
      </c>
      <c r="M354" s="30">
        <f t="shared" si="117"/>
        <v>0</v>
      </c>
      <c r="N354" s="30">
        <f t="shared" si="116"/>
        <v>174246806812</v>
      </c>
      <c r="O354" s="30">
        <f t="shared" si="141"/>
        <v>174246806812</v>
      </c>
      <c r="P354" s="30">
        <f t="shared" si="141"/>
        <v>174246806812</v>
      </c>
      <c r="Q354" s="30">
        <f t="shared" si="141"/>
        <v>0</v>
      </c>
      <c r="R354" s="31">
        <f t="shared" si="141"/>
        <v>0</v>
      </c>
    </row>
    <row r="355" spans="1:18" ht="78.599999999999994" thickBot="1" x14ac:dyDescent="0.35">
      <c r="A355" s="2">
        <v>2021</v>
      </c>
      <c r="B355" s="79" t="s">
        <v>411</v>
      </c>
      <c r="C355" s="15" t="s">
        <v>222</v>
      </c>
      <c r="D355" s="53"/>
      <c r="E355" s="53"/>
      <c r="F355" s="21"/>
      <c r="G355" s="54" t="s">
        <v>221</v>
      </c>
      <c r="H355" s="30">
        <f t="shared" si="141"/>
        <v>174246806812</v>
      </c>
      <c r="I355" s="30">
        <f t="shared" si="141"/>
        <v>0</v>
      </c>
      <c r="J355" s="30">
        <f t="shared" si="141"/>
        <v>0</v>
      </c>
      <c r="K355" s="30">
        <f t="shared" si="141"/>
        <v>0</v>
      </c>
      <c r="L355" s="30">
        <f t="shared" si="141"/>
        <v>0</v>
      </c>
      <c r="M355" s="30">
        <f t="shared" si="117"/>
        <v>0</v>
      </c>
      <c r="N355" s="30">
        <f t="shared" si="116"/>
        <v>174246806812</v>
      </c>
      <c r="O355" s="30">
        <f t="shared" si="141"/>
        <v>174246806812</v>
      </c>
      <c r="P355" s="30">
        <f t="shared" si="141"/>
        <v>174246806812</v>
      </c>
      <c r="Q355" s="30">
        <f t="shared" si="141"/>
        <v>0</v>
      </c>
      <c r="R355" s="31">
        <f t="shared" si="141"/>
        <v>0</v>
      </c>
    </row>
    <row r="356" spans="1:18" ht="18.600000000000001" thickBot="1" x14ac:dyDescent="0.35">
      <c r="A356" s="2">
        <v>2021</v>
      </c>
      <c r="B356" s="79" t="s">
        <v>411</v>
      </c>
      <c r="C356" s="15" t="s">
        <v>223</v>
      </c>
      <c r="D356" s="53"/>
      <c r="E356" s="53"/>
      <c r="F356" s="21"/>
      <c r="G356" s="17" t="s">
        <v>218</v>
      </c>
      <c r="H356" s="30">
        <f t="shared" si="141"/>
        <v>174246806812</v>
      </c>
      <c r="I356" s="30">
        <f t="shared" si="141"/>
        <v>0</v>
      </c>
      <c r="J356" s="30">
        <f t="shared" si="141"/>
        <v>0</v>
      </c>
      <c r="K356" s="30">
        <f t="shared" si="141"/>
        <v>0</v>
      </c>
      <c r="L356" s="30">
        <f t="shared" si="141"/>
        <v>0</v>
      </c>
      <c r="M356" s="30">
        <f t="shared" si="117"/>
        <v>0</v>
      </c>
      <c r="N356" s="30">
        <f t="shared" si="116"/>
        <v>174246806812</v>
      </c>
      <c r="O356" s="30">
        <f t="shared" si="141"/>
        <v>174246806812</v>
      </c>
      <c r="P356" s="30">
        <f t="shared" si="141"/>
        <v>174246806812</v>
      </c>
      <c r="Q356" s="30">
        <f t="shared" si="141"/>
        <v>0</v>
      </c>
      <c r="R356" s="31">
        <f t="shared" si="141"/>
        <v>0</v>
      </c>
    </row>
    <row r="357" spans="1:18" ht="18.600000000000001" thickBot="1" x14ac:dyDescent="0.35">
      <c r="A357" s="2">
        <v>2021</v>
      </c>
      <c r="B357" s="79" t="s">
        <v>411</v>
      </c>
      <c r="C357" s="20" t="s">
        <v>224</v>
      </c>
      <c r="D357" s="21" t="s">
        <v>172</v>
      </c>
      <c r="E357" s="21">
        <v>11</v>
      </c>
      <c r="F357" s="21" t="s">
        <v>19</v>
      </c>
      <c r="G357" s="22" t="s">
        <v>208</v>
      </c>
      <c r="H357" s="24">
        <v>174246806812</v>
      </c>
      <c r="I357" s="24">
        <v>0</v>
      </c>
      <c r="J357" s="24">
        <v>0</v>
      </c>
      <c r="K357" s="24">
        <v>0</v>
      </c>
      <c r="L357" s="24">
        <v>0</v>
      </c>
      <c r="M357" s="24">
        <f t="shared" si="117"/>
        <v>0</v>
      </c>
      <c r="N357" s="24">
        <f t="shared" si="116"/>
        <v>174246806812</v>
      </c>
      <c r="O357" s="24">
        <v>174246806812</v>
      </c>
      <c r="P357" s="24">
        <v>174246806812</v>
      </c>
      <c r="Q357" s="24">
        <v>0</v>
      </c>
      <c r="R357" s="26">
        <v>0</v>
      </c>
    </row>
    <row r="358" spans="1:18" ht="63" thickBot="1" x14ac:dyDescent="0.35">
      <c r="A358" s="2">
        <v>2021</v>
      </c>
      <c r="B358" s="79" t="s">
        <v>411</v>
      </c>
      <c r="C358" s="15" t="s">
        <v>225</v>
      </c>
      <c r="D358" s="16"/>
      <c r="E358" s="16"/>
      <c r="F358" s="16"/>
      <c r="G358" s="17" t="s">
        <v>226</v>
      </c>
      <c r="H358" s="30">
        <f t="shared" ref="H358:R360" si="142">+H359</f>
        <v>251092107058</v>
      </c>
      <c r="I358" s="30">
        <f t="shared" si="142"/>
        <v>0</v>
      </c>
      <c r="J358" s="30">
        <f t="shared" si="142"/>
        <v>0</v>
      </c>
      <c r="K358" s="30">
        <f t="shared" si="142"/>
        <v>0</v>
      </c>
      <c r="L358" s="30">
        <f t="shared" si="142"/>
        <v>0</v>
      </c>
      <c r="M358" s="30">
        <f t="shared" si="117"/>
        <v>0</v>
      </c>
      <c r="N358" s="30">
        <f t="shared" si="116"/>
        <v>251092107058</v>
      </c>
      <c r="O358" s="30">
        <f t="shared" si="142"/>
        <v>251092107058</v>
      </c>
      <c r="P358" s="30">
        <f t="shared" si="142"/>
        <v>251092107058</v>
      </c>
      <c r="Q358" s="30">
        <f t="shared" si="142"/>
        <v>0</v>
      </c>
      <c r="R358" s="31">
        <f t="shared" si="142"/>
        <v>0</v>
      </c>
    </row>
    <row r="359" spans="1:18" ht="63" thickBot="1" x14ac:dyDescent="0.35">
      <c r="A359" s="2">
        <v>2021</v>
      </c>
      <c r="B359" s="79" t="s">
        <v>411</v>
      </c>
      <c r="C359" s="15" t="s">
        <v>227</v>
      </c>
      <c r="D359" s="55"/>
      <c r="E359" s="55"/>
      <c r="F359" s="16"/>
      <c r="G359" s="54" t="s">
        <v>226</v>
      </c>
      <c r="H359" s="30">
        <f t="shared" si="142"/>
        <v>251092107058</v>
      </c>
      <c r="I359" s="30">
        <f t="shared" si="142"/>
        <v>0</v>
      </c>
      <c r="J359" s="30">
        <f t="shared" si="142"/>
        <v>0</v>
      </c>
      <c r="K359" s="30">
        <f t="shared" si="142"/>
        <v>0</v>
      </c>
      <c r="L359" s="30">
        <f t="shared" si="142"/>
        <v>0</v>
      </c>
      <c r="M359" s="30">
        <f t="shared" si="117"/>
        <v>0</v>
      </c>
      <c r="N359" s="30">
        <f t="shared" si="116"/>
        <v>251092107058</v>
      </c>
      <c r="O359" s="30">
        <f t="shared" si="142"/>
        <v>251092107058</v>
      </c>
      <c r="P359" s="30">
        <f t="shared" si="142"/>
        <v>251092107058</v>
      </c>
      <c r="Q359" s="30">
        <f t="shared" si="142"/>
        <v>0</v>
      </c>
      <c r="R359" s="31">
        <f t="shared" si="142"/>
        <v>0</v>
      </c>
    </row>
    <row r="360" spans="1:18" ht="18.600000000000001" thickBot="1" x14ac:dyDescent="0.35">
      <c r="A360" s="2">
        <v>2021</v>
      </c>
      <c r="B360" s="79" t="s">
        <v>411</v>
      </c>
      <c r="C360" s="15" t="s">
        <v>228</v>
      </c>
      <c r="D360" s="55"/>
      <c r="E360" s="55"/>
      <c r="F360" s="16"/>
      <c r="G360" s="17" t="s">
        <v>218</v>
      </c>
      <c r="H360" s="30">
        <f t="shared" si="142"/>
        <v>251092107058</v>
      </c>
      <c r="I360" s="30">
        <f t="shared" si="142"/>
        <v>0</v>
      </c>
      <c r="J360" s="30">
        <f t="shared" si="142"/>
        <v>0</v>
      </c>
      <c r="K360" s="30">
        <f t="shared" si="142"/>
        <v>0</v>
      </c>
      <c r="L360" s="30">
        <f t="shared" si="142"/>
        <v>0</v>
      </c>
      <c r="M360" s="30">
        <f t="shared" si="117"/>
        <v>0</v>
      </c>
      <c r="N360" s="30">
        <f t="shared" si="116"/>
        <v>251092107058</v>
      </c>
      <c r="O360" s="30">
        <f t="shared" si="142"/>
        <v>251092107058</v>
      </c>
      <c r="P360" s="30">
        <f t="shared" si="142"/>
        <v>251092107058</v>
      </c>
      <c r="Q360" s="30">
        <f t="shared" si="142"/>
        <v>0</v>
      </c>
      <c r="R360" s="31">
        <f t="shared" si="142"/>
        <v>0</v>
      </c>
    </row>
    <row r="361" spans="1:18" ht="18.600000000000001" thickBot="1" x14ac:dyDescent="0.35">
      <c r="A361" s="2">
        <v>2021</v>
      </c>
      <c r="B361" s="79" t="s">
        <v>411</v>
      </c>
      <c r="C361" s="20" t="s">
        <v>229</v>
      </c>
      <c r="D361" s="21" t="s">
        <v>172</v>
      </c>
      <c r="E361" s="21">
        <v>11</v>
      </c>
      <c r="F361" s="21" t="s">
        <v>19</v>
      </c>
      <c r="G361" s="22" t="s">
        <v>208</v>
      </c>
      <c r="H361" s="24">
        <v>251092107058</v>
      </c>
      <c r="I361" s="24">
        <v>0</v>
      </c>
      <c r="J361" s="24">
        <v>0</v>
      </c>
      <c r="K361" s="24">
        <v>0</v>
      </c>
      <c r="L361" s="24">
        <v>0</v>
      </c>
      <c r="M361" s="24">
        <f t="shared" si="117"/>
        <v>0</v>
      </c>
      <c r="N361" s="24">
        <f t="shared" si="116"/>
        <v>251092107058</v>
      </c>
      <c r="O361" s="24">
        <v>251092107058</v>
      </c>
      <c r="P361" s="24">
        <v>251092107058</v>
      </c>
      <c r="Q361" s="24">
        <v>0</v>
      </c>
      <c r="R361" s="26">
        <v>0</v>
      </c>
    </row>
    <row r="362" spans="1:18" ht="78.599999999999994" thickBot="1" x14ac:dyDescent="0.35">
      <c r="A362" s="2">
        <v>2021</v>
      </c>
      <c r="B362" s="79" t="s">
        <v>411</v>
      </c>
      <c r="C362" s="15" t="s">
        <v>230</v>
      </c>
      <c r="D362" s="21"/>
      <c r="E362" s="21"/>
      <c r="F362" s="21"/>
      <c r="G362" s="17" t="s">
        <v>231</v>
      </c>
      <c r="H362" s="30">
        <f t="shared" ref="H362:R364" si="143">+H363</f>
        <v>242233026988</v>
      </c>
      <c r="I362" s="30">
        <f t="shared" si="143"/>
        <v>0</v>
      </c>
      <c r="J362" s="30">
        <f t="shared" si="143"/>
        <v>0</v>
      </c>
      <c r="K362" s="30">
        <f t="shared" si="143"/>
        <v>0</v>
      </c>
      <c r="L362" s="30">
        <f t="shared" si="143"/>
        <v>0</v>
      </c>
      <c r="M362" s="30">
        <f t="shared" si="117"/>
        <v>0</v>
      </c>
      <c r="N362" s="30">
        <f t="shared" si="116"/>
        <v>242233026988</v>
      </c>
      <c r="O362" s="30">
        <f t="shared" si="143"/>
        <v>242233026988</v>
      </c>
      <c r="P362" s="30">
        <f t="shared" si="143"/>
        <v>242233026988</v>
      </c>
      <c r="Q362" s="30">
        <f t="shared" si="143"/>
        <v>8850428804</v>
      </c>
      <c r="R362" s="31">
        <f t="shared" si="143"/>
        <v>8850428804</v>
      </c>
    </row>
    <row r="363" spans="1:18" ht="78.599999999999994" thickBot="1" x14ac:dyDescent="0.35">
      <c r="A363" s="2">
        <v>2021</v>
      </c>
      <c r="B363" s="79" t="s">
        <v>411</v>
      </c>
      <c r="C363" s="15" t="s">
        <v>232</v>
      </c>
      <c r="D363" s="53"/>
      <c r="E363" s="53"/>
      <c r="F363" s="21"/>
      <c r="G363" s="17" t="s">
        <v>231</v>
      </c>
      <c r="H363" s="30">
        <f t="shared" si="143"/>
        <v>242233026988</v>
      </c>
      <c r="I363" s="30">
        <f t="shared" si="143"/>
        <v>0</v>
      </c>
      <c r="J363" s="30">
        <f t="shared" si="143"/>
        <v>0</v>
      </c>
      <c r="K363" s="30">
        <f t="shared" si="143"/>
        <v>0</v>
      </c>
      <c r="L363" s="30">
        <f t="shared" si="143"/>
        <v>0</v>
      </c>
      <c r="M363" s="30">
        <f t="shared" si="117"/>
        <v>0</v>
      </c>
      <c r="N363" s="30">
        <f t="shared" si="116"/>
        <v>242233026988</v>
      </c>
      <c r="O363" s="30">
        <f t="shared" si="143"/>
        <v>242233026988</v>
      </c>
      <c r="P363" s="30">
        <f t="shared" si="143"/>
        <v>242233026988</v>
      </c>
      <c r="Q363" s="30">
        <f t="shared" si="143"/>
        <v>8850428804</v>
      </c>
      <c r="R363" s="31">
        <f t="shared" si="143"/>
        <v>8850428804</v>
      </c>
    </row>
    <row r="364" spans="1:18" ht="18.600000000000001" thickBot="1" x14ac:dyDescent="0.35">
      <c r="A364" s="2">
        <v>2021</v>
      </c>
      <c r="B364" s="79" t="s">
        <v>411</v>
      </c>
      <c r="C364" s="15" t="s">
        <v>233</v>
      </c>
      <c r="D364" s="53"/>
      <c r="E364" s="53"/>
      <c r="F364" s="21"/>
      <c r="G364" s="17" t="s">
        <v>218</v>
      </c>
      <c r="H364" s="30">
        <f t="shared" si="143"/>
        <v>242233026988</v>
      </c>
      <c r="I364" s="30">
        <f t="shared" si="143"/>
        <v>0</v>
      </c>
      <c r="J364" s="30">
        <f t="shared" si="143"/>
        <v>0</v>
      </c>
      <c r="K364" s="30">
        <f t="shared" si="143"/>
        <v>0</v>
      </c>
      <c r="L364" s="30">
        <f t="shared" si="143"/>
        <v>0</v>
      </c>
      <c r="M364" s="30">
        <f t="shared" si="117"/>
        <v>0</v>
      </c>
      <c r="N364" s="30">
        <f t="shared" si="116"/>
        <v>242233026988</v>
      </c>
      <c r="O364" s="30">
        <f t="shared" si="143"/>
        <v>242233026988</v>
      </c>
      <c r="P364" s="30">
        <f t="shared" si="143"/>
        <v>242233026988</v>
      </c>
      <c r="Q364" s="30">
        <f t="shared" si="143"/>
        <v>8850428804</v>
      </c>
      <c r="R364" s="31">
        <f t="shared" si="143"/>
        <v>8850428804</v>
      </c>
    </row>
    <row r="365" spans="1:18" ht="18.600000000000001" thickBot="1" x14ac:dyDescent="0.35">
      <c r="A365" s="2">
        <v>2021</v>
      </c>
      <c r="B365" s="79" t="s">
        <v>411</v>
      </c>
      <c r="C365" s="20" t="s">
        <v>234</v>
      </c>
      <c r="D365" s="21" t="s">
        <v>172</v>
      </c>
      <c r="E365" s="21">
        <v>11</v>
      </c>
      <c r="F365" s="21" t="s">
        <v>19</v>
      </c>
      <c r="G365" s="22" t="s">
        <v>208</v>
      </c>
      <c r="H365" s="24">
        <v>242233026988</v>
      </c>
      <c r="I365" s="24">
        <v>0</v>
      </c>
      <c r="J365" s="24">
        <v>0</v>
      </c>
      <c r="K365" s="24">
        <v>0</v>
      </c>
      <c r="L365" s="24">
        <v>0</v>
      </c>
      <c r="M365" s="24">
        <f t="shared" si="117"/>
        <v>0</v>
      </c>
      <c r="N365" s="24">
        <f t="shared" si="116"/>
        <v>242233026988</v>
      </c>
      <c r="O365" s="24">
        <v>242233026988</v>
      </c>
      <c r="P365" s="24">
        <v>242233026988</v>
      </c>
      <c r="Q365" s="24">
        <v>8850428804</v>
      </c>
      <c r="R365" s="26">
        <v>8850428804</v>
      </c>
    </row>
    <row r="366" spans="1:18" ht="63" thickBot="1" x14ac:dyDescent="0.35">
      <c r="A366" s="2">
        <v>2021</v>
      </c>
      <c r="B366" s="79" t="s">
        <v>411</v>
      </c>
      <c r="C366" s="15" t="s">
        <v>235</v>
      </c>
      <c r="D366" s="21"/>
      <c r="E366" s="21"/>
      <c r="F366" s="21"/>
      <c r="G366" s="17" t="s">
        <v>236</v>
      </c>
      <c r="H366" s="30">
        <f t="shared" ref="H366:R368" si="144">+H367</f>
        <v>172797196133</v>
      </c>
      <c r="I366" s="30">
        <f t="shared" si="144"/>
        <v>0</v>
      </c>
      <c r="J366" s="30">
        <f t="shared" si="144"/>
        <v>0</v>
      </c>
      <c r="K366" s="30">
        <f t="shared" si="144"/>
        <v>0</v>
      </c>
      <c r="L366" s="30">
        <f t="shared" si="144"/>
        <v>0</v>
      </c>
      <c r="M366" s="30">
        <f t="shared" si="117"/>
        <v>0</v>
      </c>
      <c r="N366" s="30">
        <f t="shared" si="116"/>
        <v>172797196133</v>
      </c>
      <c r="O366" s="30">
        <f t="shared" si="144"/>
        <v>172797196133</v>
      </c>
      <c r="P366" s="30">
        <f t="shared" si="144"/>
        <v>172797196133</v>
      </c>
      <c r="Q366" s="30">
        <f t="shared" si="144"/>
        <v>11739643239</v>
      </c>
      <c r="R366" s="31">
        <f t="shared" si="144"/>
        <v>11739643239</v>
      </c>
    </row>
    <row r="367" spans="1:18" ht="63" thickBot="1" x14ac:dyDescent="0.35">
      <c r="A367" s="2">
        <v>2021</v>
      </c>
      <c r="B367" s="79" t="s">
        <v>411</v>
      </c>
      <c r="C367" s="15" t="s">
        <v>237</v>
      </c>
      <c r="D367" s="53"/>
      <c r="E367" s="53"/>
      <c r="F367" s="21"/>
      <c r="G367" s="54" t="s">
        <v>236</v>
      </c>
      <c r="H367" s="30">
        <f t="shared" si="144"/>
        <v>172797196133</v>
      </c>
      <c r="I367" s="30">
        <f t="shared" si="144"/>
        <v>0</v>
      </c>
      <c r="J367" s="30">
        <f t="shared" si="144"/>
        <v>0</v>
      </c>
      <c r="K367" s="30">
        <f t="shared" si="144"/>
        <v>0</v>
      </c>
      <c r="L367" s="30">
        <f t="shared" si="144"/>
        <v>0</v>
      </c>
      <c r="M367" s="30">
        <f t="shared" si="117"/>
        <v>0</v>
      </c>
      <c r="N367" s="30">
        <f t="shared" si="116"/>
        <v>172797196133</v>
      </c>
      <c r="O367" s="30">
        <f t="shared" si="144"/>
        <v>172797196133</v>
      </c>
      <c r="P367" s="30">
        <f t="shared" si="144"/>
        <v>172797196133</v>
      </c>
      <c r="Q367" s="30">
        <f t="shared" si="144"/>
        <v>11739643239</v>
      </c>
      <c r="R367" s="31">
        <f t="shared" si="144"/>
        <v>11739643239</v>
      </c>
    </row>
    <row r="368" spans="1:18" ht="18.600000000000001" thickBot="1" x14ac:dyDescent="0.35">
      <c r="A368" s="2">
        <v>2021</v>
      </c>
      <c r="B368" s="79" t="s">
        <v>411</v>
      </c>
      <c r="C368" s="15" t="s">
        <v>238</v>
      </c>
      <c r="D368" s="53"/>
      <c r="E368" s="53"/>
      <c r="F368" s="21"/>
      <c r="G368" s="17" t="s">
        <v>218</v>
      </c>
      <c r="H368" s="30">
        <f t="shared" si="144"/>
        <v>172797196133</v>
      </c>
      <c r="I368" s="30">
        <f t="shared" si="144"/>
        <v>0</v>
      </c>
      <c r="J368" s="30">
        <f t="shared" si="144"/>
        <v>0</v>
      </c>
      <c r="K368" s="30">
        <f t="shared" si="144"/>
        <v>0</v>
      </c>
      <c r="L368" s="30">
        <f t="shared" si="144"/>
        <v>0</v>
      </c>
      <c r="M368" s="30">
        <f t="shared" si="117"/>
        <v>0</v>
      </c>
      <c r="N368" s="30">
        <f t="shared" si="116"/>
        <v>172797196133</v>
      </c>
      <c r="O368" s="30">
        <f t="shared" si="144"/>
        <v>172797196133</v>
      </c>
      <c r="P368" s="30">
        <f t="shared" si="144"/>
        <v>172797196133</v>
      </c>
      <c r="Q368" s="30">
        <f t="shared" si="144"/>
        <v>11739643239</v>
      </c>
      <c r="R368" s="31">
        <f t="shared" si="144"/>
        <v>11739643239</v>
      </c>
    </row>
    <row r="369" spans="1:18" ht="18.600000000000001" thickBot="1" x14ac:dyDescent="0.35">
      <c r="A369" s="2">
        <v>2021</v>
      </c>
      <c r="B369" s="79" t="s">
        <v>411</v>
      </c>
      <c r="C369" s="20" t="s">
        <v>239</v>
      </c>
      <c r="D369" s="21" t="s">
        <v>172</v>
      </c>
      <c r="E369" s="21">
        <v>11</v>
      </c>
      <c r="F369" s="21" t="s">
        <v>19</v>
      </c>
      <c r="G369" s="22" t="s">
        <v>208</v>
      </c>
      <c r="H369" s="24">
        <v>172797196133</v>
      </c>
      <c r="I369" s="24">
        <v>0</v>
      </c>
      <c r="J369" s="24">
        <v>0</v>
      </c>
      <c r="K369" s="24">
        <v>0</v>
      </c>
      <c r="L369" s="24">
        <v>0</v>
      </c>
      <c r="M369" s="24">
        <f t="shared" si="117"/>
        <v>0</v>
      </c>
      <c r="N369" s="24">
        <f t="shared" si="116"/>
        <v>172797196133</v>
      </c>
      <c r="O369" s="24">
        <v>172797196133</v>
      </c>
      <c r="P369" s="24">
        <v>172797196133</v>
      </c>
      <c r="Q369" s="24">
        <v>11739643239</v>
      </c>
      <c r="R369" s="26">
        <v>11739643239</v>
      </c>
    </row>
    <row r="370" spans="1:18" ht="63" thickBot="1" x14ac:dyDescent="0.35">
      <c r="A370" s="2">
        <v>2021</v>
      </c>
      <c r="B370" s="79" t="s">
        <v>411</v>
      </c>
      <c r="C370" s="15" t="s">
        <v>240</v>
      </c>
      <c r="D370" s="21"/>
      <c r="E370" s="21"/>
      <c r="F370" s="21"/>
      <c r="G370" s="17" t="s">
        <v>241</v>
      </c>
      <c r="H370" s="30">
        <f t="shared" ref="H370:R372" si="145">+H371</f>
        <v>186940477824</v>
      </c>
      <c r="I370" s="30">
        <f t="shared" si="145"/>
        <v>0</v>
      </c>
      <c r="J370" s="30">
        <f t="shared" si="145"/>
        <v>0</v>
      </c>
      <c r="K370" s="30">
        <f t="shared" si="145"/>
        <v>0</v>
      </c>
      <c r="L370" s="30">
        <f t="shared" si="145"/>
        <v>0</v>
      </c>
      <c r="M370" s="30">
        <f t="shared" si="117"/>
        <v>0</v>
      </c>
      <c r="N370" s="30">
        <f t="shared" si="116"/>
        <v>186940477824</v>
      </c>
      <c r="O370" s="30">
        <f t="shared" si="145"/>
        <v>186940477824</v>
      </c>
      <c r="P370" s="30">
        <f t="shared" si="145"/>
        <v>186940477824</v>
      </c>
      <c r="Q370" s="30">
        <f t="shared" si="145"/>
        <v>17558442757</v>
      </c>
      <c r="R370" s="31">
        <f t="shared" si="145"/>
        <v>17558442757</v>
      </c>
    </row>
    <row r="371" spans="1:18" ht="63" thickBot="1" x14ac:dyDescent="0.35">
      <c r="A371" s="2">
        <v>2021</v>
      </c>
      <c r="B371" s="79" t="s">
        <v>411</v>
      </c>
      <c r="C371" s="15" t="s">
        <v>242</v>
      </c>
      <c r="D371" s="53"/>
      <c r="E371" s="53"/>
      <c r="F371" s="21"/>
      <c r="G371" s="54" t="s">
        <v>241</v>
      </c>
      <c r="H371" s="30">
        <f t="shared" si="145"/>
        <v>186940477824</v>
      </c>
      <c r="I371" s="30">
        <f t="shared" si="145"/>
        <v>0</v>
      </c>
      <c r="J371" s="30">
        <f t="shared" si="145"/>
        <v>0</v>
      </c>
      <c r="K371" s="30">
        <f t="shared" si="145"/>
        <v>0</v>
      </c>
      <c r="L371" s="30">
        <f t="shared" si="145"/>
        <v>0</v>
      </c>
      <c r="M371" s="30">
        <f t="shared" si="117"/>
        <v>0</v>
      </c>
      <c r="N371" s="30">
        <f t="shared" si="116"/>
        <v>186940477824</v>
      </c>
      <c r="O371" s="30">
        <f t="shared" si="145"/>
        <v>186940477824</v>
      </c>
      <c r="P371" s="30">
        <f t="shared" si="145"/>
        <v>186940477824</v>
      </c>
      <c r="Q371" s="30">
        <f t="shared" si="145"/>
        <v>17558442757</v>
      </c>
      <c r="R371" s="31">
        <f t="shared" si="145"/>
        <v>17558442757</v>
      </c>
    </row>
    <row r="372" spans="1:18" ht="18.600000000000001" thickBot="1" x14ac:dyDescent="0.35">
      <c r="A372" s="2">
        <v>2021</v>
      </c>
      <c r="B372" s="79" t="s">
        <v>411</v>
      </c>
      <c r="C372" s="15" t="s">
        <v>243</v>
      </c>
      <c r="D372" s="53"/>
      <c r="E372" s="53"/>
      <c r="F372" s="21"/>
      <c r="G372" s="17" t="s">
        <v>218</v>
      </c>
      <c r="H372" s="30">
        <f t="shared" si="145"/>
        <v>186940477824</v>
      </c>
      <c r="I372" s="30">
        <f t="shared" si="145"/>
        <v>0</v>
      </c>
      <c r="J372" s="30">
        <f t="shared" si="145"/>
        <v>0</v>
      </c>
      <c r="K372" s="30">
        <f t="shared" si="145"/>
        <v>0</v>
      </c>
      <c r="L372" s="30">
        <f t="shared" si="145"/>
        <v>0</v>
      </c>
      <c r="M372" s="30">
        <f t="shared" si="117"/>
        <v>0</v>
      </c>
      <c r="N372" s="30">
        <f t="shared" ref="N372:N435" si="146">+H372+M372</f>
        <v>186940477824</v>
      </c>
      <c r="O372" s="30">
        <f t="shared" si="145"/>
        <v>186940477824</v>
      </c>
      <c r="P372" s="30">
        <f t="shared" si="145"/>
        <v>186940477824</v>
      </c>
      <c r="Q372" s="30">
        <f t="shared" si="145"/>
        <v>17558442757</v>
      </c>
      <c r="R372" s="31">
        <f t="shared" si="145"/>
        <v>17558442757</v>
      </c>
    </row>
    <row r="373" spans="1:18" ht="18.600000000000001" thickBot="1" x14ac:dyDescent="0.35">
      <c r="A373" s="2">
        <v>2021</v>
      </c>
      <c r="B373" s="79" t="s">
        <v>411</v>
      </c>
      <c r="C373" s="20" t="s">
        <v>244</v>
      </c>
      <c r="D373" s="21" t="s">
        <v>172</v>
      </c>
      <c r="E373" s="21">
        <v>11</v>
      </c>
      <c r="F373" s="21" t="s">
        <v>19</v>
      </c>
      <c r="G373" s="22" t="s">
        <v>208</v>
      </c>
      <c r="H373" s="24">
        <v>186940477824</v>
      </c>
      <c r="I373" s="24">
        <v>0</v>
      </c>
      <c r="J373" s="24">
        <v>0</v>
      </c>
      <c r="K373" s="24">
        <v>0</v>
      </c>
      <c r="L373" s="24">
        <v>0</v>
      </c>
      <c r="M373" s="24">
        <f t="shared" ref="M373:M436" si="147">+I373-J373+K373-L373</f>
        <v>0</v>
      </c>
      <c r="N373" s="24">
        <f t="shared" si="146"/>
        <v>186940477824</v>
      </c>
      <c r="O373" s="24">
        <v>186940477824</v>
      </c>
      <c r="P373" s="24">
        <v>186940477824</v>
      </c>
      <c r="Q373" s="24">
        <v>17558442757</v>
      </c>
      <c r="R373" s="26">
        <v>17558442757</v>
      </c>
    </row>
    <row r="374" spans="1:18" ht="63" thickBot="1" x14ac:dyDescent="0.35">
      <c r="A374" s="2">
        <v>2021</v>
      </c>
      <c r="B374" s="79" t="s">
        <v>411</v>
      </c>
      <c r="C374" s="15" t="s">
        <v>245</v>
      </c>
      <c r="D374" s="21"/>
      <c r="E374" s="21"/>
      <c r="F374" s="21"/>
      <c r="G374" s="17" t="s">
        <v>246</v>
      </c>
      <c r="H374" s="30">
        <f t="shared" ref="H374:R376" si="148">+H375</f>
        <v>203096408219</v>
      </c>
      <c r="I374" s="30">
        <f t="shared" si="148"/>
        <v>0</v>
      </c>
      <c r="J374" s="30">
        <f t="shared" si="148"/>
        <v>0</v>
      </c>
      <c r="K374" s="30">
        <f t="shared" si="148"/>
        <v>0</v>
      </c>
      <c r="L374" s="30">
        <f t="shared" si="148"/>
        <v>0</v>
      </c>
      <c r="M374" s="30">
        <f t="shared" si="147"/>
        <v>0</v>
      </c>
      <c r="N374" s="30">
        <f t="shared" si="146"/>
        <v>203096408219</v>
      </c>
      <c r="O374" s="30">
        <f t="shared" si="148"/>
        <v>203096408219</v>
      </c>
      <c r="P374" s="30">
        <f t="shared" si="148"/>
        <v>203096408219</v>
      </c>
      <c r="Q374" s="30">
        <f t="shared" si="148"/>
        <v>10481033855</v>
      </c>
      <c r="R374" s="31">
        <f t="shared" si="148"/>
        <v>10481033855</v>
      </c>
    </row>
    <row r="375" spans="1:18" ht="63" thickBot="1" x14ac:dyDescent="0.35">
      <c r="A375" s="2">
        <v>2021</v>
      </c>
      <c r="B375" s="79" t="s">
        <v>411</v>
      </c>
      <c r="C375" s="15" t="s">
        <v>247</v>
      </c>
      <c r="D375" s="53"/>
      <c r="E375" s="53"/>
      <c r="F375" s="21"/>
      <c r="G375" s="54" t="s">
        <v>246</v>
      </c>
      <c r="H375" s="30">
        <f t="shared" si="148"/>
        <v>203096408219</v>
      </c>
      <c r="I375" s="30">
        <f t="shared" si="148"/>
        <v>0</v>
      </c>
      <c r="J375" s="30">
        <f t="shared" si="148"/>
        <v>0</v>
      </c>
      <c r="K375" s="30">
        <f t="shared" si="148"/>
        <v>0</v>
      </c>
      <c r="L375" s="30">
        <f t="shared" si="148"/>
        <v>0</v>
      </c>
      <c r="M375" s="30">
        <f t="shared" si="147"/>
        <v>0</v>
      </c>
      <c r="N375" s="30">
        <f t="shared" si="146"/>
        <v>203096408219</v>
      </c>
      <c r="O375" s="30">
        <f t="shared" si="148"/>
        <v>203096408219</v>
      </c>
      <c r="P375" s="30">
        <f t="shared" si="148"/>
        <v>203096408219</v>
      </c>
      <c r="Q375" s="30">
        <f t="shared" si="148"/>
        <v>10481033855</v>
      </c>
      <c r="R375" s="31">
        <f t="shared" si="148"/>
        <v>10481033855</v>
      </c>
    </row>
    <row r="376" spans="1:18" ht="18.600000000000001" thickBot="1" x14ac:dyDescent="0.35">
      <c r="A376" s="2">
        <v>2021</v>
      </c>
      <c r="B376" s="79" t="s">
        <v>411</v>
      </c>
      <c r="C376" s="15" t="s">
        <v>248</v>
      </c>
      <c r="D376" s="53"/>
      <c r="E376" s="53"/>
      <c r="F376" s="21"/>
      <c r="G376" s="17" t="s">
        <v>218</v>
      </c>
      <c r="H376" s="30">
        <f t="shared" si="148"/>
        <v>203096408219</v>
      </c>
      <c r="I376" s="30">
        <f t="shared" si="148"/>
        <v>0</v>
      </c>
      <c r="J376" s="30">
        <f t="shared" si="148"/>
        <v>0</v>
      </c>
      <c r="K376" s="30">
        <f t="shared" si="148"/>
        <v>0</v>
      </c>
      <c r="L376" s="30">
        <f t="shared" si="148"/>
        <v>0</v>
      </c>
      <c r="M376" s="30">
        <f t="shared" si="147"/>
        <v>0</v>
      </c>
      <c r="N376" s="30">
        <f t="shared" si="146"/>
        <v>203096408219</v>
      </c>
      <c r="O376" s="30">
        <f t="shared" si="148"/>
        <v>203096408219</v>
      </c>
      <c r="P376" s="30">
        <f t="shared" si="148"/>
        <v>203096408219</v>
      </c>
      <c r="Q376" s="30">
        <f t="shared" si="148"/>
        <v>10481033855</v>
      </c>
      <c r="R376" s="31">
        <f t="shared" si="148"/>
        <v>10481033855</v>
      </c>
    </row>
    <row r="377" spans="1:18" ht="18.600000000000001" thickBot="1" x14ac:dyDescent="0.35">
      <c r="A377" s="2">
        <v>2021</v>
      </c>
      <c r="B377" s="79" t="s">
        <v>411</v>
      </c>
      <c r="C377" s="20" t="s">
        <v>249</v>
      </c>
      <c r="D377" s="21" t="s">
        <v>172</v>
      </c>
      <c r="E377" s="21">
        <v>11</v>
      </c>
      <c r="F377" s="21" t="s">
        <v>19</v>
      </c>
      <c r="G377" s="22" t="s">
        <v>208</v>
      </c>
      <c r="H377" s="24">
        <v>203096408219</v>
      </c>
      <c r="I377" s="24">
        <v>0</v>
      </c>
      <c r="J377" s="24">
        <v>0</v>
      </c>
      <c r="K377" s="24">
        <v>0</v>
      </c>
      <c r="L377" s="24">
        <v>0</v>
      </c>
      <c r="M377" s="24">
        <f t="shared" si="147"/>
        <v>0</v>
      </c>
      <c r="N377" s="24">
        <f t="shared" si="146"/>
        <v>203096408219</v>
      </c>
      <c r="O377" s="24">
        <v>203096408219</v>
      </c>
      <c r="P377" s="24">
        <v>203096408219</v>
      </c>
      <c r="Q377" s="24">
        <v>10481033855</v>
      </c>
      <c r="R377" s="26">
        <v>10481033855</v>
      </c>
    </row>
    <row r="378" spans="1:18" ht="47.4" thickBot="1" x14ac:dyDescent="0.35">
      <c r="A378" s="2">
        <v>2021</v>
      </c>
      <c r="B378" s="79" t="s">
        <v>411</v>
      </c>
      <c r="C378" s="15" t="s">
        <v>250</v>
      </c>
      <c r="D378" s="21"/>
      <c r="E378" s="21"/>
      <c r="F378" s="21"/>
      <c r="G378" s="17" t="s">
        <v>251</v>
      </c>
      <c r="H378" s="30">
        <v>15000000000</v>
      </c>
      <c r="I378" s="30">
        <v>0</v>
      </c>
      <c r="J378" s="30">
        <v>0</v>
      </c>
      <c r="K378" s="30">
        <v>0</v>
      </c>
      <c r="L378" s="30">
        <v>0</v>
      </c>
      <c r="M378" s="30">
        <f t="shared" si="147"/>
        <v>0</v>
      </c>
      <c r="N378" s="30">
        <f t="shared" si="146"/>
        <v>15000000000</v>
      </c>
      <c r="O378" s="30">
        <f t="shared" ref="O378:R378" si="149">+O379</f>
        <v>10606307388.4</v>
      </c>
      <c r="P378" s="30">
        <f t="shared" si="149"/>
        <v>8974778527.5999985</v>
      </c>
      <c r="Q378" s="30">
        <f t="shared" si="149"/>
        <v>396043898.5</v>
      </c>
      <c r="R378" s="31">
        <f t="shared" si="149"/>
        <v>386470629.5</v>
      </c>
    </row>
    <row r="379" spans="1:18" ht="31.8" thickBot="1" x14ac:dyDescent="0.35">
      <c r="A379" s="2">
        <v>2021</v>
      </c>
      <c r="B379" s="79" t="s">
        <v>411</v>
      </c>
      <c r="C379" s="15" t="s">
        <v>252</v>
      </c>
      <c r="D379" s="53"/>
      <c r="E379" s="53"/>
      <c r="F379" s="21"/>
      <c r="G379" s="17" t="s">
        <v>253</v>
      </c>
      <c r="H379" s="30">
        <f t="shared" ref="H379:R379" si="150">+H380</f>
        <v>14000000000</v>
      </c>
      <c r="I379" s="30">
        <f t="shared" si="150"/>
        <v>0</v>
      </c>
      <c r="J379" s="30">
        <f t="shared" si="150"/>
        <v>0</v>
      </c>
      <c r="K379" s="30">
        <f t="shared" si="150"/>
        <v>0</v>
      </c>
      <c r="L379" s="30">
        <f t="shared" si="150"/>
        <v>0</v>
      </c>
      <c r="M379" s="30">
        <f t="shared" si="147"/>
        <v>0</v>
      </c>
      <c r="N379" s="30">
        <f t="shared" si="146"/>
        <v>14000000000</v>
      </c>
      <c r="O379" s="30">
        <f t="shared" si="150"/>
        <v>10606307388.4</v>
      </c>
      <c r="P379" s="30">
        <f t="shared" si="150"/>
        <v>8974778527.5999985</v>
      </c>
      <c r="Q379" s="30">
        <f t="shared" si="150"/>
        <v>396043898.5</v>
      </c>
      <c r="R379" s="31">
        <f t="shared" si="150"/>
        <v>386470629.5</v>
      </c>
    </row>
    <row r="380" spans="1:18" ht="47.4" thickBot="1" x14ac:dyDescent="0.35">
      <c r="A380" s="2">
        <v>2021</v>
      </c>
      <c r="B380" s="79" t="s">
        <v>411</v>
      </c>
      <c r="C380" s="15" t="s">
        <v>254</v>
      </c>
      <c r="D380" s="53"/>
      <c r="E380" s="53"/>
      <c r="F380" s="21"/>
      <c r="G380" s="17" t="s">
        <v>255</v>
      </c>
      <c r="H380" s="30">
        <f>SUM(H381:H382)</f>
        <v>14000000000</v>
      </c>
      <c r="I380" s="30">
        <f t="shared" ref="I380:L380" si="151">SUM(I381:I382)</f>
        <v>0</v>
      </c>
      <c r="J380" s="30">
        <f t="shared" si="151"/>
        <v>0</v>
      </c>
      <c r="K380" s="30">
        <f t="shared" si="151"/>
        <v>0</v>
      </c>
      <c r="L380" s="30">
        <f t="shared" si="151"/>
        <v>0</v>
      </c>
      <c r="M380" s="30">
        <f t="shared" si="147"/>
        <v>0</v>
      </c>
      <c r="N380" s="30">
        <f t="shared" si="146"/>
        <v>14000000000</v>
      </c>
      <c r="O380" s="30">
        <f t="shared" ref="O380:R380" si="152">SUM(O381:O382)</f>
        <v>10606307388.4</v>
      </c>
      <c r="P380" s="30">
        <f t="shared" si="152"/>
        <v>8974778527.5999985</v>
      </c>
      <c r="Q380" s="30">
        <f t="shared" si="152"/>
        <v>396043898.5</v>
      </c>
      <c r="R380" s="31">
        <f t="shared" si="152"/>
        <v>386470629.5</v>
      </c>
    </row>
    <row r="381" spans="1:18" ht="18.600000000000001" thickBot="1" x14ac:dyDescent="0.35">
      <c r="A381" s="2">
        <v>2021</v>
      </c>
      <c r="B381" s="79" t="s">
        <v>411</v>
      </c>
      <c r="C381" s="20" t="s">
        <v>256</v>
      </c>
      <c r="D381" s="21" t="s">
        <v>172</v>
      </c>
      <c r="E381" s="21">
        <v>11</v>
      </c>
      <c r="F381" s="21" t="s">
        <v>19</v>
      </c>
      <c r="G381" s="22" t="s">
        <v>208</v>
      </c>
      <c r="H381" s="24">
        <v>6455000000</v>
      </c>
      <c r="I381" s="24">
        <v>0</v>
      </c>
      <c r="J381" s="24">
        <v>0</v>
      </c>
      <c r="K381" s="24">
        <v>0</v>
      </c>
      <c r="L381" s="24">
        <v>0</v>
      </c>
      <c r="M381" s="24">
        <f t="shared" si="147"/>
        <v>0</v>
      </c>
      <c r="N381" s="24">
        <f t="shared" si="146"/>
        <v>6455000000</v>
      </c>
      <c r="O381" s="24">
        <v>6274759997.3999996</v>
      </c>
      <c r="P381" s="24">
        <v>6120544954.3999996</v>
      </c>
      <c r="Q381" s="24">
        <v>250730098.81</v>
      </c>
      <c r="R381" s="26">
        <v>250730098.81</v>
      </c>
    </row>
    <row r="382" spans="1:18" ht="18.600000000000001" thickBot="1" x14ac:dyDescent="0.35">
      <c r="A382" s="2">
        <v>2021</v>
      </c>
      <c r="B382" s="79" t="s">
        <v>411</v>
      </c>
      <c r="C382" s="20" t="s">
        <v>256</v>
      </c>
      <c r="D382" s="21" t="s">
        <v>18</v>
      </c>
      <c r="E382" s="21">
        <v>20</v>
      </c>
      <c r="F382" s="21" t="s">
        <v>19</v>
      </c>
      <c r="G382" s="22" t="s">
        <v>208</v>
      </c>
      <c r="H382" s="24">
        <v>7545000000</v>
      </c>
      <c r="I382" s="24">
        <v>0</v>
      </c>
      <c r="J382" s="24">
        <v>0</v>
      </c>
      <c r="K382" s="24">
        <v>0</v>
      </c>
      <c r="L382" s="24">
        <v>0</v>
      </c>
      <c r="M382" s="24">
        <f t="shared" si="147"/>
        <v>0</v>
      </c>
      <c r="N382" s="24">
        <f t="shared" si="146"/>
        <v>7545000000</v>
      </c>
      <c r="O382" s="24">
        <v>4331547391</v>
      </c>
      <c r="P382" s="24">
        <v>2854233573.1999998</v>
      </c>
      <c r="Q382" s="24">
        <v>145313799.69</v>
      </c>
      <c r="R382" s="26">
        <v>135740530.69</v>
      </c>
    </row>
    <row r="383" spans="1:18" ht="63" thickBot="1" x14ac:dyDescent="0.35">
      <c r="A383" s="2">
        <v>2021</v>
      </c>
      <c r="B383" s="79" t="s">
        <v>411</v>
      </c>
      <c r="C383" s="15" t="s">
        <v>257</v>
      </c>
      <c r="D383" s="53"/>
      <c r="E383" s="53"/>
      <c r="F383" s="21"/>
      <c r="G383" s="17" t="s">
        <v>258</v>
      </c>
      <c r="H383" s="30">
        <f t="shared" ref="H383:R385" si="153">+H384</f>
        <v>232164420822</v>
      </c>
      <c r="I383" s="30">
        <f t="shared" si="153"/>
        <v>0</v>
      </c>
      <c r="J383" s="30">
        <f t="shared" si="153"/>
        <v>0</v>
      </c>
      <c r="K383" s="30">
        <f t="shared" si="153"/>
        <v>0</v>
      </c>
      <c r="L383" s="30">
        <f t="shared" si="153"/>
        <v>0</v>
      </c>
      <c r="M383" s="30">
        <f t="shared" si="147"/>
        <v>0</v>
      </c>
      <c r="N383" s="30">
        <f t="shared" si="146"/>
        <v>232164420822</v>
      </c>
      <c r="O383" s="30">
        <f t="shared" si="153"/>
        <v>232164420822</v>
      </c>
      <c r="P383" s="30">
        <f t="shared" si="153"/>
        <v>232164420822</v>
      </c>
      <c r="Q383" s="30">
        <f t="shared" si="153"/>
        <v>0</v>
      </c>
      <c r="R383" s="31">
        <f t="shared" si="153"/>
        <v>0</v>
      </c>
    </row>
    <row r="384" spans="1:18" ht="63" thickBot="1" x14ac:dyDescent="0.35">
      <c r="A384" s="2">
        <v>2021</v>
      </c>
      <c r="B384" s="79" t="s">
        <v>411</v>
      </c>
      <c r="C384" s="15" t="s">
        <v>259</v>
      </c>
      <c r="D384" s="21"/>
      <c r="E384" s="21"/>
      <c r="F384" s="21"/>
      <c r="G384" s="54" t="s">
        <v>258</v>
      </c>
      <c r="H384" s="30">
        <f t="shared" si="153"/>
        <v>232164420822</v>
      </c>
      <c r="I384" s="30">
        <f t="shared" si="153"/>
        <v>0</v>
      </c>
      <c r="J384" s="30">
        <f t="shared" si="153"/>
        <v>0</v>
      </c>
      <c r="K384" s="30">
        <f t="shared" si="153"/>
        <v>0</v>
      </c>
      <c r="L384" s="30">
        <f t="shared" si="153"/>
        <v>0</v>
      </c>
      <c r="M384" s="30">
        <f t="shared" si="147"/>
        <v>0</v>
      </c>
      <c r="N384" s="30">
        <f t="shared" si="146"/>
        <v>232164420822</v>
      </c>
      <c r="O384" s="30">
        <f t="shared" si="153"/>
        <v>232164420822</v>
      </c>
      <c r="P384" s="30">
        <f t="shared" si="153"/>
        <v>232164420822</v>
      </c>
      <c r="Q384" s="30">
        <f t="shared" si="153"/>
        <v>0</v>
      </c>
      <c r="R384" s="31">
        <f t="shared" si="153"/>
        <v>0</v>
      </c>
    </row>
    <row r="385" spans="1:18" ht="18.600000000000001" thickBot="1" x14ac:dyDescent="0.35">
      <c r="A385" s="2">
        <v>2021</v>
      </c>
      <c r="B385" s="79" t="s">
        <v>411</v>
      </c>
      <c r="C385" s="15" t="s">
        <v>260</v>
      </c>
      <c r="D385" s="21"/>
      <c r="E385" s="21"/>
      <c r="F385" s="21"/>
      <c r="G385" s="17" t="s">
        <v>218</v>
      </c>
      <c r="H385" s="30">
        <f>+H386</f>
        <v>232164420822</v>
      </c>
      <c r="I385" s="30">
        <f t="shared" si="153"/>
        <v>0</v>
      </c>
      <c r="J385" s="30">
        <f t="shared" si="153"/>
        <v>0</v>
      </c>
      <c r="K385" s="30">
        <f t="shared" si="153"/>
        <v>0</v>
      </c>
      <c r="L385" s="30">
        <f t="shared" si="153"/>
        <v>0</v>
      </c>
      <c r="M385" s="30">
        <f t="shared" si="147"/>
        <v>0</v>
      </c>
      <c r="N385" s="30">
        <f t="shared" si="146"/>
        <v>232164420822</v>
      </c>
      <c r="O385" s="30">
        <f t="shared" si="153"/>
        <v>232164420822</v>
      </c>
      <c r="P385" s="30">
        <f t="shared" si="153"/>
        <v>232164420822</v>
      </c>
      <c r="Q385" s="30">
        <f t="shared" si="153"/>
        <v>0</v>
      </c>
      <c r="R385" s="31">
        <f t="shared" si="153"/>
        <v>0</v>
      </c>
    </row>
    <row r="386" spans="1:18" ht="18.600000000000001" thickBot="1" x14ac:dyDescent="0.35">
      <c r="A386" s="2">
        <v>2021</v>
      </c>
      <c r="B386" s="79" t="s">
        <v>411</v>
      </c>
      <c r="C386" s="20" t="s">
        <v>261</v>
      </c>
      <c r="D386" s="21" t="s">
        <v>172</v>
      </c>
      <c r="E386" s="21">
        <v>11</v>
      </c>
      <c r="F386" s="21" t="s">
        <v>19</v>
      </c>
      <c r="G386" s="22" t="s">
        <v>208</v>
      </c>
      <c r="H386" s="24">
        <v>232164420822</v>
      </c>
      <c r="I386" s="24">
        <v>0</v>
      </c>
      <c r="J386" s="24">
        <v>0</v>
      </c>
      <c r="K386" s="24">
        <v>0</v>
      </c>
      <c r="L386" s="24">
        <v>0</v>
      </c>
      <c r="M386" s="24">
        <f t="shared" si="147"/>
        <v>0</v>
      </c>
      <c r="N386" s="24">
        <f t="shared" si="146"/>
        <v>232164420822</v>
      </c>
      <c r="O386" s="24">
        <v>232164420822</v>
      </c>
      <c r="P386" s="24">
        <v>232164420822</v>
      </c>
      <c r="Q386" s="24">
        <v>0</v>
      </c>
      <c r="R386" s="26">
        <v>0</v>
      </c>
    </row>
    <row r="387" spans="1:18" ht="47.4" thickBot="1" x14ac:dyDescent="0.35">
      <c r="A387" s="2">
        <v>2021</v>
      </c>
      <c r="B387" s="79" t="s">
        <v>411</v>
      </c>
      <c r="C387" s="15" t="s">
        <v>262</v>
      </c>
      <c r="D387" s="53"/>
      <c r="E387" s="53"/>
      <c r="F387" s="53"/>
      <c r="G387" s="17" t="s">
        <v>263</v>
      </c>
      <c r="H387" s="30">
        <f t="shared" ref="H387:R389" si="154">+H388</f>
        <v>231825213115</v>
      </c>
      <c r="I387" s="30">
        <f t="shared" si="154"/>
        <v>0</v>
      </c>
      <c r="J387" s="30">
        <f t="shared" si="154"/>
        <v>0</v>
      </c>
      <c r="K387" s="30">
        <f t="shared" si="154"/>
        <v>0</v>
      </c>
      <c r="L387" s="30">
        <f t="shared" si="154"/>
        <v>0</v>
      </c>
      <c r="M387" s="30">
        <f t="shared" si="147"/>
        <v>0</v>
      </c>
      <c r="N387" s="30">
        <f t="shared" si="146"/>
        <v>231825213115</v>
      </c>
      <c r="O387" s="30">
        <f t="shared" si="154"/>
        <v>231825213115</v>
      </c>
      <c r="P387" s="30">
        <f t="shared" si="154"/>
        <v>231825213115</v>
      </c>
      <c r="Q387" s="30">
        <f t="shared" si="154"/>
        <v>0</v>
      </c>
      <c r="R387" s="31">
        <f t="shared" si="154"/>
        <v>0</v>
      </c>
    </row>
    <row r="388" spans="1:18" ht="47.4" thickBot="1" x14ac:dyDescent="0.35">
      <c r="A388" s="2">
        <v>2021</v>
      </c>
      <c r="B388" s="79" t="s">
        <v>411</v>
      </c>
      <c r="C388" s="15" t="s">
        <v>264</v>
      </c>
      <c r="D388" s="21"/>
      <c r="E388" s="21"/>
      <c r="F388" s="21"/>
      <c r="G388" s="17" t="s">
        <v>263</v>
      </c>
      <c r="H388" s="30">
        <f t="shared" si="154"/>
        <v>231825213115</v>
      </c>
      <c r="I388" s="30">
        <f t="shared" si="154"/>
        <v>0</v>
      </c>
      <c r="J388" s="30">
        <f t="shared" si="154"/>
        <v>0</v>
      </c>
      <c r="K388" s="30">
        <f t="shared" si="154"/>
        <v>0</v>
      </c>
      <c r="L388" s="30">
        <f t="shared" si="154"/>
        <v>0</v>
      </c>
      <c r="M388" s="30">
        <f t="shared" si="147"/>
        <v>0</v>
      </c>
      <c r="N388" s="30">
        <f t="shared" si="146"/>
        <v>231825213115</v>
      </c>
      <c r="O388" s="30">
        <f t="shared" si="154"/>
        <v>231825213115</v>
      </c>
      <c r="P388" s="30">
        <f t="shared" si="154"/>
        <v>231825213115</v>
      </c>
      <c r="Q388" s="30">
        <f t="shared" si="154"/>
        <v>0</v>
      </c>
      <c r="R388" s="31">
        <f t="shared" si="154"/>
        <v>0</v>
      </c>
    </row>
    <row r="389" spans="1:18" ht="18.600000000000001" thickBot="1" x14ac:dyDescent="0.35">
      <c r="A389" s="2">
        <v>2021</v>
      </c>
      <c r="B389" s="79" t="s">
        <v>411</v>
      </c>
      <c r="C389" s="15" t="s">
        <v>265</v>
      </c>
      <c r="D389" s="21"/>
      <c r="E389" s="21"/>
      <c r="F389" s="21"/>
      <c r="G389" s="17" t="s">
        <v>218</v>
      </c>
      <c r="H389" s="30">
        <f t="shared" si="154"/>
        <v>231825213115</v>
      </c>
      <c r="I389" s="30">
        <f t="shared" si="154"/>
        <v>0</v>
      </c>
      <c r="J389" s="30">
        <f t="shared" si="154"/>
        <v>0</v>
      </c>
      <c r="K389" s="30">
        <f t="shared" si="154"/>
        <v>0</v>
      </c>
      <c r="L389" s="30">
        <f t="shared" si="154"/>
        <v>0</v>
      </c>
      <c r="M389" s="30">
        <f t="shared" si="147"/>
        <v>0</v>
      </c>
      <c r="N389" s="30">
        <f t="shared" si="146"/>
        <v>231825213115</v>
      </c>
      <c r="O389" s="30">
        <f t="shared" si="154"/>
        <v>231825213115</v>
      </c>
      <c r="P389" s="30">
        <f t="shared" si="154"/>
        <v>231825213115</v>
      </c>
      <c r="Q389" s="30">
        <f t="shared" si="154"/>
        <v>0</v>
      </c>
      <c r="R389" s="31">
        <f t="shared" si="154"/>
        <v>0</v>
      </c>
    </row>
    <row r="390" spans="1:18" ht="18.600000000000001" thickBot="1" x14ac:dyDescent="0.35">
      <c r="A390" s="2">
        <v>2021</v>
      </c>
      <c r="B390" s="79" t="s">
        <v>411</v>
      </c>
      <c r="C390" s="20" t="s">
        <v>266</v>
      </c>
      <c r="D390" s="21" t="s">
        <v>172</v>
      </c>
      <c r="E390" s="21">
        <v>11</v>
      </c>
      <c r="F390" s="21" t="s">
        <v>19</v>
      </c>
      <c r="G390" s="22" t="s">
        <v>208</v>
      </c>
      <c r="H390" s="24">
        <v>231825213115</v>
      </c>
      <c r="I390" s="24">
        <v>0</v>
      </c>
      <c r="J390" s="24">
        <v>0</v>
      </c>
      <c r="K390" s="24">
        <v>0</v>
      </c>
      <c r="L390" s="24">
        <v>0</v>
      </c>
      <c r="M390" s="24">
        <f t="shared" si="147"/>
        <v>0</v>
      </c>
      <c r="N390" s="24">
        <f t="shared" si="146"/>
        <v>231825213115</v>
      </c>
      <c r="O390" s="24">
        <v>231825213115</v>
      </c>
      <c r="P390" s="24">
        <v>231825213115</v>
      </c>
      <c r="Q390" s="24">
        <v>0</v>
      </c>
      <c r="R390" s="26">
        <v>0</v>
      </c>
    </row>
    <row r="391" spans="1:18" ht="63" thickBot="1" x14ac:dyDescent="0.35">
      <c r="A391" s="2">
        <v>2021</v>
      </c>
      <c r="B391" s="79" t="s">
        <v>411</v>
      </c>
      <c r="C391" s="15" t="s">
        <v>267</v>
      </c>
      <c r="D391" s="53"/>
      <c r="E391" s="53"/>
      <c r="F391" s="53"/>
      <c r="G391" s="17" t="s">
        <v>268</v>
      </c>
      <c r="H391" s="30">
        <f t="shared" ref="H391:R393" si="155">+H392</f>
        <v>126080065359</v>
      </c>
      <c r="I391" s="30">
        <f t="shared" si="155"/>
        <v>0</v>
      </c>
      <c r="J391" s="30">
        <f t="shared" si="155"/>
        <v>0</v>
      </c>
      <c r="K391" s="30">
        <f t="shared" si="155"/>
        <v>0</v>
      </c>
      <c r="L391" s="30">
        <f t="shared" si="155"/>
        <v>0</v>
      </c>
      <c r="M391" s="30">
        <f t="shared" si="147"/>
        <v>0</v>
      </c>
      <c r="N391" s="30">
        <f t="shared" si="146"/>
        <v>126080065359</v>
      </c>
      <c r="O391" s="30">
        <f t="shared" si="155"/>
        <v>126080065359</v>
      </c>
      <c r="P391" s="30">
        <f t="shared" si="155"/>
        <v>126080065359</v>
      </c>
      <c r="Q391" s="30">
        <f t="shared" si="155"/>
        <v>0</v>
      </c>
      <c r="R391" s="31">
        <f t="shared" si="155"/>
        <v>0</v>
      </c>
    </row>
    <row r="392" spans="1:18" ht="63" thickBot="1" x14ac:dyDescent="0.35">
      <c r="A392" s="2">
        <v>2021</v>
      </c>
      <c r="B392" s="79" t="s">
        <v>411</v>
      </c>
      <c r="C392" s="15" t="s">
        <v>269</v>
      </c>
      <c r="D392" s="21"/>
      <c r="E392" s="21"/>
      <c r="F392" s="21"/>
      <c r="G392" s="54" t="s">
        <v>268</v>
      </c>
      <c r="H392" s="30">
        <f t="shared" si="155"/>
        <v>126080065359</v>
      </c>
      <c r="I392" s="30">
        <f t="shared" si="155"/>
        <v>0</v>
      </c>
      <c r="J392" s="30">
        <f t="shared" si="155"/>
        <v>0</v>
      </c>
      <c r="K392" s="30">
        <f t="shared" si="155"/>
        <v>0</v>
      </c>
      <c r="L392" s="30">
        <f t="shared" si="155"/>
        <v>0</v>
      </c>
      <c r="M392" s="30">
        <f t="shared" si="147"/>
        <v>0</v>
      </c>
      <c r="N392" s="30">
        <f t="shared" si="146"/>
        <v>126080065359</v>
      </c>
      <c r="O392" s="30">
        <f t="shared" si="155"/>
        <v>126080065359</v>
      </c>
      <c r="P392" s="30">
        <f t="shared" si="155"/>
        <v>126080065359</v>
      </c>
      <c r="Q392" s="30">
        <f t="shared" si="155"/>
        <v>0</v>
      </c>
      <c r="R392" s="31">
        <f t="shared" si="155"/>
        <v>0</v>
      </c>
    </row>
    <row r="393" spans="1:18" ht="18.600000000000001" thickBot="1" x14ac:dyDescent="0.35">
      <c r="A393" s="2">
        <v>2021</v>
      </c>
      <c r="B393" s="79" t="s">
        <v>411</v>
      </c>
      <c r="C393" s="15" t="s">
        <v>270</v>
      </c>
      <c r="D393" s="21"/>
      <c r="E393" s="21"/>
      <c r="F393" s="21"/>
      <c r="G393" s="17" t="s">
        <v>218</v>
      </c>
      <c r="H393" s="30">
        <f t="shared" si="155"/>
        <v>126080065359</v>
      </c>
      <c r="I393" s="30">
        <f t="shared" si="155"/>
        <v>0</v>
      </c>
      <c r="J393" s="30">
        <f t="shared" si="155"/>
        <v>0</v>
      </c>
      <c r="K393" s="30">
        <f t="shared" si="155"/>
        <v>0</v>
      </c>
      <c r="L393" s="30">
        <f t="shared" si="155"/>
        <v>0</v>
      </c>
      <c r="M393" s="30">
        <f t="shared" si="147"/>
        <v>0</v>
      </c>
      <c r="N393" s="30">
        <f t="shared" si="146"/>
        <v>126080065359</v>
      </c>
      <c r="O393" s="30">
        <f t="shared" si="155"/>
        <v>126080065359</v>
      </c>
      <c r="P393" s="30">
        <f t="shared" si="155"/>
        <v>126080065359</v>
      </c>
      <c r="Q393" s="30">
        <f t="shared" si="155"/>
        <v>0</v>
      </c>
      <c r="R393" s="31">
        <f t="shared" si="155"/>
        <v>0</v>
      </c>
    </row>
    <row r="394" spans="1:18" ht="18.600000000000001" thickBot="1" x14ac:dyDescent="0.35">
      <c r="A394" s="2">
        <v>2021</v>
      </c>
      <c r="B394" s="79" t="s">
        <v>411</v>
      </c>
      <c r="C394" s="20" t="s">
        <v>271</v>
      </c>
      <c r="D394" s="21" t="s">
        <v>172</v>
      </c>
      <c r="E394" s="21">
        <v>11</v>
      </c>
      <c r="F394" s="21" t="s">
        <v>19</v>
      </c>
      <c r="G394" s="22" t="s">
        <v>208</v>
      </c>
      <c r="H394" s="24">
        <v>126080065359</v>
      </c>
      <c r="I394" s="24">
        <v>0</v>
      </c>
      <c r="J394" s="24">
        <v>0</v>
      </c>
      <c r="K394" s="24">
        <v>0</v>
      </c>
      <c r="L394" s="24">
        <v>0</v>
      </c>
      <c r="M394" s="24">
        <f t="shared" si="147"/>
        <v>0</v>
      </c>
      <c r="N394" s="24">
        <f t="shared" si="146"/>
        <v>126080065359</v>
      </c>
      <c r="O394" s="24">
        <v>126080065359</v>
      </c>
      <c r="P394" s="24">
        <v>126080065359</v>
      </c>
      <c r="Q394" s="24">
        <v>0</v>
      </c>
      <c r="R394" s="26">
        <v>0</v>
      </c>
    </row>
    <row r="395" spans="1:18" ht="63" thickBot="1" x14ac:dyDescent="0.35">
      <c r="A395" s="2">
        <v>2021</v>
      </c>
      <c r="B395" s="79" t="s">
        <v>411</v>
      </c>
      <c r="C395" s="15" t="s">
        <v>272</v>
      </c>
      <c r="D395" s="53"/>
      <c r="E395" s="53"/>
      <c r="F395" s="53"/>
      <c r="G395" s="17" t="s">
        <v>273</v>
      </c>
      <c r="H395" s="30">
        <f t="shared" ref="H395:R397" si="156">+H396</f>
        <v>91282312485</v>
      </c>
      <c r="I395" s="30">
        <f t="shared" si="156"/>
        <v>0</v>
      </c>
      <c r="J395" s="30">
        <f t="shared" si="156"/>
        <v>0</v>
      </c>
      <c r="K395" s="30">
        <f t="shared" si="156"/>
        <v>0</v>
      </c>
      <c r="L395" s="30">
        <f t="shared" si="156"/>
        <v>0</v>
      </c>
      <c r="M395" s="30">
        <f t="shared" si="147"/>
        <v>0</v>
      </c>
      <c r="N395" s="30">
        <f t="shared" si="146"/>
        <v>91282312485</v>
      </c>
      <c r="O395" s="30">
        <f t="shared" si="156"/>
        <v>91282312485</v>
      </c>
      <c r="P395" s="30">
        <f t="shared" si="156"/>
        <v>91282312485</v>
      </c>
      <c r="Q395" s="30">
        <f t="shared" si="156"/>
        <v>0</v>
      </c>
      <c r="R395" s="31">
        <f t="shared" si="156"/>
        <v>0</v>
      </c>
    </row>
    <row r="396" spans="1:18" ht="63" thickBot="1" x14ac:dyDescent="0.35">
      <c r="A396" s="2">
        <v>2021</v>
      </c>
      <c r="B396" s="79" t="s">
        <v>411</v>
      </c>
      <c r="C396" s="15" t="s">
        <v>274</v>
      </c>
      <c r="D396" s="21"/>
      <c r="E396" s="21"/>
      <c r="F396" s="21"/>
      <c r="G396" s="54" t="s">
        <v>273</v>
      </c>
      <c r="H396" s="30">
        <f t="shared" si="156"/>
        <v>91282312485</v>
      </c>
      <c r="I396" s="30">
        <f t="shared" si="156"/>
        <v>0</v>
      </c>
      <c r="J396" s="30">
        <f t="shared" si="156"/>
        <v>0</v>
      </c>
      <c r="K396" s="30">
        <f t="shared" si="156"/>
        <v>0</v>
      </c>
      <c r="L396" s="30">
        <f t="shared" si="156"/>
        <v>0</v>
      </c>
      <c r="M396" s="30">
        <f t="shared" si="147"/>
        <v>0</v>
      </c>
      <c r="N396" s="30">
        <f t="shared" si="146"/>
        <v>91282312485</v>
      </c>
      <c r="O396" s="30">
        <f t="shared" si="156"/>
        <v>91282312485</v>
      </c>
      <c r="P396" s="30">
        <f t="shared" si="156"/>
        <v>91282312485</v>
      </c>
      <c r="Q396" s="30">
        <f t="shared" si="156"/>
        <v>0</v>
      </c>
      <c r="R396" s="31">
        <f t="shared" si="156"/>
        <v>0</v>
      </c>
    </row>
    <row r="397" spans="1:18" ht="18.600000000000001" thickBot="1" x14ac:dyDescent="0.35">
      <c r="A397" s="2">
        <v>2021</v>
      </c>
      <c r="B397" s="79" t="s">
        <v>411</v>
      </c>
      <c r="C397" s="15" t="s">
        <v>275</v>
      </c>
      <c r="D397" s="21"/>
      <c r="E397" s="21"/>
      <c r="F397" s="21"/>
      <c r="G397" s="17" t="s">
        <v>218</v>
      </c>
      <c r="H397" s="30">
        <f t="shared" si="156"/>
        <v>91282312485</v>
      </c>
      <c r="I397" s="30">
        <f t="shared" si="156"/>
        <v>0</v>
      </c>
      <c r="J397" s="30">
        <f t="shared" si="156"/>
        <v>0</v>
      </c>
      <c r="K397" s="30">
        <f t="shared" si="156"/>
        <v>0</v>
      </c>
      <c r="L397" s="30">
        <f t="shared" si="156"/>
        <v>0</v>
      </c>
      <c r="M397" s="30">
        <f t="shared" si="147"/>
        <v>0</v>
      </c>
      <c r="N397" s="30">
        <f t="shared" si="146"/>
        <v>91282312485</v>
      </c>
      <c r="O397" s="30">
        <f t="shared" si="156"/>
        <v>91282312485</v>
      </c>
      <c r="P397" s="30">
        <f t="shared" si="156"/>
        <v>91282312485</v>
      </c>
      <c r="Q397" s="30">
        <f t="shared" si="156"/>
        <v>0</v>
      </c>
      <c r="R397" s="31">
        <f t="shared" si="156"/>
        <v>0</v>
      </c>
    </row>
    <row r="398" spans="1:18" ht="18.600000000000001" thickBot="1" x14ac:dyDescent="0.35">
      <c r="A398" s="2">
        <v>2021</v>
      </c>
      <c r="B398" s="79" t="s">
        <v>411</v>
      </c>
      <c r="C398" s="20" t="s">
        <v>276</v>
      </c>
      <c r="D398" s="21" t="s">
        <v>172</v>
      </c>
      <c r="E398" s="21">
        <v>11</v>
      </c>
      <c r="F398" s="21" t="s">
        <v>19</v>
      </c>
      <c r="G398" s="22" t="s">
        <v>208</v>
      </c>
      <c r="H398" s="24">
        <v>91282312485</v>
      </c>
      <c r="I398" s="24">
        <v>0</v>
      </c>
      <c r="J398" s="24">
        <v>0</v>
      </c>
      <c r="K398" s="24">
        <v>0</v>
      </c>
      <c r="L398" s="24">
        <v>0</v>
      </c>
      <c r="M398" s="24">
        <f t="shared" si="147"/>
        <v>0</v>
      </c>
      <c r="N398" s="24">
        <f t="shared" si="146"/>
        <v>91282312485</v>
      </c>
      <c r="O398" s="24">
        <v>91282312485</v>
      </c>
      <c r="P398" s="24">
        <v>91282312485</v>
      </c>
      <c r="Q398" s="24">
        <v>0</v>
      </c>
      <c r="R398" s="26">
        <v>0</v>
      </c>
    </row>
    <row r="399" spans="1:18" ht="78.599999999999994" thickBot="1" x14ac:dyDescent="0.35">
      <c r="A399" s="2">
        <v>2021</v>
      </c>
      <c r="B399" s="79" t="s">
        <v>411</v>
      </c>
      <c r="C399" s="15" t="s">
        <v>277</v>
      </c>
      <c r="D399" s="53"/>
      <c r="E399" s="53"/>
      <c r="F399" s="53"/>
      <c r="G399" s="17" t="s">
        <v>278</v>
      </c>
      <c r="H399" s="30">
        <f t="shared" ref="H399:R401" si="157">+H400</f>
        <v>175214577228</v>
      </c>
      <c r="I399" s="30">
        <f t="shared" si="157"/>
        <v>0</v>
      </c>
      <c r="J399" s="30">
        <f t="shared" si="157"/>
        <v>0</v>
      </c>
      <c r="K399" s="30">
        <f t="shared" si="157"/>
        <v>0</v>
      </c>
      <c r="L399" s="30">
        <f t="shared" si="157"/>
        <v>0</v>
      </c>
      <c r="M399" s="30">
        <f t="shared" si="147"/>
        <v>0</v>
      </c>
      <c r="N399" s="30">
        <f t="shared" si="146"/>
        <v>175214577228</v>
      </c>
      <c r="O399" s="30">
        <f t="shared" si="157"/>
        <v>175214577228</v>
      </c>
      <c r="P399" s="30">
        <f t="shared" si="157"/>
        <v>175214577228</v>
      </c>
      <c r="Q399" s="30">
        <f t="shared" si="157"/>
        <v>8358018752</v>
      </c>
      <c r="R399" s="31">
        <f t="shared" si="157"/>
        <v>8358018752</v>
      </c>
    </row>
    <row r="400" spans="1:18" ht="78.599999999999994" thickBot="1" x14ac:dyDescent="0.35">
      <c r="A400" s="2">
        <v>2021</v>
      </c>
      <c r="B400" s="79" t="s">
        <v>411</v>
      </c>
      <c r="C400" s="15" t="s">
        <v>279</v>
      </c>
      <c r="D400" s="21"/>
      <c r="E400" s="21"/>
      <c r="F400" s="21"/>
      <c r="G400" s="54" t="s">
        <v>278</v>
      </c>
      <c r="H400" s="30">
        <f t="shared" si="157"/>
        <v>175214577228</v>
      </c>
      <c r="I400" s="30">
        <f t="shared" si="157"/>
        <v>0</v>
      </c>
      <c r="J400" s="30">
        <f t="shared" si="157"/>
        <v>0</v>
      </c>
      <c r="K400" s="30">
        <f t="shared" si="157"/>
        <v>0</v>
      </c>
      <c r="L400" s="30">
        <f t="shared" si="157"/>
        <v>0</v>
      </c>
      <c r="M400" s="30">
        <f t="shared" si="147"/>
        <v>0</v>
      </c>
      <c r="N400" s="30">
        <f t="shared" si="146"/>
        <v>175214577228</v>
      </c>
      <c r="O400" s="30">
        <f t="shared" si="157"/>
        <v>175214577228</v>
      </c>
      <c r="P400" s="30">
        <f t="shared" si="157"/>
        <v>175214577228</v>
      </c>
      <c r="Q400" s="30">
        <f t="shared" si="157"/>
        <v>8358018752</v>
      </c>
      <c r="R400" s="31">
        <f t="shared" si="157"/>
        <v>8358018752</v>
      </c>
    </row>
    <row r="401" spans="1:18" ht="18.600000000000001" thickBot="1" x14ac:dyDescent="0.35">
      <c r="A401" s="2">
        <v>2021</v>
      </c>
      <c r="B401" s="79" t="s">
        <v>411</v>
      </c>
      <c r="C401" s="15" t="s">
        <v>280</v>
      </c>
      <c r="D401" s="21"/>
      <c r="E401" s="21"/>
      <c r="F401" s="21"/>
      <c r="G401" s="17" t="s">
        <v>218</v>
      </c>
      <c r="H401" s="30">
        <f t="shared" si="157"/>
        <v>175214577228</v>
      </c>
      <c r="I401" s="30">
        <f t="shared" si="157"/>
        <v>0</v>
      </c>
      <c r="J401" s="30">
        <f t="shared" si="157"/>
        <v>0</v>
      </c>
      <c r="K401" s="30">
        <f t="shared" si="157"/>
        <v>0</v>
      </c>
      <c r="L401" s="30">
        <f t="shared" si="157"/>
        <v>0</v>
      </c>
      <c r="M401" s="30">
        <f t="shared" si="147"/>
        <v>0</v>
      </c>
      <c r="N401" s="30">
        <f t="shared" si="146"/>
        <v>175214577228</v>
      </c>
      <c r="O401" s="30">
        <f t="shared" si="157"/>
        <v>175214577228</v>
      </c>
      <c r="P401" s="30">
        <f t="shared" si="157"/>
        <v>175214577228</v>
      </c>
      <c r="Q401" s="30">
        <f t="shared" si="157"/>
        <v>8358018752</v>
      </c>
      <c r="R401" s="31">
        <f t="shared" si="157"/>
        <v>8358018752</v>
      </c>
    </row>
    <row r="402" spans="1:18" ht="18.600000000000001" thickBot="1" x14ac:dyDescent="0.35">
      <c r="A402" s="2">
        <v>2021</v>
      </c>
      <c r="B402" s="79" t="s">
        <v>411</v>
      </c>
      <c r="C402" s="20" t="s">
        <v>281</v>
      </c>
      <c r="D402" s="21" t="s">
        <v>172</v>
      </c>
      <c r="E402" s="21">
        <v>11</v>
      </c>
      <c r="F402" s="21" t="s">
        <v>19</v>
      </c>
      <c r="G402" s="22" t="s">
        <v>208</v>
      </c>
      <c r="H402" s="24">
        <v>175214577228</v>
      </c>
      <c r="I402" s="24">
        <v>0</v>
      </c>
      <c r="J402" s="24">
        <v>0</v>
      </c>
      <c r="K402" s="24">
        <v>0</v>
      </c>
      <c r="L402" s="24">
        <v>0</v>
      </c>
      <c r="M402" s="24">
        <f t="shared" si="147"/>
        <v>0</v>
      </c>
      <c r="N402" s="24">
        <f t="shared" si="146"/>
        <v>175214577228</v>
      </c>
      <c r="O402" s="24">
        <v>175214577228</v>
      </c>
      <c r="P402" s="24">
        <v>175214577228</v>
      </c>
      <c r="Q402" s="24">
        <v>8358018752</v>
      </c>
      <c r="R402" s="26">
        <v>8358018752</v>
      </c>
    </row>
    <row r="403" spans="1:18" ht="47.4" thickBot="1" x14ac:dyDescent="0.35">
      <c r="A403" s="2">
        <v>2021</v>
      </c>
      <c r="B403" s="79" t="s">
        <v>411</v>
      </c>
      <c r="C403" s="15" t="s">
        <v>282</v>
      </c>
      <c r="D403" s="53"/>
      <c r="E403" s="53"/>
      <c r="F403" s="53"/>
      <c r="G403" s="17" t="s">
        <v>283</v>
      </c>
      <c r="H403" s="30">
        <f>+H404</f>
        <v>109796058849</v>
      </c>
      <c r="I403" s="30">
        <f t="shared" ref="I403:R405" si="158">+I404</f>
        <v>0</v>
      </c>
      <c r="J403" s="30">
        <f t="shared" si="158"/>
        <v>0</v>
      </c>
      <c r="K403" s="30">
        <f t="shared" si="158"/>
        <v>0</v>
      </c>
      <c r="L403" s="30">
        <f t="shared" si="158"/>
        <v>0</v>
      </c>
      <c r="M403" s="30">
        <f t="shared" si="147"/>
        <v>0</v>
      </c>
      <c r="N403" s="30">
        <f t="shared" si="146"/>
        <v>109796058849</v>
      </c>
      <c r="O403" s="30">
        <f t="shared" si="158"/>
        <v>109796058849</v>
      </c>
      <c r="P403" s="30">
        <f t="shared" si="158"/>
        <v>109796058849</v>
      </c>
      <c r="Q403" s="30">
        <f t="shared" si="158"/>
        <v>19071686158</v>
      </c>
      <c r="R403" s="31">
        <f t="shared" si="158"/>
        <v>19071686158</v>
      </c>
    </row>
    <row r="404" spans="1:18" ht="47.4" thickBot="1" x14ac:dyDescent="0.35">
      <c r="A404" s="2">
        <v>2021</v>
      </c>
      <c r="B404" s="79" t="s">
        <v>411</v>
      </c>
      <c r="C404" s="15" t="s">
        <v>284</v>
      </c>
      <c r="D404" s="21"/>
      <c r="E404" s="21"/>
      <c r="F404" s="21"/>
      <c r="G404" s="54" t="s">
        <v>283</v>
      </c>
      <c r="H404" s="30">
        <f t="shared" ref="H404:R405" si="159">+H405</f>
        <v>109796058849</v>
      </c>
      <c r="I404" s="30">
        <f t="shared" si="159"/>
        <v>0</v>
      </c>
      <c r="J404" s="30">
        <f t="shared" si="159"/>
        <v>0</v>
      </c>
      <c r="K404" s="30">
        <f t="shared" si="159"/>
        <v>0</v>
      </c>
      <c r="L404" s="30">
        <f t="shared" si="159"/>
        <v>0</v>
      </c>
      <c r="M404" s="30">
        <f t="shared" si="147"/>
        <v>0</v>
      </c>
      <c r="N404" s="30">
        <f t="shared" si="146"/>
        <v>109796058849</v>
      </c>
      <c r="O404" s="30">
        <f t="shared" si="159"/>
        <v>109796058849</v>
      </c>
      <c r="P404" s="30">
        <f t="shared" si="159"/>
        <v>109796058849</v>
      </c>
      <c r="Q404" s="30">
        <f t="shared" si="159"/>
        <v>19071686158</v>
      </c>
      <c r="R404" s="31">
        <f t="shared" si="159"/>
        <v>19071686158</v>
      </c>
    </row>
    <row r="405" spans="1:18" ht="18.600000000000001" thickBot="1" x14ac:dyDescent="0.35">
      <c r="A405" s="2">
        <v>2021</v>
      </c>
      <c r="B405" s="79" t="s">
        <v>411</v>
      </c>
      <c r="C405" s="15" t="s">
        <v>285</v>
      </c>
      <c r="D405" s="21"/>
      <c r="E405" s="21"/>
      <c r="F405" s="21"/>
      <c r="G405" s="17" t="s">
        <v>218</v>
      </c>
      <c r="H405" s="30">
        <f t="shared" si="159"/>
        <v>109796058849</v>
      </c>
      <c r="I405" s="30">
        <f t="shared" si="158"/>
        <v>0</v>
      </c>
      <c r="J405" s="30">
        <f t="shared" si="158"/>
        <v>0</v>
      </c>
      <c r="K405" s="30">
        <f t="shared" si="158"/>
        <v>0</v>
      </c>
      <c r="L405" s="30">
        <f t="shared" si="158"/>
        <v>0</v>
      </c>
      <c r="M405" s="30">
        <f t="shared" si="147"/>
        <v>0</v>
      </c>
      <c r="N405" s="30">
        <f t="shared" si="146"/>
        <v>109796058849</v>
      </c>
      <c r="O405" s="30">
        <f t="shared" si="158"/>
        <v>109796058849</v>
      </c>
      <c r="P405" s="30">
        <f t="shared" si="158"/>
        <v>109796058849</v>
      </c>
      <c r="Q405" s="30">
        <f t="shared" si="158"/>
        <v>19071686158</v>
      </c>
      <c r="R405" s="31">
        <f t="shared" si="158"/>
        <v>19071686158</v>
      </c>
    </row>
    <row r="406" spans="1:18" ht="18.600000000000001" thickBot="1" x14ac:dyDescent="0.35">
      <c r="A406" s="2">
        <v>2021</v>
      </c>
      <c r="B406" s="79" t="s">
        <v>411</v>
      </c>
      <c r="C406" s="20" t="s">
        <v>286</v>
      </c>
      <c r="D406" s="53" t="s">
        <v>172</v>
      </c>
      <c r="E406" s="53">
        <v>11</v>
      </c>
      <c r="F406" s="21" t="s">
        <v>19</v>
      </c>
      <c r="G406" s="22" t="s">
        <v>208</v>
      </c>
      <c r="H406" s="24">
        <v>109796058849</v>
      </c>
      <c r="I406" s="24">
        <v>0</v>
      </c>
      <c r="J406" s="24">
        <v>0</v>
      </c>
      <c r="K406" s="24">
        <v>0</v>
      </c>
      <c r="L406" s="24">
        <v>0</v>
      </c>
      <c r="M406" s="24">
        <f t="shared" si="147"/>
        <v>0</v>
      </c>
      <c r="N406" s="24">
        <f t="shared" si="146"/>
        <v>109796058849</v>
      </c>
      <c r="O406" s="24">
        <v>109796058849</v>
      </c>
      <c r="P406" s="24">
        <v>109796058849</v>
      </c>
      <c r="Q406" s="24">
        <v>19071686158</v>
      </c>
      <c r="R406" s="26">
        <v>19071686158</v>
      </c>
    </row>
    <row r="407" spans="1:18" ht="63" thickBot="1" x14ac:dyDescent="0.35">
      <c r="A407" s="2">
        <v>2021</v>
      </c>
      <c r="B407" s="79" t="s">
        <v>411</v>
      </c>
      <c r="C407" s="15" t="s">
        <v>287</v>
      </c>
      <c r="D407" s="53"/>
      <c r="E407" s="53"/>
      <c r="F407" s="53"/>
      <c r="G407" s="17" t="s">
        <v>288</v>
      </c>
      <c r="H407" s="30">
        <f t="shared" ref="H407:R409" si="160">+H408</f>
        <v>216924287600</v>
      </c>
      <c r="I407" s="30">
        <f t="shared" si="160"/>
        <v>0</v>
      </c>
      <c r="J407" s="30">
        <f t="shared" si="160"/>
        <v>0</v>
      </c>
      <c r="K407" s="30">
        <f t="shared" si="160"/>
        <v>0</v>
      </c>
      <c r="L407" s="30">
        <f t="shared" si="160"/>
        <v>0</v>
      </c>
      <c r="M407" s="30">
        <f t="shared" si="147"/>
        <v>0</v>
      </c>
      <c r="N407" s="30">
        <f t="shared" si="146"/>
        <v>216924287600</v>
      </c>
      <c r="O407" s="30">
        <f t="shared" si="160"/>
        <v>216924287600</v>
      </c>
      <c r="P407" s="30">
        <f t="shared" si="160"/>
        <v>216924287600</v>
      </c>
      <c r="Q407" s="30">
        <f t="shared" si="160"/>
        <v>14013027754</v>
      </c>
      <c r="R407" s="31">
        <f t="shared" si="160"/>
        <v>14013027754</v>
      </c>
    </row>
    <row r="408" spans="1:18" ht="63" thickBot="1" x14ac:dyDescent="0.35">
      <c r="A408" s="2">
        <v>2021</v>
      </c>
      <c r="B408" s="79" t="s">
        <v>411</v>
      </c>
      <c r="C408" s="15" t="s">
        <v>289</v>
      </c>
      <c r="D408" s="21"/>
      <c r="E408" s="21"/>
      <c r="F408" s="21"/>
      <c r="G408" s="54" t="s">
        <v>288</v>
      </c>
      <c r="H408" s="30">
        <f t="shared" si="160"/>
        <v>216924287600</v>
      </c>
      <c r="I408" s="30">
        <f t="shared" si="160"/>
        <v>0</v>
      </c>
      <c r="J408" s="30">
        <f t="shared" si="160"/>
        <v>0</v>
      </c>
      <c r="K408" s="30">
        <f t="shared" si="160"/>
        <v>0</v>
      </c>
      <c r="L408" s="30">
        <f t="shared" si="160"/>
        <v>0</v>
      </c>
      <c r="M408" s="30">
        <f t="shared" si="147"/>
        <v>0</v>
      </c>
      <c r="N408" s="30">
        <f t="shared" si="146"/>
        <v>216924287600</v>
      </c>
      <c r="O408" s="30">
        <f t="shared" si="160"/>
        <v>216924287600</v>
      </c>
      <c r="P408" s="30">
        <f t="shared" si="160"/>
        <v>216924287600</v>
      </c>
      <c r="Q408" s="30">
        <f t="shared" si="160"/>
        <v>14013027754</v>
      </c>
      <c r="R408" s="31">
        <f t="shared" si="160"/>
        <v>14013027754</v>
      </c>
    </row>
    <row r="409" spans="1:18" ht="18.600000000000001" thickBot="1" x14ac:dyDescent="0.35">
      <c r="A409" s="2">
        <v>2021</v>
      </c>
      <c r="B409" s="79" t="s">
        <v>411</v>
      </c>
      <c r="C409" s="15" t="s">
        <v>290</v>
      </c>
      <c r="D409" s="21"/>
      <c r="E409" s="21"/>
      <c r="F409" s="21"/>
      <c r="G409" s="17" t="s">
        <v>218</v>
      </c>
      <c r="H409" s="30">
        <f t="shared" si="160"/>
        <v>216924287600</v>
      </c>
      <c r="I409" s="30">
        <f t="shared" si="160"/>
        <v>0</v>
      </c>
      <c r="J409" s="30">
        <f t="shared" si="160"/>
        <v>0</v>
      </c>
      <c r="K409" s="30">
        <f t="shared" si="160"/>
        <v>0</v>
      </c>
      <c r="L409" s="30">
        <f t="shared" si="160"/>
        <v>0</v>
      </c>
      <c r="M409" s="30">
        <f t="shared" si="147"/>
        <v>0</v>
      </c>
      <c r="N409" s="30">
        <f t="shared" si="146"/>
        <v>216924287600</v>
      </c>
      <c r="O409" s="30">
        <f t="shared" si="160"/>
        <v>216924287600</v>
      </c>
      <c r="P409" s="30">
        <f t="shared" si="160"/>
        <v>216924287600</v>
      </c>
      <c r="Q409" s="30">
        <f t="shared" si="160"/>
        <v>14013027754</v>
      </c>
      <c r="R409" s="31">
        <f t="shared" si="160"/>
        <v>14013027754</v>
      </c>
    </row>
    <row r="410" spans="1:18" ht="18.600000000000001" thickBot="1" x14ac:dyDescent="0.35">
      <c r="A410" s="2">
        <v>2021</v>
      </c>
      <c r="B410" s="79" t="s">
        <v>411</v>
      </c>
      <c r="C410" s="20" t="s">
        <v>291</v>
      </c>
      <c r="D410" s="21" t="s">
        <v>172</v>
      </c>
      <c r="E410" s="21">
        <v>11</v>
      </c>
      <c r="F410" s="21" t="s">
        <v>19</v>
      </c>
      <c r="G410" s="22" t="s">
        <v>208</v>
      </c>
      <c r="H410" s="24">
        <v>216924287600</v>
      </c>
      <c r="I410" s="24">
        <v>0</v>
      </c>
      <c r="J410" s="24">
        <v>0</v>
      </c>
      <c r="K410" s="24">
        <v>0</v>
      </c>
      <c r="L410" s="24">
        <v>0</v>
      </c>
      <c r="M410" s="24">
        <f t="shared" si="147"/>
        <v>0</v>
      </c>
      <c r="N410" s="24">
        <f t="shared" si="146"/>
        <v>216924287600</v>
      </c>
      <c r="O410" s="24">
        <v>216924287600</v>
      </c>
      <c r="P410" s="24">
        <v>216924287600</v>
      </c>
      <c r="Q410" s="24">
        <v>14013027754</v>
      </c>
      <c r="R410" s="26">
        <v>14013027754</v>
      </c>
    </row>
    <row r="411" spans="1:18" ht="63" thickBot="1" x14ac:dyDescent="0.35">
      <c r="A411" s="2">
        <v>2021</v>
      </c>
      <c r="B411" s="79" t="s">
        <v>411</v>
      </c>
      <c r="C411" s="15" t="s">
        <v>292</v>
      </c>
      <c r="D411" s="53"/>
      <c r="E411" s="53"/>
      <c r="F411" s="53"/>
      <c r="G411" s="17" t="s">
        <v>293</v>
      </c>
      <c r="H411" s="30">
        <f t="shared" ref="H411:R413" si="161">+H412</f>
        <v>263086153404</v>
      </c>
      <c r="I411" s="30">
        <f t="shared" si="161"/>
        <v>0</v>
      </c>
      <c r="J411" s="30">
        <f t="shared" si="161"/>
        <v>0</v>
      </c>
      <c r="K411" s="30">
        <f t="shared" si="161"/>
        <v>0</v>
      </c>
      <c r="L411" s="30">
        <f t="shared" si="161"/>
        <v>0</v>
      </c>
      <c r="M411" s="30">
        <f t="shared" si="147"/>
        <v>0</v>
      </c>
      <c r="N411" s="30">
        <f t="shared" si="146"/>
        <v>263086153404</v>
      </c>
      <c r="O411" s="30">
        <f t="shared" si="161"/>
        <v>263086153404</v>
      </c>
      <c r="P411" s="30">
        <f t="shared" si="161"/>
        <v>263086153404</v>
      </c>
      <c r="Q411" s="30">
        <f t="shared" si="161"/>
        <v>0</v>
      </c>
      <c r="R411" s="31">
        <f t="shared" si="161"/>
        <v>0</v>
      </c>
    </row>
    <row r="412" spans="1:18" ht="63" thickBot="1" x14ac:dyDescent="0.35">
      <c r="A412" s="2">
        <v>2021</v>
      </c>
      <c r="B412" s="79" t="s">
        <v>411</v>
      </c>
      <c r="C412" s="15" t="s">
        <v>294</v>
      </c>
      <c r="D412" s="21"/>
      <c r="E412" s="21"/>
      <c r="F412" s="21"/>
      <c r="G412" s="54" t="s">
        <v>293</v>
      </c>
      <c r="H412" s="30">
        <f t="shared" si="161"/>
        <v>263086153404</v>
      </c>
      <c r="I412" s="30">
        <f t="shared" si="161"/>
        <v>0</v>
      </c>
      <c r="J412" s="30">
        <f t="shared" si="161"/>
        <v>0</v>
      </c>
      <c r="K412" s="30">
        <f t="shared" si="161"/>
        <v>0</v>
      </c>
      <c r="L412" s="30">
        <f t="shared" si="161"/>
        <v>0</v>
      </c>
      <c r="M412" s="30">
        <f t="shared" si="147"/>
        <v>0</v>
      </c>
      <c r="N412" s="30">
        <f t="shared" si="146"/>
        <v>263086153404</v>
      </c>
      <c r="O412" s="30">
        <f t="shared" si="161"/>
        <v>263086153404</v>
      </c>
      <c r="P412" s="30">
        <f t="shared" si="161"/>
        <v>263086153404</v>
      </c>
      <c r="Q412" s="30">
        <f t="shared" si="161"/>
        <v>0</v>
      </c>
      <c r="R412" s="31">
        <f t="shared" si="161"/>
        <v>0</v>
      </c>
    </row>
    <row r="413" spans="1:18" ht="18.600000000000001" thickBot="1" x14ac:dyDescent="0.35">
      <c r="A413" s="2">
        <v>2021</v>
      </c>
      <c r="B413" s="79" t="s">
        <v>411</v>
      </c>
      <c r="C413" s="15" t="s">
        <v>295</v>
      </c>
      <c r="D413" s="21"/>
      <c r="E413" s="21"/>
      <c r="F413" s="21"/>
      <c r="G413" s="17" t="s">
        <v>218</v>
      </c>
      <c r="H413" s="30">
        <f t="shared" si="161"/>
        <v>263086153404</v>
      </c>
      <c r="I413" s="30">
        <f t="shared" si="161"/>
        <v>0</v>
      </c>
      <c r="J413" s="30">
        <f t="shared" si="161"/>
        <v>0</v>
      </c>
      <c r="K413" s="30">
        <f t="shared" si="161"/>
        <v>0</v>
      </c>
      <c r="L413" s="30">
        <f t="shared" si="161"/>
        <v>0</v>
      </c>
      <c r="M413" s="30">
        <f t="shared" si="147"/>
        <v>0</v>
      </c>
      <c r="N413" s="30">
        <f t="shared" si="146"/>
        <v>263086153404</v>
      </c>
      <c r="O413" s="30">
        <f t="shared" si="161"/>
        <v>263086153404</v>
      </c>
      <c r="P413" s="30">
        <f t="shared" si="161"/>
        <v>263086153404</v>
      </c>
      <c r="Q413" s="30">
        <f t="shared" si="161"/>
        <v>0</v>
      </c>
      <c r="R413" s="31">
        <f t="shared" si="161"/>
        <v>0</v>
      </c>
    </row>
    <row r="414" spans="1:18" ht="18.600000000000001" thickBot="1" x14ac:dyDescent="0.35">
      <c r="A414" s="2">
        <v>2021</v>
      </c>
      <c r="B414" s="79" t="s">
        <v>411</v>
      </c>
      <c r="C414" s="20" t="s">
        <v>296</v>
      </c>
      <c r="D414" s="21" t="s">
        <v>172</v>
      </c>
      <c r="E414" s="21">
        <v>11</v>
      </c>
      <c r="F414" s="21" t="s">
        <v>19</v>
      </c>
      <c r="G414" s="22" t="s">
        <v>208</v>
      </c>
      <c r="H414" s="24">
        <v>263086153404</v>
      </c>
      <c r="I414" s="24">
        <v>0</v>
      </c>
      <c r="J414" s="24">
        <v>0</v>
      </c>
      <c r="K414" s="24">
        <v>0</v>
      </c>
      <c r="L414" s="24">
        <v>0</v>
      </c>
      <c r="M414" s="24">
        <f t="shared" si="147"/>
        <v>0</v>
      </c>
      <c r="N414" s="24">
        <f t="shared" si="146"/>
        <v>263086153404</v>
      </c>
      <c r="O414" s="24">
        <v>263086153404</v>
      </c>
      <c r="P414" s="24">
        <v>263086153404</v>
      </c>
      <c r="Q414" s="24">
        <v>0</v>
      </c>
      <c r="R414" s="26">
        <v>0</v>
      </c>
    </row>
    <row r="415" spans="1:18" ht="63" thickBot="1" x14ac:dyDescent="0.35">
      <c r="A415" s="2">
        <v>2021</v>
      </c>
      <c r="B415" s="79" t="s">
        <v>411</v>
      </c>
      <c r="C415" s="15" t="s">
        <v>297</v>
      </c>
      <c r="D415" s="53"/>
      <c r="E415" s="53"/>
      <c r="F415" s="53"/>
      <c r="G415" s="17" t="s">
        <v>298</v>
      </c>
      <c r="H415" s="30">
        <f t="shared" ref="H415:R417" si="162">+H416</f>
        <v>138383140985</v>
      </c>
      <c r="I415" s="30">
        <f t="shared" si="162"/>
        <v>0</v>
      </c>
      <c r="J415" s="30">
        <f t="shared" si="162"/>
        <v>0</v>
      </c>
      <c r="K415" s="30">
        <f t="shared" si="162"/>
        <v>0</v>
      </c>
      <c r="L415" s="30">
        <f t="shared" si="162"/>
        <v>0</v>
      </c>
      <c r="M415" s="30">
        <f t="shared" si="147"/>
        <v>0</v>
      </c>
      <c r="N415" s="30">
        <f t="shared" si="146"/>
        <v>138383140985</v>
      </c>
      <c r="O415" s="30">
        <f t="shared" si="162"/>
        <v>138383140985</v>
      </c>
      <c r="P415" s="30">
        <f t="shared" si="162"/>
        <v>138383140985</v>
      </c>
      <c r="Q415" s="30">
        <f t="shared" si="162"/>
        <v>27914520438</v>
      </c>
      <c r="R415" s="31">
        <f t="shared" si="162"/>
        <v>27914520438</v>
      </c>
    </row>
    <row r="416" spans="1:18" ht="63" thickBot="1" x14ac:dyDescent="0.35">
      <c r="A416" s="2">
        <v>2021</v>
      </c>
      <c r="B416" s="79" t="s">
        <v>411</v>
      </c>
      <c r="C416" s="15" t="s">
        <v>299</v>
      </c>
      <c r="D416" s="21"/>
      <c r="E416" s="21"/>
      <c r="F416" s="21"/>
      <c r="G416" s="54" t="s">
        <v>298</v>
      </c>
      <c r="H416" s="30">
        <f t="shared" si="162"/>
        <v>138383140985</v>
      </c>
      <c r="I416" s="30">
        <f t="shared" si="162"/>
        <v>0</v>
      </c>
      <c r="J416" s="30">
        <f t="shared" si="162"/>
        <v>0</v>
      </c>
      <c r="K416" s="30">
        <f t="shared" si="162"/>
        <v>0</v>
      </c>
      <c r="L416" s="30">
        <f t="shared" si="162"/>
        <v>0</v>
      </c>
      <c r="M416" s="30">
        <f t="shared" si="147"/>
        <v>0</v>
      </c>
      <c r="N416" s="30">
        <f t="shared" si="146"/>
        <v>138383140985</v>
      </c>
      <c r="O416" s="30">
        <f t="shared" si="162"/>
        <v>138383140985</v>
      </c>
      <c r="P416" s="30">
        <f t="shared" si="162"/>
        <v>138383140985</v>
      </c>
      <c r="Q416" s="30">
        <f t="shared" si="162"/>
        <v>27914520438</v>
      </c>
      <c r="R416" s="31">
        <f t="shared" si="162"/>
        <v>27914520438</v>
      </c>
    </row>
    <row r="417" spans="1:18" ht="18.600000000000001" thickBot="1" x14ac:dyDescent="0.35">
      <c r="A417" s="2">
        <v>2021</v>
      </c>
      <c r="B417" s="79" t="s">
        <v>411</v>
      </c>
      <c r="C417" s="15" t="s">
        <v>300</v>
      </c>
      <c r="D417" s="21"/>
      <c r="E417" s="21"/>
      <c r="F417" s="21"/>
      <c r="G417" s="17" t="s">
        <v>218</v>
      </c>
      <c r="H417" s="30">
        <f t="shared" si="162"/>
        <v>138383140985</v>
      </c>
      <c r="I417" s="30">
        <f t="shared" si="162"/>
        <v>0</v>
      </c>
      <c r="J417" s="30">
        <f t="shared" si="162"/>
        <v>0</v>
      </c>
      <c r="K417" s="30">
        <f t="shared" si="162"/>
        <v>0</v>
      </c>
      <c r="L417" s="30">
        <f t="shared" si="162"/>
        <v>0</v>
      </c>
      <c r="M417" s="30">
        <f t="shared" si="147"/>
        <v>0</v>
      </c>
      <c r="N417" s="30">
        <f t="shared" si="146"/>
        <v>138383140985</v>
      </c>
      <c r="O417" s="30">
        <f t="shared" si="162"/>
        <v>138383140985</v>
      </c>
      <c r="P417" s="30">
        <f t="shared" si="162"/>
        <v>138383140985</v>
      </c>
      <c r="Q417" s="30">
        <f t="shared" si="162"/>
        <v>27914520438</v>
      </c>
      <c r="R417" s="31">
        <f t="shared" si="162"/>
        <v>27914520438</v>
      </c>
    </row>
    <row r="418" spans="1:18" ht="18.600000000000001" thickBot="1" x14ac:dyDescent="0.35">
      <c r="A418" s="2">
        <v>2021</v>
      </c>
      <c r="B418" s="79" t="s">
        <v>411</v>
      </c>
      <c r="C418" s="20" t="s">
        <v>301</v>
      </c>
      <c r="D418" s="21" t="s">
        <v>172</v>
      </c>
      <c r="E418" s="21">
        <v>11</v>
      </c>
      <c r="F418" s="21" t="s">
        <v>19</v>
      </c>
      <c r="G418" s="22" t="s">
        <v>208</v>
      </c>
      <c r="H418" s="24">
        <v>138383140985</v>
      </c>
      <c r="I418" s="24">
        <v>0</v>
      </c>
      <c r="J418" s="24">
        <v>0</v>
      </c>
      <c r="K418" s="24">
        <v>0</v>
      </c>
      <c r="L418" s="24">
        <v>0</v>
      </c>
      <c r="M418" s="24">
        <f t="shared" si="147"/>
        <v>0</v>
      </c>
      <c r="N418" s="24">
        <f t="shared" si="146"/>
        <v>138383140985</v>
      </c>
      <c r="O418" s="24">
        <v>138383140985</v>
      </c>
      <c r="P418" s="24">
        <v>138383140985</v>
      </c>
      <c r="Q418" s="24">
        <v>27914520438</v>
      </c>
      <c r="R418" s="26">
        <v>27914520438</v>
      </c>
    </row>
    <row r="419" spans="1:18" ht="63" thickBot="1" x14ac:dyDescent="0.35">
      <c r="A419" s="2">
        <v>2021</v>
      </c>
      <c r="B419" s="79" t="s">
        <v>411</v>
      </c>
      <c r="C419" s="15" t="s">
        <v>302</v>
      </c>
      <c r="D419" s="53"/>
      <c r="E419" s="53"/>
      <c r="F419" s="53"/>
      <c r="G419" s="17" t="s">
        <v>303</v>
      </c>
      <c r="H419" s="30">
        <f t="shared" ref="H419:R421" si="163">+H420</f>
        <v>325658709524</v>
      </c>
      <c r="I419" s="30">
        <f t="shared" si="163"/>
        <v>0</v>
      </c>
      <c r="J419" s="30">
        <f t="shared" si="163"/>
        <v>0</v>
      </c>
      <c r="K419" s="30">
        <f t="shared" si="163"/>
        <v>0</v>
      </c>
      <c r="L419" s="30">
        <f t="shared" si="163"/>
        <v>0</v>
      </c>
      <c r="M419" s="30">
        <f t="shared" si="147"/>
        <v>0</v>
      </c>
      <c r="N419" s="30">
        <f t="shared" si="146"/>
        <v>325658709524</v>
      </c>
      <c r="O419" s="30">
        <f t="shared" si="163"/>
        <v>325658709524</v>
      </c>
      <c r="P419" s="30">
        <f t="shared" si="163"/>
        <v>325658709524</v>
      </c>
      <c r="Q419" s="30">
        <f t="shared" si="163"/>
        <v>0</v>
      </c>
      <c r="R419" s="31">
        <f t="shared" si="163"/>
        <v>0</v>
      </c>
    </row>
    <row r="420" spans="1:18" ht="63" thickBot="1" x14ac:dyDescent="0.35">
      <c r="A420" s="2">
        <v>2021</v>
      </c>
      <c r="B420" s="79" t="s">
        <v>411</v>
      </c>
      <c r="C420" s="15" t="s">
        <v>304</v>
      </c>
      <c r="D420" s="21"/>
      <c r="E420" s="21"/>
      <c r="F420" s="21"/>
      <c r="G420" s="54" t="s">
        <v>303</v>
      </c>
      <c r="H420" s="30">
        <f t="shared" si="163"/>
        <v>325658709524</v>
      </c>
      <c r="I420" s="30">
        <f t="shared" si="163"/>
        <v>0</v>
      </c>
      <c r="J420" s="30">
        <f t="shared" si="163"/>
        <v>0</v>
      </c>
      <c r="K420" s="30">
        <f t="shared" si="163"/>
        <v>0</v>
      </c>
      <c r="L420" s="30">
        <f t="shared" si="163"/>
        <v>0</v>
      </c>
      <c r="M420" s="30">
        <f t="shared" si="147"/>
        <v>0</v>
      </c>
      <c r="N420" s="30">
        <f t="shared" si="146"/>
        <v>325658709524</v>
      </c>
      <c r="O420" s="30">
        <f t="shared" si="163"/>
        <v>325658709524</v>
      </c>
      <c r="P420" s="30">
        <f t="shared" si="163"/>
        <v>325658709524</v>
      </c>
      <c r="Q420" s="30">
        <f t="shared" si="163"/>
        <v>0</v>
      </c>
      <c r="R420" s="31">
        <f t="shared" si="163"/>
        <v>0</v>
      </c>
    </row>
    <row r="421" spans="1:18" ht="18.600000000000001" thickBot="1" x14ac:dyDescent="0.35">
      <c r="A421" s="2">
        <v>2021</v>
      </c>
      <c r="B421" s="79" t="s">
        <v>411</v>
      </c>
      <c r="C421" s="15" t="s">
        <v>305</v>
      </c>
      <c r="D421" s="21"/>
      <c r="E421" s="21"/>
      <c r="F421" s="21"/>
      <c r="G421" s="17" t="s">
        <v>218</v>
      </c>
      <c r="H421" s="30">
        <f t="shared" si="163"/>
        <v>325658709524</v>
      </c>
      <c r="I421" s="30">
        <f t="shared" si="163"/>
        <v>0</v>
      </c>
      <c r="J421" s="30">
        <f t="shared" si="163"/>
        <v>0</v>
      </c>
      <c r="K421" s="30">
        <f t="shared" si="163"/>
        <v>0</v>
      </c>
      <c r="L421" s="30">
        <f t="shared" si="163"/>
        <v>0</v>
      </c>
      <c r="M421" s="30">
        <f t="shared" si="147"/>
        <v>0</v>
      </c>
      <c r="N421" s="30">
        <f t="shared" si="146"/>
        <v>325658709524</v>
      </c>
      <c r="O421" s="30">
        <f t="shared" si="163"/>
        <v>325658709524</v>
      </c>
      <c r="P421" s="30">
        <f t="shared" si="163"/>
        <v>325658709524</v>
      </c>
      <c r="Q421" s="30">
        <f t="shared" si="163"/>
        <v>0</v>
      </c>
      <c r="R421" s="31">
        <f t="shared" si="163"/>
        <v>0</v>
      </c>
    </row>
    <row r="422" spans="1:18" ht="18.600000000000001" thickBot="1" x14ac:dyDescent="0.35">
      <c r="A422" s="2">
        <v>2021</v>
      </c>
      <c r="B422" s="79" t="s">
        <v>411</v>
      </c>
      <c r="C422" s="20" t="s">
        <v>306</v>
      </c>
      <c r="D422" s="21" t="s">
        <v>172</v>
      </c>
      <c r="E422" s="21">
        <v>11</v>
      </c>
      <c r="F422" s="21" t="s">
        <v>19</v>
      </c>
      <c r="G422" s="22" t="s">
        <v>208</v>
      </c>
      <c r="H422" s="24">
        <v>325658709524</v>
      </c>
      <c r="I422" s="24">
        <v>0</v>
      </c>
      <c r="J422" s="24">
        <v>0</v>
      </c>
      <c r="K422" s="24">
        <v>0</v>
      </c>
      <c r="L422" s="24">
        <v>0</v>
      </c>
      <c r="M422" s="24">
        <f t="shared" si="147"/>
        <v>0</v>
      </c>
      <c r="N422" s="24">
        <f t="shared" si="146"/>
        <v>325658709524</v>
      </c>
      <c r="O422" s="24">
        <v>325658709524</v>
      </c>
      <c r="P422" s="24">
        <v>325658709524</v>
      </c>
      <c r="Q422" s="24">
        <v>0</v>
      </c>
      <c r="R422" s="26">
        <v>0</v>
      </c>
    </row>
    <row r="423" spans="1:18" ht="63" thickBot="1" x14ac:dyDescent="0.35">
      <c r="A423" s="2">
        <v>2021</v>
      </c>
      <c r="B423" s="79" t="s">
        <v>411</v>
      </c>
      <c r="C423" s="15" t="s">
        <v>307</v>
      </c>
      <c r="D423" s="53"/>
      <c r="E423" s="53"/>
      <c r="F423" s="53"/>
      <c r="G423" s="17" t="s">
        <v>308</v>
      </c>
      <c r="H423" s="30">
        <f>+H424</f>
        <v>101620433497</v>
      </c>
      <c r="I423" s="30">
        <f t="shared" ref="I423:R425" si="164">+I424</f>
        <v>0</v>
      </c>
      <c r="J423" s="30">
        <f t="shared" si="164"/>
        <v>0</v>
      </c>
      <c r="K423" s="30">
        <f t="shared" si="164"/>
        <v>0</v>
      </c>
      <c r="L423" s="30">
        <f t="shared" si="164"/>
        <v>0</v>
      </c>
      <c r="M423" s="30">
        <f t="shared" si="147"/>
        <v>0</v>
      </c>
      <c r="N423" s="30">
        <f t="shared" si="146"/>
        <v>101620433497</v>
      </c>
      <c r="O423" s="30">
        <f t="shared" si="164"/>
        <v>101620433497</v>
      </c>
      <c r="P423" s="30">
        <f t="shared" si="164"/>
        <v>101620433497</v>
      </c>
      <c r="Q423" s="30">
        <f t="shared" si="164"/>
        <v>89796372</v>
      </c>
      <c r="R423" s="31">
        <f t="shared" si="164"/>
        <v>89796372</v>
      </c>
    </row>
    <row r="424" spans="1:18" ht="63" thickBot="1" x14ac:dyDescent="0.35">
      <c r="A424" s="2">
        <v>2021</v>
      </c>
      <c r="B424" s="79" t="s">
        <v>411</v>
      </c>
      <c r="C424" s="15" t="s">
        <v>309</v>
      </c>
      <c r="D424" s="21"/>
      <c r="E424" s="21"/>
      <c r="F424" s="21"/>
      <c r="G424" s="54" t="s">
        <v>308</v>
      </c>
      <c r="H424" s="30">
        <f t="shared" ref="H424:R425" si="165">+H425</f>
        <v>101620433497</v>
      </c>
      <c r="I424" s="30">
        <f t="shared" si="165"/>
        <v>0</v>
      </c>
      <c r="J424" s="30">
        <f t="shared" si="165"/>
        <v>0</v>
      </c>
      <c r="K424" s="30">
        <f t="shared" si="165"/>
        <v>0</v>
      </c>
      <c r="L424" s="30">
        <f t="shared" si="165"/>
        <v>0</v>
      </c>
      <c r="M424" s="30">
        <f t="shared" si="147"/>
        <v>0</v>
      </c>
      <c r="N424" s="30">
        <f t="shared" si="146"/>
        <v>101620433497</v>
      </c>
      <c r="O424" s="30">
        <f t="shared" si="165"/>
        <v>101620433497</v>
      </c>
      <c r="P424" s="30">
        <f t="shared" si="165"/>
        <v>101620433497</v>
      </c>
      <c r="Q424" s="30">
        <f t="shared" si="165"/>
        <v>89796372</v>
      </c>
      <c r="R424" s="31">
        <f t="shared" si="165"/>
        <v>89796372</v>
      </c>
    </row>
    <row r="425" spans="1:18" ht="18.600000000000001" thickBot="1" x14ac:dyDescent="0.35">
      <c r="A425" s="2">
        <v>2021</v>
      </c>
      <c r="B425" s="79" t="s">
        <v>411</v>
      </c>
      <c r="C425" s="15" t="s">
        <v>310</v>
      </c>
      <c r="D425" s="21"/>
      <c r="E425" s="21"/>
      <c r="F425" s="21"/>
      <c r="G425" s="17" t="s">
        <v>218</v>
      </c>
      <c r="H425" s="30">
        <f t="shared" si="165"/>
        <v>101620433497</v>
      </c>
      <c r="I425" s="30">
        <f t="shared" si="164"/>
        <v>0</v>
      </c>
      <c r="J425" s="30">
        <f t="shared" si="164"/>
        <v>0</v>
      </c>
      <c r="K425" s="30">
        <f t="shared" si="164"/>
        <v>0</v>
      </c>
      <c r="L425" s="30">
        <f t="shared" si="164"/>
        <v>0</v>
      </c>
      <c r="M425" s="30">
        <f t="shared" si="147"/>
        <v>0</v>
      </c>
      <c r="N425" s="30">
        <f t="shared" si="146"/>
        <v>101620433497</v>
      </c>
      <c r="O425" s="30">
        <f t="shared" si="164"/>
        <v>101620433497</v>
      </c>
      <c r="P425" s="30">
        <f t="shared" si="164"/>
        <v>101620433497</v>
      </c>
      <c r="Q425" s="30">
        <f t="shared" si="164"/>
        <v>89796372</v>
      </c>
      <c r="R425" s="31">
        <f t="shared" si="164"/>
        <v>89796372</v>
      </c>
    </row>
    <row r="426" spans="1:18" ht="18.600000000000001" thickBot="1" x14ac:dyDescent="0.35">
      <c r="A426" s="2">
        <v>2021</v>
      </c>
      <c r="B426" s="79" t="s">
        <v>411</v>
      </c>
      <c r="C426" s="20" t="s">
        <v>311</v>
      </c>
      <c r="D426" s="21" t="s">
        <v>172</v>
      </c>
      <c r="E426" s="21">
        <v>11</v>
      </c>
      <c r="F426" s="21" t="s">
        <v>19</v>
      </c>
      <c r="G426" s="22" t="s">
        <v>208</v>
      </c>
      <c r="H426" s="24">
        <v>101620433497</v>
      </c>
      <c r="I426" s="24">
        <v>0</v>
      </c>
      <c r="J426" s="24">
        <v>0</v>
      </c>
      <c r="K426" s="24">
        <v>0</v>
      </c>
      <c r="L426" s="24">
        <v>0</v>
      </c>
      <c r="M426" s="24">
        <f t="shared" si="147"/>
        <v>0</v>
      </c>
      <c r="N426" s="24">
        <f t="shared" si="146"/>
        <v>101620433497</v>
      </c>
      <c r="O426" s="24">
        <v>101620433497</v>
      </c>
      <c r="P426" s="24">
        <v>101620433497</v>
      </c>
      <c r="Q426" s="24">
        <v>89796372</v>
      </c>
      <c r="R426" s="26">
        <v>89796372</v>
      </c>
    </row>
    <row r="427" spans="1:18" ht="63" thickBot="1" x14ac:dyDescent="0.35">
      <c r="A427" s="2">
        <v>2021</v>
      </c>
      <c r="B427" s="79" t="s">
        <v>411</v>
      </c>
      <c r="C427" s="15" t="s">
        <v>312</v>
      </c>
      <c r="D427" s="53"/>
      <c r="E427" s="53"/>
      <c r="F427" s="53"/>
      <c r="G427" s="17" t="s">
        <v>313</v>
      </c>
      <c r="H427" s="30">
        <f t="shared" ref="H427:R429" si="166">+H428</f>
        <v>331558916195</v>
      </c>
      <c r="I427" s="30">
        <f t="shared" si="166"/>
        <v>0</v>
      </c>
      <c r="J427" s="30">
        <f t="shared" si="166"/>
        <v>0</v>
      </c>
      <c r="K427" s="30">
        <f t="shared" si="166"/>
        <v>0</v>
      </c>
      <c r="L427" s="30">
        <f t="shared" si="166"/>
        <v>0</v>
      </c>
      <c r="M427" s="30">
        <f t="shared" si="147"/>
        <v>0</v>
      </c>
      <c r="N427" s="30">
        <f t="shared" si="146"/>
        <v>331558916195</v>
      </c>
      <c r="O427" s="30">
        <f t="shared" si="166"/>
        <v>331558916195</v>
      </c>
      <c r="P427" s="30">
        <f t="shared" si="166"/>
        <v>331558916195</v>
      </c>
      <c r="Q427" s="30">
        <f t="shared" si="166"/>
        <v>0</v>
      </c>
      <c r="R427" s="31">
        <f t="shared" si="166"/>
        <v>0</v>
      </c>
    </row>
    <row r="428" spans="1:18" ht="63" thickBot="1" x14ac:dyDescent="0.35">
      <c r="A428" s="2">
        <v>2021</v>
      </c>
      <c r="B428" s="79" t="s">
        <v>411</v>
      </c>
      <c r="C428" s="15" t="s">
        <v>314</v>
      </c>
      <c r="D428" s="21"/>
      <c r="E428" s="21"/>
      <c r="F428" s="21"/>
      <c r="G428" s="17" t="s">
        <v>313</v>
      </c>
      <c r="H428" s="30">
        <f t="shared" si="166"/>
        <v>331558916195</v>
      </c>
      <c r="I428" s="30">
        <f t="shared" si="166"/>
        <v>0</v>
      </c>
      <c r="J428" s="30">
        <f t="shared" si="166"/>
        <v>0</v>
      </c>
      <c r="K428" s="30">
        <f t="shared" si="166"/>
        <v>0</v>
      </c>
      <c r="L428" s="30">
        <f t="shared" si="166"/>
        <v>0</v>
      </c>
      <c r="M428" s="30">
        <f t="shared" si="147"/>
        <v>0</v>
      </c>
      <c r="N428" s="30">
        <f t="shared" si="146"/>
        <v>331558916195</v>
      </c>
      <c r="O428" s="30">
        <f t="shared" si="166"/>
        <v>331558916195</v>
      </c>
      <c r="P428" s="30">
        <f t="shared" si="166"/>
        <v>331558916195</v>
      </c>
      <c r="Q428" s="30">
        <f t="shared" si="166"/>
        <v>0</v>
      </c>
      <c r="R428" s="31">
        <f t="shared" si="166"/>
        <v>0</v>
      </c>
    </row>
    <row r="429" spans="1:18" ht="18.600000000000001" thickBot="1" x14ac:dyDescent="0.35">
      <c r="A429" s="2">
        <v>2021</v>
      </c>
      <c r="B429" s="79" t="s">
        <v>411</v>
      </c>
      <c r="C429" s="15" t="s">
        <v>315</v>
      </c>
      <c r="D429" s="21"/>
      <c r="E429" s="21"/>
      <c r="F429" s="21"/>
      <c r="G429" s="17" t="s">
        <v>218</v>
      </c>
      <c r="H429" s="30">
        <f t="shared" si="166"/>
        <v>331558916195</v>
      </c>
      <c r="I429" s="30">
        <f t="shared" si="166"/>
        <v>0</v>
      </c>
      <c r="J429" s="30">
        <f t="shared" si="166"/>
        <v>0</v>
      </c>
      <c r="K429" s="30">
        <f t="shared" si="166"/>
        <v>0</v>
      </c>
      <c r="L429" s="30">
        <f t="shared" si="166"/>
        <v>0</v>
      </c>
      <c r="M429" s="30">
        <f t="shared" si="147"/>
        <v>0</v>
      </c>
      <c r="N429" s="30">
        <f t="shared" si="146"/>
        <v>331558916195</v>
      </c>
      <c r="O429" s="30">
        <f t="shared" si="166"/>
        <v>331558916195</v>
      </c>
      <c r="P429" s="30">
        <f t="shared" si="166"/>
        <v>331558916195</v>
      </c>
      <c r="Q429" s="30">
        <f t="shared" si="166"/>
        <v>0</v>
      </c>
      <c r="R429" s="31">
        <f t="shared" si="166"/>
        <v>0</v>
      </c>
    </row>
    <row r="430" spans="1:18" ht="18.600000000000001" thickBot="1" x14ac:dyDescent="0.35">
      <c r="A430" s="2">
        <v>2021</v>
      </c>
      <c r="B430" s="79" t="s">
        <v>411</v>
      </c>
      <c r="C430" s="20" t="s">
        <v>316</v>
      </c>
      <c r="D430" s="21" t="s">
        <v>172</v>
      </c>
      <c r="E430" s="21">
        <v>11</v>
      </c>
      <c r="F430" s="21" t="s">
        <v>19</v>
      </c>
      <c r="G430" s="22" t="s">
        <v>208</v>
      </c>
      <c r="H430" s="24">
        <v>331558916195</v>
      </c>
      <c r="I430" s="24">
        <v>0</v>
      </c>
      <c r="J430" s="24">
        <v>0</v>
      </c>
      <c r="K430" s="24">
        <v>0</v>
      </c>
      <c r="L430" s="24">
        <v>0</v>
      </c>
      <c r="M430" s="24">
        <f t="shared" si="147"/>
        <v>0</v>
      </c>
      <c r="N430" s="24">
        <f t="shared" si="146"/>
        <v>331558916195</v>
      </c>
      <c r="O430" s="24">
        <v>331558916195</v>
      </c>
      <c r="P430" s="24">
        <v>331558916195</v>
      </c>
      <c r="Q430" s="24">
        <v>0</v>
      </c>
      <c r="R430" s="26">
        <v>0</v>
      </c>
    </row>
    <row r="431" spans="1:18" ht="63" thickBot="1" x14ac:dyDescent="0.35">
      <c r="A431" s="2">
        <v>2021</v>
      </c>
      <c r="B431" s="79" t="s">
        <v>411</v>
      </c>
      <c r="C431" s="15" t="s">
        <v>317</v>
      </c>
      <c r="D431" s="53"/>
      <c r="E431" s="53"/>
      <c r="F431" s="53"/>
      <c r="G431" s="17" t="s">
        <v>318</v>
      </c>
      <c r="H431" s="30">
        <f t="shared" ref="H431:R433" si="167">+H432</f>
        <v>57639326986</v>
      </c>
      <c r="I431" s="30">
        <f t="shared" si="167"/>
        <v>0</v>
      </c>
      <c r="J431" s="30">
        <f t="shared" si="167"/>
        <v>0</v>
      </c>
      <c r="K431" s="30">
        <f t="shared" si="167"/>
        <v>0</v>
      </c>
      <c r="L431" s="30">
        <f t="shared" si="167"/>
        <v>0</v>
      </c>
      <c r="M431" s="30">
        <f t="shared" si="147"/>
        <v>0</v>
      </c>
      <c r="N431" s="30">
        <f t="shared" si="146"/>
        <v>57639326986</v>
      </c>
      <c r="O431" s="30">
        <f t="shared" si="167"/>
        <v>57639326986</v>
      </c>
      <c r="P431" s="30">
        <f t="shared" si="167"/>
        <v>57639326986</v>
      </c>
      <c r="Q431" s="30">
        <f t="shared" si="167"/>
        <v>0</v>
      </c>
      <c r="R431" s="31">
        <f t="shared" si="167"/>
        <v>0</v>
      </c>
    </row>
    <row r="432" spans="1:18" ht="63" thickBot="1" x14ac:dyDescent="0.35">
      <c r="A432" s="2">
        <v>2021</v>
      </c>
      <c r="B432" s="79" t="s">
        <v>411</v>
      </c>
      <c r="C432" s="15" t="s">
        <v>319</v>
      </c>
      <c r="D432" s="21"/>
      <c r="E432" s="21"/>
      <c r="F432" s="21"/>
      <c r="G432" s="54" t="s">
        <v>318</v>
      </c>
      <c r="H432" s="30">
        <f t="shared" si="167"/>
        <v>57639326986</v>
      </c>
      <c r="I432" s="30">
        <f t="shared" si="167"/>
        <v>0</v>
      </c>
      <c r="J432" s="30">
        <f t="shared" si="167"/>
        <v>0</v>
      </c>
      <c r="K432" s="30">
        <f t="shared" si="167"/>
        <v>0</v>
      </c>
      <c r="L432" s="30">
        <f t="shared" si="167"/>
        <v>0</v>
      </c>
      <c r="M432" s="30">
        <f t="shared" si="147"/>
        <v>0</v>
      </c>
      <c r="N432" s="30">
        <f t="shared" si="146"/>
        <v>57639326986</v>
      </c>
      <c r="O432" s="30">
        <f t="shared" si="167"/>
        <v>57639326986</v>
      </c>
      <c r="P432" s="30">
        <f t="shared" si="167"/>
        <v>57639326986</v>
      </c>
      <c r="Q432" s="30">
        <f t="shared" si="167"/>
        <v>0</v>
      </c>
      <c r="R432" s="31">
        <f t="shared" si="167"/>
        <v>0</v>
      </c>
    </row>
    <row r="433" spans="1:18" ht="18.600000000000001" thickBot="1" x14ac:dyDescent="0.35">
      <c r="A433" s="2">
        <v>2021</v>
      </c>
      <c r="B433" s="79" t="s">
        <v>411</v>
      </c>
      <c r="C433" s="15" t="s">
        <v>320</v>
      </c>
      <c r="D433" s="21"/>
      <c r="E433" s="21"/>
      <c r="F433" s="21"/>
      <c r="G433" s="17" t="s">
        <v>218</v>
      </c>
      <c r="H433" s="30">
        <f t="shared" si="167"/>
        <v>57639326986</v>
      </c>
      <c r="I433" s="30">
        <f t="shared" si="167"/>
        <v>0</v>
      </c>
      <c r="J433" s="30">
        <f t="shared" si="167"/>
        <v>0</v>
      </c>
      <c r="K433" s="30">
        <f t="shared" si="167"/>
        <v>0</v>
      </c>
      <c r="L433" s="30">
        <f t="shared" si="167"/>
        <v>0</v>
      </c>
      <c r="M433" s="30">
        <f t="shared" si="147"/>
        <v>0</v>
      </c>
      <c r="N433" s="30">
        <f t="shared" si="146"/>
        <v>57639326986</v>
      </c>
      <c r="O433" s="30">
        <f t="shared" si="167"/>
        <v>57639326986</v>
      </c>
      <c r="P433" s="30">
        <f t="shared" si="167"/>
        <v>57639326986</v>
      </c>
      <c r="Q433" s="30">
        <f t="shared" si="167"/>
        <v>0</v>
      </c>
      <c r="R433" s="31">
        <f t="shared" si="167"/>
        <v>0</v>
      </c>
    </row>
    <row r="434" spans="1:18" ht="18.600000000000001" thickBot="1" x14ac:dyDescent="0.35">
      <c r="A434" s="2">
        <v>2021</v>
      </c>
      <c r="B434" s="79" t="s">
        <v>411</v>
      </c>
      <c r="C434" s="20" t="s">
        <v>321</v>
      </c>
      <c r="D434" s="21" t="s">
        <v>172</v>
      </c>
      <c r="E434" s="21">
        <v>11</v>
      </c>
      <c r="F434" s="21" t="s">
        <v>19</v>
      </c>
      <c r="G434" s="22" t="s">
        <v>208</v>
      </c>
      <c r="H434" s="24">
        <v>57639326986</v>
      </c>
      <c r="I434" s="24">
        <v>0</v>
      </c>
      <c r="J434" s="24">
        <v>0</v>
      </c>
      <c r="K434" s="24">
        <v>0</v>
      </c>
      <c r="L434" s="24">
        <v>0</v>
      </c>
      <c r="M434" s="24">
        <f t="shared" si="147"/>
        <v>0</v>
      </c>
      <c r="N434" s="24">
        <f t="shared" si="146"/>
        <v>57639326986</v>
      </c>
      <c r="O434" s="24">
        <v>57639326986</v>
      </c>
      <c r="P434" s="24">
        <v>57639326986</v>
      </c>
      <c r="Q434" s="24">
        <v>0</v>
      </c>
      <c r="R434" s="26">
        <v>0</v>
      </c>
    </row>
    <row r="435" spans="1:18" ht="63" thickBot="1" x14ac:dyDescent="0.35">
      <c r="A435" s="2">
        <v>2021</v>
      </c>
      <c r="B435" s="79" t="s">
        <v>411</v>
      </c>
      <c r="C435" s="56" t="s">
        <v>322</v>
      </c>
      <c r="D435" s="64"/>
      <c r="E435" s="16"/>
      <c r="F435" s="16"/>
      <c r="G435" s="54" t="s">
        <v>323</v>
      </c>
      <c r="H435" s="27">
        <v>15000000000</v>
      </c>
      <c r="I435" s="28">
        <f>+I436</f>
        <v>0</v>
      </c>
      <c r="J435" s="28">
        <f t="shared" ref="J435:L435" si="168">+J436</f>
        <v>0</v>
      </c>
      <c r="K435" s="28">
        <f t="shared" si="168"/>
        <v>0</v>
      </c>
      <c r="L435" s="28">
        <f t="shared" si="168"/>
        <v>0</v>
      </c>
      <c r="M435" s="28">
        <f t="shared" si="147"/>
        <v>0</v>
      </c>
      <c r="N435" s="28">
        <f t="shared" si="146"/>
        <v>15000000000</v>
      </c>
      <c r="O435" s="28">
        <f>+O436</f>
        <v>5751147050</v>
      </c>
      <c r="P435" s="28">
        <f>+P436</f>
        <v>354262050</v>
      </c>
      <c r="Q435" s="28">
        <v>0</v>
      </c>
      <c r="R435" s="29">
        <f>+R436</f>
        <v>0</v>
      </c>
    </row>
    <row r="436" spans="1:18" ht="47.4" thickBot="1" x14ac:dyDescent="0.35">
      <c r="A436" s="2">
        <v>2021</v>
      </c>
      <c r="B436" s="79" t="s">
        <v>411</v>
      </c>
      <c r="C436" s="56" t="s">
        <v>399</v>
      </c>
      <c r="D436" s="64"/>
      <c r="E436" s="16"/>
      <c r="F436" s="16"/>
      <c r="G436" s="54" t="s">
        <v>400</v>
      </c>
      <c r="H436" s="27">
        <f>+H437+H439+H441</f>
        <v>9725885000</v>
      </c>
      <c r="I436" s="27">
        <f t="shared" ref="I436:L436" si="169">+I437+I439+I441</f>
        <v>0</v>
      </c>
      <c r="J436" s="27">
        <f t="shared" si="169"/>
        <v>0</v>
      </c>
      <c r="K436" s="27">
        <f t="shared" si="169"/>
        <v>0</v>
      </c>
      <c r="L436" s="27">
        <f t="shared" si="169"/>
        <v>0</v>
      </c>
      <c r="M436" s="27">
        <f t="shared" si="147"/>
        <v>0</v>
      </c>
      <c r="N436" s="27">
        <f t="shared" ref="N436:N493" si="170">+H436+M436</f>
        <v>9725885000</v>
      </c>
      <c r="O436" s="27">
        <f>+O437+O439+O441</f>
        <v>5751147050</v>
      </c>
      <c r="P436" s="27">
        <f>+P437+P439+P441</f>
        <v>354262050</v>
      </c>
      <c r="Q436" s="27">
        <f>+Q437+Q439+Q441</f>
        <v>0</v>
      </c>
      <c r="R436" s="70">
        <f>+R437+R439+R441</f>
        <v>0</v>
      </c>
    </row>
    <row r="437" spans="1:18" ht="18.600000000000001" thickBot="1" x14ac:dyDescent="0.35">
      <c r="A437" s="2">
        <v>2021</v>
      </c>
      <c r="B437" s="79" t="s">
        <v>411</v>
      </c>
      <c r="C437" s="56" t="s">
        <v>401</v>
      </c>
      <c r="D437" s="64"/>
      <c r="E437" s="16"/>
      <c r="F437" s="16"/>
      <c r="G437" s="54" t="s">
        <v>402</v>
      </c>
      <c r="H437" s="27">
        <f>+H438</f>
        <v>3974737950</v>
      </c>
      <c r="I437" s="27">
        <f t="shared" ref="I437:L437" si="171">+I438</f>
        <v>0</v>
      </c>
      <c r="J437" s="27">
        <f t="shared" si="171"/>
        <v>0</v>
      </c>
      <c r="K437" s="27">
        <f t="shared" si="171"/>
        <v>0</v>
      </c>
      <c r="L437" s="27">
        <f t="shared" si="171"/>
        <v>0</v>
      </c>
      <c r="M437" s="27">
        <f t="shared" ref="M437:M493" si="172">+I437-J437+K437-L437</f>
        <v>0</v>
      </c>
      <c r="N437" s="28">
        <f t="shared" si="170"/>
        <v>3974737950</v>
      </c>
      <c r="O437" s="27">
        <f t="shared" ref="O437:R437" si="173">+O438</f>
        <v>0</v>
      </c>
      <c r="P437" s="27">
        <f t="shared" si="173"/>
        <v>0</v>
      </c>
      <c r="Q437" s="27">
        <f t="shared" si="173"/>
        <v>0</v>
      </c>
      <c r="R437" s="70">
        <f t="shared" si="173"/>
        <v>0</v>
      </c>
    </row>
    <row r="438" spans="1:18" ht="18.600000000000001" thickBot="1" x14ac:dyDescent="0.35">
      <c r="A438" s="2">
        <v>2021</v>
      </c>
      <c r="B438" s="79" t="s">
        <v>411</v>
      </c>
      <c r="C438" s="59" t="s">
        <v>403</v>
      </c>
      <c r="D438" s="60" t="s">
        <v>172</v>
      </c>
      <c r="E438" s="21">
        <v>54</v>
      </c>
      <c r="F438" s="21" t="s">
        <v>19</v>
      </c>
      <c r="G438" s="22" t="s">
        <v>208</v>
      </c>
      <c r="H438" s="35">
        <v>3974737950</v>
      </c>
      <c r="I438" s="35">
        <v>0</v>
      </c>
      <c r="J438" s="35">
        <v>0</v>
      </c>
      <c r="K438" s="35">
        <v>0</v>
      </c>
      <c r="L438" s="35">
        <v>0</v>
      </c>
      <c r="M438" s="35">
        <f t="shared" si="172"/>
        <v>0</v>
      </c>
      <c r="N438" s="24">
        <f t="shared" si="170"/>
        <v>3974737950</v>
      </c>
      <c r="O438" s="35">
        <v>0</v>
      </c>
      <c r="P438" s="35">
        <v>0</v>
      </c>
      <c r="Q438" s="35">
        <v>0</v>
      </c>
      <c r="R438" s="71">
        <v>0</v>
      </c>
    </row>
    <row r="439" spans="1:18" ht="31.8" thickBot="1" x14ac:dyDescent="0.35">
      <c r="A439" s="2">
        <v>2021</v>
      </c>
      <c r="B439" s="79" t="s">
        <v>411</v>
      </c>
      <c r="C439" s="56" t="s">
        <v>404</v>
      </c>
      <c r="D439" s="64"/>
      <c r="E439" s="16"/>
      <c r="F439" s="16"/>
      <c r="G439" s="54" t="s">
        <v>405</v>
      </c>
      <c r="H439" s="27">
        <f>+H440</f>
        <v>5396885000</v>
      </c>
      <c r="I439" s="27">
        <f t="shared" ref="I439:R439" si="174">+I440</f>
        <v>0</v>
      </c>
      <c r="J439" s="27">
        <f t="shared" si="174"/>
        <v>0</v>
      </c>
      <c r="K439" s="27">
        <f t="shared" si="174"/>
        <v>0</v>
      </c>
      <c r="L439" s="27">
        <f t="shared" si="174"/>
        <v>0</v>
      </c>
      <c r="M439" s="27">
        <f t="shared" si="172"/>
        <v>0</v>
      </c>
      <c r="N439" s="28">
        <f t="shared" si="170"/>
        <v>5396885000</v>
      </c>
      <c r="O439" s="27">
        <f t="shared" si="174"/>
        <v>5396885000</v>
      </c>
      <c r="P439" s="27">
        <f t="shared" si="174"/>
        <v>0</v>
      </c>
      <c r="Q439" s="27">
        <f t="shared" si="174"/>
        <v>0</v>
      </c>
      <c r="R439" s="70">
        <f t="shared" si="174"/>
        <v>0</v>
      </c>
    </row>
    <row r="440" spans="1:18" ht="18.600000000000001" thickBot="1" x14ac:dyDescent="0.35">
      <c r="A440" s="2">
        <v>2021</v>
      </c>
      <c r="B440" s="79" t="s">
        <v>411</v>
      </c>
      <c r="C440" s="59" t="s">
        <v>406</v>
      </c>
      <c r="D440" s="60" t="s">
        <v>172</v>
      </c>
      <c r="E440" s="21">
        <v>54</v>
      </c>
      <c r="F440" s="21" t="s">
        <v>19</v>
      </c>
      <c r="G440" s="22" t="s">
        <v>208</v>
      </c>
      <c r="H440" s="35">
        <v>5396885000</v>
      </c>
      <c r="I440" s="35">
        <v>0</v>
      </c>
      <c r="J440" s="35">
        <v>0</v>
      </c>
      <c r="K440" s="35">
        <v>0</v>
      </c>
      <c r="L440" s="35">
        <v>0</v>
      </c>
      <c r="M440" s="35">
        <f t="shared" si="172"/>
        <v>0</v>
      </c>
      <c r="N440" s="24">
        <f t="shared" si="170"/>
        <v>5396885000</v>
      </c>
      <c r="O440" s="24">
        <v>5396885000</v>
      </c>
      <c r="P440" s="24">
        <v>0</v>
      </c>
      <c r="Q440" s="24">
        <v>0</v>
      </c>
      <c r="R440" s="26">
        <v>0</v>
      </c>
    </row>
    <row r="441" spans="1:18" ht="18.600000000000001" thickBot="1" x14ac:dyDescent="0.35">
      <c r="A441" s="2">
        <v>2021</v>
      </c>
      <c r="B441" s="79" t="s">
        <v>411</v>
      </c>
      <c r="C441" s="56" t="s">
        <v>407</v>
      </c>
      <c r="D441" s="64"/>
      <c r="E441" s="16"/>
      <c r="F441" s="16"/>
      <c r="G441" s="54" t="s">
        <v>218</v>
      </c>
      <c r="H441" s="27">
        <f>+H442</f>
        <v>354262050</v>
      </c>
      <c r="I441" s="27">
        <f t="shared" ref="I441:R441" si="175">+I442</f>
        <v>0</v>
      </c>
      <c r="J441" s="27">
        <f t="shared" si="175"/>
        <v>0</v>
      </c>
      <c r="K441" s="27">
        <f t="shared" si="175"/>
        <v>0</v>
      </c>
      <c r="L441" s="27">
        <f t="shared" si="175"/>
        <v>0</v>
      </c>
      <c r="M441" s="27">
        <f t="shared" si="172"/>
        <v>0</v>
      </c>
      <c r="N441" s="28">
        <f t="shared" si="170"/>
        <v>354262050</v>
      </c>
      <c r="O441" s="27">
        <f t="shared" si="175"/>
        <v>354262050</v>
      </c>
      <c r="P441" s="27">
        <f t="shared" si="175"/>
        <v>354262050</v>
      </c>
      <c r="Q441" s="27">
        <f t="shared" si="175"/>
        <v>0</v>
      </c>
      <c r="R441" s="70">
        <f t="shared" si="175"/>
        <v>0</v>
      </c>
    </row>
    <row r="442" spans="1:18" ht="18.600000000000001" thickBot="1" x14ac:dyDescent="0.35">
      <c r="A442" s="2">
        <v>2021</v>
      </c>
      <c r="B442" s="79" t="s">
        <v>411</v>
      </c>
      <c r="C442" s="59" t="s">
        <v>408</v>
      </c>
      <c r="D442" s="60" t="s">
        <v>172</v>
      </c>
      <c r="E442" s="21">
        <v>54</v>
      </c>
      <c r="F442" s="21" t="s">
        <v>19</v>
      </c>
      <c r="G442" s="22" t="s">
        <v>208</v>
      </c>
      <c r="H442" s="35">
        <v>354262050</v>
      </c>
      <c r="I442" s="35">
        <v>0</v>
      </c>
      <c r="J442" s="35">
        <v>0</v>
      </c>
      <c r="K442" s="35">
        <v>0</v>
      </c>
      <c r="L442" s="35">
        <v>0</v>
      </c>
      <c r="M442" s="35">
        <f t="shared" si="172"/>
        <v>0</v>
      </c>
      <c r="N442" s="24">
        <f t="shared" si="170"/>
        <v>354262050</v>
      </c>
      <c r="O442" s="35">
        <v>354262050</v>
      </c>
      <c r="P442" s="35">
        <v>354262050</v>
      </c>
      <c r="Q442" s="35">
        <v>0</v>
      </c>
      <c r="R442" s="71">
        <v>0</v>
      </c>
    </row>
    <row r="443" spans="1:18" ht="31.8" thickBot="1" x14ac:dyDescent="0.35">
      <c r="A443" s="2">
        <v>2021</v>
      </c>
      <c r="B443" s="79" t="s">
        <v>411</v>
      </c>
      <c r="C443" s="15" t="s">
        <v>324</v>
      </c>
      <c r="D443" s="53"/>
      <c r="E443" s="53"/>
      <c r="F443" s="53"/>
      <c r="G443" s="54" t="s">
        <v>325</v>
      </c>
      <c r="H443" s="30">
        <f t="shared" ref="H443:R447" si="176">+H444</f>
        <v>2500000000</v>
      </c>
      <c r="I443" s="30">
        <f t="shared" si="176"/>
        <v>0</v>
      </c>
      <c r="J443" s="30">
        <f t="shared" si="176"/>
        <v>0</v>
      </c>
      <c r="K443" s="30">
        <f t="shared" si="176"/>
        <v>0</v>
      </c>
      <c r="L443" s="30">
        <f t="shared" si="176"/>
        <v>0</v>
      </c>
      <c r="M443" s="30">
        <f t="shared" si="172"/>
        <v>0</v>
      </c>
      <c r="N443" s="30">
        <f t="shared" si="170"/>
        <v>2500000000</v>
      </c>
      <c r="O443" s="30">
        <f t="shared" si="176"/>
        <v>2003975885.5999999</v>
      </c>
      <c r="P443" s="30">
        <f t="shared" si="176"/>
        <v>1785205182.5999999</v>
      </c>
      <c r="Q443" s="30">
        <f t="shared" si="176"/>
        <v>79295193</v>
      </c>
      <c r="R443" s="31">
        <f t="shared" si="176"/>
        <v>79092744</v>
      </c>
    </row>
    <row r="444" spans="1:18" ht="18.600000000000001" thickBot="1" x14ac:dyDescent="0.35">
      <c r="A444" s="2">
        <v>2021</v>
      </c>
      <c r="B444" s="79" t="s">
        <v>411</v>
      </c>
      <c r="C444" s="15" t="s">
        <v>326</v>
      </c>
      <c r="D444" s="21"/>
      <c r="E444" s="21"/>
      <c r="F444" s="21"/>
      <c r="G444" s="17" t="s">
        <v>201</v>
      </c>
      <c r="H444" s="30">
        <f t="shared" si="176"/>
        <v>2500000000</v>
      </c>
      <c r="I444" s="30">
        <f t="shared" si="176"/>
        <v>0</v>
      </c>
      <c r="J444" s="30">
        <f t="shared" si="176"/>
        <v>0</v>
      </c>
      <c r="K444" s="30">
        <f t="shared" si="176"/>
        <v>0</v>
      </c>
      <c r="L444" s="30">
        <f t="shared" si="176"/>
        <v>0</v>
      </c>
      <c r="M444" s="30">
        <f t="shared" si="172"/>
        <v>0</v>
      </c>
      <c r="N444" s="30">
        <f t="shared" si="170"/>
        <v>2500000000</v>
      </c>
      <c r="O444" s="30">
        <f t="shared" si="176"/>
        <v>2003975885.5999999</v>
      </c>
      <c r="P444" s="30">
        <f t="shared" si="176"/>
        <v>1785205182.5999999</v>
      </c>
      <c r="Q444" s="30">
        <f t="shared" si="176"/>
        <v>79295193</v>
      </c>
      <c r="R444" s="31">
        <f t="shared" si="176"/>
        <v>79092744</v>
      </c>
    </row>
    <row r="445" spans="1:18" ht="31.8" thickBot="1" x14ac:dyDescent="0.35">
      <c r="A445" s="2">
        <v>2021</v>
      </c>
      <c r="B445" s="79" t="s">
        <v>411</v>
      </c>
      <c r="C445" s="15" t="s">
        <v>327</v>
      </c>
      <c r="D445" s="21"/>
      <c r="E445" s="21"/>
      <c r="F445" s="21"/>
      <c r="G445" s="17" t="s">
        <v>328</v>
      </c>
      <c r="H445" s="30">
        <f t="shared" si="176"/>
        <v>2500000000</v>
      </c>
      <c r="I445" s="30">
        <f t="shared" si="176"/>
        <v>0</v>
      </c>
      <c r="J445" s="30">
        <f t="shared" si="176"/>
        <v>0</v>
      </c>
      <c r="K445" s="30">
        <f t="shared" si="176"/>
        <v>0</v>
      </c>
      <c r="L445" s="30">
        <f t="shared" si="176"/>
        <v>0</v>
      </c>
      <c r="M445" s="30">
        <f t="shared" si="172"/>
        <v>0</v>
      </c>
      <c r="N445" s="30">
        <f t="shared" si="170"/>
        <v>2500000000</v>
      </c>
      <c r="O445" s="30">
        <f t="shared" si="176"/>
        <v>2003975885.5999999</v>
      </c>
      <c r="P445" s="30">
        <f t="shared" si="176"/>
        <v>1785205182.5999999</v>
      </c>
      <c r="Q445" s="30">
        <f t="shared" si="176"/>
        <v>79295193</v>
      </c>
      <c r="R445" s="31">
        <f t="shared" si="176"/>
        <v>79092744</v>
      </c>
    </row>
    <row r="446" spans="1:18" ht="31.8" thickBot="1" x14ac:dyDescent="0.35">
      <c r="A446" s="2">
        <v>2021</v>
      </c>
      <c r="B446" s="79" t="s">
        <v>411</v>
      </c>
      <c r="C446" s="15" t="s">
        <v>329</v>
      </c>
      <c r="D446" s="21"/>
      <c r="E446" s="21"/>
      <c r="F446" s="21"/>
      <c r="G446" s="17" t="s">
        <v>328</v>
      </c>
      <c r="H446" s="30">
        <f t="shared" si="176"/>
        <v>2500000000</v>
      </c>
      <c r="I446" s="30">
        <f t="shared" si="176"/>
        <v>0</v>
      </c>
      <c r="J446" s="30">
        <f t="shared" si="176"/>
        <v>0</v>
      </c>
      <c r="K446" s="30">
        <f t="shared" si="176"/>
        <v>0</v>
      </c>
      <c r="L446" s="30">
        <f t="shared" si="176"/>
        <v>0</v>
      </c>
      <c r="M446" s="30">
        <f t="shared" si="172"/>
        <v>0</v>
      </c>
      <c r="N446" s="30">
        <f t="shared" si="170"/>
        <v>2500000000</v>
      </c>
      <c r="O446" s="30">
        <f t="shared" si="176"/>
        <v>2003975885.5999999</v>
      </c>
      <c r="P446" s="30">
        <f t="shared" si="176"/>
        <v>1785205182.5999999</v>
      </c>
      <c r="Q446" s="30">
        <f t="shared" si="176"/>
        <v>79295193</v>
      </c>
      <c r="R446" s="31">
        <f t="shared" si="176"/>
        <v>79092744</v>
      </c>
    </row>
    <row r="447" spans="1:18" ht="18.600000000000001" thickBot="1" x14ac:dyDescent="0.35">
      <c r="A447" s="2">
        <v>2021</v>
      </c>
      <c r="B447" s="79" t="s">
        <v>411</v>
      </c>
      <c r="C447" s="15" t="s">
        <v>330</v>
      </c>
      <c r="D447" s="21"/>
      <c r="E447" s="21"/>
      <c r="F447" s="21"/>
      <c r="G447" s="54" t="s">
        <v>331</v>
      </c>
      <c r="H447" s="30">
        <f t="shared" si="176"/>
        <v>2500000000</v>
      </c>
      <c r="I447" s="30">
        <f t="shared" si="176"/>
        <v>0</v>
      </c>
      <c r="J447" s="30">
        <f t="shared" si="176"/>
        <v>0</v>
      </c>
      <c r="K447" s="30">
        <f t="shared" si="176"/>
        <v>0</v>
      </c>
      <c r="L447" s="30">
        <f t="shared" si="176"/>
        <v>0</v>
      </c>
      <c r="M447" s="30">
        <f t="shared" si="172"/>
        <v>0</v>
      </c>
      <c r="N447" s="30">
        <f t="shared" si="170"/>
        <v>2500000000</v>
      </c>
      <c r="O447" s="30">
        <f t="shared" si="176"/>
        <v>2003975885.5999999</v>
      </c>
      <c r="P447" s="30">
        <f t="shared" si="176"/>
        <v>1785205182.5999999</v>
      </c>
      <c r="Q447" s="30">
        <f t="shared" si="176"/>
        <v>79295193</v>
      </c>
      <c r="R447" s="31">
        <f t="shared" si="176"/>
        <v>79092744</v>
      </c>
    </row>
    <row r="448" spans="1:18" ht="18.600000000000001" thickBot="1" x14ac:dyDescent="0.35">
      <c r="A448" s="2">
        <v>2021</v>
      </c>
      <c r="B448" s="79" t="s">
        <v>411</v>
      </c>
      <c r="C448" s="20" t="s">
        <v>332</v>
      </c>
      <c r="D448" s="21" t="s">
        <v>172</v>
      </c>
      <c r="E448" s="21">
        <v>11</v>
      </c>
      <c r="F448" s="21" t="s">
        <v>19</v>
      </c>
      <c r="G448" s="22" t="s">
        <v>208</v>
      </c>
      <c r="H448" s="24">
        <v>2500000000</v>
      </c>
      <c r="I448" s="24">
        <v>0</v>
      </c>
      <c r="J448" s="24">
        <v>0</v>
      </c>
      <c r="K448" s="24">
        <v>0</v>
      </c>
      <c r="L448" s="24">
        <v>0</v>
      </c>
      <c r="M448" s="24">
        <f t="shared" si="172"/>
        <v>0</v>
      </c>
      <c r="N448" s="24">
        <f t="shared" si="170"/>
        <v>2500000000</v>
      </c>
      <c r="O448" s="24">
        <v>2003975885.5999999</v>
      </c>
      <c r="P448" s="24">
        <v>1785205182.5999999</v>
      </c>
      <c r="Q448" s="24">
        <v>79295193</v>
      </c>
      <c r="R448" s="26">
        <v>79092744</v>
      </c>
    </row>
    <row r="449" spans="1:18" ht="18.600000000000001" thickBot="1" x14ac:dyDescent="0.35">
      <c r="A449" s="2">
        <v>2021</v>
      </c>
      <c r="B449" s="79" t="s">
        <v>411</v>
      </c>
      <c r="C449" s="15" t="s">
        <v>333</v>
      </c>
      <c r="D449" s="21"/>
      <c r="E449" s="21"/>
      <c r="F449" s="21"/>
      <c r="G449" s="17" t="s">
        <v>334</v>
      </c>
      <c r="H449" s="30">
        <f>+H450</f>
        <v>177265214000</v>
      </c>
      <c r="I449" s="30">
        <f t="shared" ref="I449:R449" si="177">+I450</f>
        <v>0</v>
      </c>
      <c r="J449" s="30">
        <f t="shared" si="177"/>
        <v>0</v>
      </c>
      <c r="K449" s="30">
        <f t="shared" si="177"/>
        <v>0</v>
      </c>
      <c r="L449" s="30">
        <f t="shared" si="177"/>
        <v>0</v>
      </c>
      <c r="M449" s="30">
        <f t="shared" si="172"/>
        <v>0</v>
      </c>
      <c r="N449" s="30">
        <f t="shared" si="170"/>
        <v>177265214000</v>
      </c>
      <c r="O449" s="30">
        <f t="shared" si="177"/>
        <v>117255209871.8</v>
      </c>
      <c r="P449" s="30">
        <f t="shared" si="177"/>
        <v>15867456947.799999</v>
      </c>
      <c r="Q449" s="30">
        <f t="shared" si="177"/>
        <v>26749393.600000001</v>
      </c>
      <c r="R449" s="31">
        <f t="shared" si="177"/>
        <v>26749393.600000001</v>
      </c>
    </row>
    <row r="450" spans="1:18" ht="18.600000000000001" thickBot="1" x14ac:dyDescent="0.35">
      <c r="A450" s="2">
        <v>2021</v>
      </c>
      <c r="B450" s="79" t="s">
        <v>411</v>
      </c>
      <c r="C450" s="15" t="s">
        <v>335</v>
      </c>
      <c r="D450" s="21"/>
      <c r="E450" s="21"/>
      <c r="F450" s="21"/>
      <c r="G450" s="17" t="s">
        <v>201</v>
      </c>
      <c r="H450" s="30">
        <f>+H451+H457</f>
        <v>177265214000</v>
      </c>
      <c r="I450" s="30">
        <f t="shared" ref="I450:R450" si="178">+I451+I457</f>
        <v>0</v>
      </c>
      <c r="J450" s="30">
        <f t="shared" si="178"/>
        <v>0</v>
      </c>
      <c r="K450" s="30">
        <f t="shared" si="178"/>
        <v>0</v>
      </c>
      <c r="L450" s="30">
        <f t="shared" si="178"/>
        <v>0</v>
      </c>
      <c r="M450" s="30">
        <f t="shared" si="172"/>
        <v>0</v>
      </c>
      <c r="N450" s="30">
        <f t="shared" si="170"/>
        <v>177265214000</v>
      </c>
      <c r="O450" s="30">
        <f t="shared" si="178"/>
        <v>117255209871.8</v>
      </c>
      <c r="P450" s="30">
        <f t="shared" si="178"/>
        <v>15867456947.799999</v>
      </c>
      <c r="Q450" s="30">
        <f t="shared" si="178"/>
        <v>26749393.600000001</v>
      </c>
      <c r="R450" s="31">
        <f t="shared" si="178"/>
        <v>26749393.600000001</v>
      </c>
    </row>
    <row r="451" spans="1:18" ht="47.4" thickBot="1" x14ac:dyDescent="0.35">
      <c r="A451" s="2">
        <v>2021</v>
      </c>
      <c r="B451" s="79" t="s">
        <v>411</v>
      </c>
      <c r="C451" s="15" t="s">
        <v>336</v>
      </c>
      <c r="D451" s="21"/>
      <c r="E451" s="21"/>
      <c r="F451" s="21"/>
      <c r="G451" s="54" t="s">
        <v>337</v>
      </c>
      <c r="H451" s="30">
        <f>+H452</f>
        <v>176465214000</v>
      </c>
      <c r="I451" s="30">
        <f t="shared" ref="I451:R451" si="179">+I452</f>
        <v>0</v>
      </c>
      <c r="J451" s="30">
        <f t="shared" si="179"/>
        <v>0</v>
      </c>
      <c r="K451" s="30">
        <f t="shared" si="179"/>
        <v>0</v>
      </c>
      <c r="L451" s="30">
        <f t="shared" si="179"/>
        <v>0</v>
      </c>
      <c r="M451" s="30">
        <f t="shared" si="172"/>
        <v>0</v>
      </c>
      <c r="N451" s="30">
        <f t="shared" si="170"/>
        <v>176465214000</v>
      </c>
      <c r="O451" s="30">
        <f t="shared" si="179"/>
        <v>116609641913</v>
      </c>
      <c r="P451" s="30">
        <f t="shared" si="179"/>
        <v>15349939570</v>
      </c>
      <c r="Q451" s="30">
        <f t="shared" si="179"/>
        <v>0</v>
      </c>
      <c r="R451" s="31">
        <f t="shared" si="179"/>
        <v>0</v>
      </c>
    </row>
    <row r="452" spans="1:18" ht="47.4" thickBot="1" x14ac:dyDescent="0.35">
      <c r="A452" s="2">
        <v>2021</v>
      </c>
      <c r="B452" s="79" t="s">
        <v>411</v>
      </c>
      <c r="C452" s="15" t="s">
        <v>338</v>
      </c>
      <c r="D452" s="53"/>
      <c r="E452" s="53"/>
      <c r="F452" s="53"/>
      <c r="G452" s="17" t="s">
        <v>337</v>
      </c>
      <c r="H452" s="30">
        <f>+H453+H455</f>
        <v>176465214000</v>
      </c>
      <c r="I452" s="30">
        <f t="shared" ref="I452:R452" si="180">+I453+I455</f>
        <v>0</v>
      </c>
      <c r="J452" s="30">
        <f t="shared" si="180"/>
        <v>0</v>
      </c>
      <c r="K452" s="30">
        <f t="shared" si="180"/>
        <v>0</v>
      </c>
      <c r="L452" s="30">
        <f t="shared" si="180"/>
        <v>0</v>
      </c>
      <c r="M452" s="30">
        <f t="shared" si="172"/>
        <v>0</v>
      </c>
      <c r="N452" s="30">
        <f t="shared" si="170"/>
        <v>176465214000</v>
      </c>
      <c r="O452" s="30">
        <f t="shared" si="180"/>
        <v>116609641913</v>
      </c>
      <c r="P452" s="30">
        <f t="shared" si="180"/>
        <v>15349939570</v>
      </c>
      <c r="Q452" s="30">
        <f t="shared" si="180"/>
        <v>0</v>
      </c>
      <c r="R452" s="31">
        <f t="shared" si="180"/>
        <v>0</v>
      </c>
    </row>
    <row r="453" spans="1:18" ht="18.600000000000001" thickBot="1" x14ac:dyDescent="0.35">
      <c r="A453" s="2">
        <v>2021</v>
      </c>
      <c r="B453" s="79" t="s">
        <v>411</v>
      </c>
      <c r="C453" s="15" t="s">
        <v>339</v>
      </c>
      <c r="D453" s="53"/>
      <c r="E453" s="53"/>
      <c r="F453" s="53"/>
      <c r="G453" s="17" t="s">
        <v>340</v>
      </c>
      <c r="H453" s="30">
        <f>+H454</f>
        <v>114613483443</v>
      </c>
      <c r="I453" s="30">
        <f t="shared" ref="I453:R453" si="181">+I454</f>
        <v>0</v>
      </c>
      <c r="J453" s="30">
        <f t="shared" si="181"/>
        <v>0</v>
      </c>
      <c r="K453" s="30">
        <f t="shared" si="181"/>
        <v>0</v>
      </c>
      <c r="L453" s="30">
        <f t="shared" si="181"/>
        <v>0</v>
      </c>
      <c r="M453" s="30">
        <f t="shared" si="172"/>
        <v>0</v>
      </c>
      <c r="N453" s="30">
        <f t="shared" si="170"/>
        <v>114613483443</v>
      </c>
      <c r="O453" s="30">
        <f t="shared" si="181"/>
        <v>108389855402</v>
      </c>
      <c r="P453" s="30">
        <f t="shared" si="181"/>
        <v>9931820625</v>
      </c>
      <c r="Q453" s="30">
        <f t="shared" si="181"/>
        <v>0</v>
      </c>
      <c r="R453" s="31">
        <f t="shared" si="181"/>
        <v>0</v>
      </c>
    </row>
    <row r="454" spans="1:18" ht="18.600000000000001" thickBot="1" x14ac:dyDescent="0.35">
      <c r="A454" s="2">
        <v>2021</v>
      </c>
      <c r="B454" s="79" t="s">
        <v>411</v>
      </c>
      <c r="C454" s="20" t="s">
        <v>341</v>
      </c>
      <c r="D454" s="21" t="s">
        <v>18</v>
      </c>
      <c r="E454" s="21">
        <v>20</v>
      </c>
      <c r="F454" s="21" t="s">
        <v>19</v>
      </c>
      <c r="G454" s="22" t="s">
        <v>208</v>
      </c>
      <c r="H454" s="24">
        <v>114613483443</v>
      </c>
      <c r="I454" s="24">
        <v>0</v>
      </c>
      <c r="J454" s="24">
        <v>0</v>
      </c>
      <c r="K454" s="24">
        <v>0</v>
      </c>
      <c r="L454" s="24">
        <v>0</v>
      </c>
      <c r="M454" s="24">
        <f t="shared" si="172"/>
        <v>0</v>
      </c>
      <c r="N454" s="24">
        <f t="shared" si="170"/>
        <v>114613483443</v>
      </c>
      <c r="O454" s="24">
        <v>108389855402</v>
      </c>
      <c r="P454" s="24">
        <v>9931820625</v>
      </c>
      <c r="Q454" s="24">
        <v>0</v>
      </c>
      <c r="R454" s="26">
        <v>0</v>
      </c>
    </row>
    <row r="455" spans="1:18" ht="18.600000000000001" thickBot="1" x14ac:dyDescent="0.35">
      <c r="A455" s="2">
        <v>2021</v>
      </c>
      <c r="B455" s="79" t="s">
        <v>411</v>
      </c>
      <c r="C455" s="15" t="s">
        <v>342</v>
      </c>
      <c r="D455" s="21"/>
      <c r="E455" s="21"/>
      <c r="F455" s="21"/>
      <c r="G455" s="17" t="s">
        <v>343</v>
      </c>
      <c r="H455" s="30">
        <f>+H456</f>
        <v>61851730557</v>
      </c>
      <c r="I455" s="30">
        <f t="shared" ref="I455:R455" si="182">+I456</f>
        <v>0</v>
      </c>
      <c r="J455" s="30">
        <f t="shared" si="182"/>
        <v>0</v>
      </c>
      <c r="K455" s="30">
        <f t="shared" si="182"/>
        <v>0</v>
      </c>
      <c r="L455" s="30">
        <f t="shared" si="182"/>
        <v>0</v>
      </c>
      <c r="M455" s="30">
        <f t="shared" si="172"/>
        <v>0</v>
      </c>
      <c r="N455" s="30">
        <f t="shared" si="170"/>
        <v>61851730557</v>
      </c>
      <c r="O455" s="30">
        <f t="shared" si="182"/>
        <v>8219786511</v>
      </c>
      <c r="P455" s="30">
        <f t="shared" si="182"/>
        <v>5418118945</v>
      </c>
      <c r="Q455" s="30">
        <f t="shared" si="182"/>
        <v>0</v>
      </c>
      <c r="R455" s="31">
        <f t="shared" si="182"/>
        <v>0</v>
      </c>
    </row>
    <row r="456" spans="1:18" ht="18.600000000000001" thickBot="1" x14ac:dyDescent="0.35">
      <c r="A456" s="2">
        <v>2021</v>
      </c>
      <c r="B456" s="79" t="s">
        <v>411</v>
      </c>
      <c r="C456" s="20" t="s">
        <v>344</v>
      </c>
      <c r="D456" s="21" t="s">
        <v>18</v>
      </c>
      <c r="E456" s="21">
        <v>20</v>
      </c>
      <c r="F456" s="21" t="s">
        <v>19</v>
      </c>
      <c r="G456" s="22" t="s">
        <v>208</v>
      </c>
      <c r="H456" s="24">
        <v>61851730557</v>
      </c>
      <c r="I456" s="24">
        <v>0</v>
      </c>
      <c r="J456" s="24">
        <v>0</v>
      </c>
      <c r="K456" s="24">
        <v>0</v>
      </c>
      <c r="L456" s="24">
        <v>0</v>
      </c>
      <c r="M456" s="24">
        <f t="shared" si="172"/>
        <v>0</v>
      </c>
      <c r="N456" s="24">
        <f t="shared" si="170"/>
        <v>61851730557</v>
      </c>
      <c r="O456" s="24">
        <v>8219786511</v>
      </c>
      <c r="P456" s="24">
        <v>5418118945</v>
      </c>
      <c r="Q456" s="24">
        <v>0</v>
      </c>
      <c r="R456" s="26">
        <v>0</v>
      </c>
    </row>
    <row r="457" spans="1:18" ht="31.8" thickBot="1" x14ac:dyDescent="0.35">
      <c r="A457" s="2">
        <v>2021</v>
      </c>
      <c r="B457" s="79" t="s">
        <v>411</v>
      </c>
      <c r="C457" s="15" t="s">
        <v>345</v>
      </c>
      <c r="D457" s="21"/>
      <c r="E457" s="21"/>
      <c r="F457" s="21"/>
      <c r="G457" s="17" t="s">
        <v>346</v>
      </c>
      <c r="H457" s="30">
        <f t="shared" ref="H457:R459" si="183">+H458</f>
        <v>800000000</v>
      </c>
      <c r="I457" s="30">
        <f t="shared" si="183"/>
        <v>0</v>
      </c>
      <c r="J457" s="30">
        <f t="shared" si="183"/>
        <v>0</v>
      </c>
      <c r="K457" s="30">
        <f t="shared" si="183"/>
        <v>0</v>
      </c>
      <c r="L457" s="30">
        <f t="shared" si="183"/>
        <v>0</v>
      </c>
      <c r="M457" s="30">
        <f t="shared" si="172"/>
        <v>0</v>
      </c>
      <c r="N457" s="30">
        <f t="shared" si="170"/>
        <v>800000000</v>
      </c>
      <c r="O457" s="30">
        <f t="shared" si="183"/>
        <v>645567958.79999995</v>
      </c>
      <c r="P457" s="30">
        <f t="shared" si="183"/>
        <v>517517377.80000001</v>
      </c>
      <c r="Q457" s="30">
        <f t="shared" si="183"/>
        <v>26749393.600000001</v>
      </c>
      <c r="R457" s="31">
        <f t="shared" si="183"/>
        <v>26749393.600000001</v>
      </c>
    </row>
    <row r="458" spans="1:18" ht="31.8" thickBot="1" x14ac:dyDescent="0.35">
      <c r="A458" s="2">
        <v>2021</v>
      </c>
      <c r="B458" s="79" t="s">
        <v>411</v>
      </c>
      <c r="C458" s="15" t="s">
        <v>347</v>
      </c>
      <c r="D458" s="21"/>
      <c r="E458" s="21"/>
      <c r="F458" s="21"/>
      <c r="G458" s="17" t="s">
        <v>346</v>
      </c>
      <c r="H458" s="30">
        <f t="shared" si="183"/>
        <v>800000000</v>
      </c>
      <c r="I458" s="30">
        <f t="shared" si="183"/>
        <v>0</v>
      </c>
      <c r="J458" s="30">
        <f t="shared" si="183"/>
        <v>0</v>
      </c>
      <c r="K458" s="30">
        <f t="shared" si="183"/>
        <v>0</v>
      </c>
      <c r="L458" s="30">
        <f t="shared" si="183"/>
        <v>0</v>
      </c>
      <c r="M458" s="30">
        <f t="shared" si="172"/>
        <v>0</v>
      </c>
      <c r="N458" s="30">
        <f t="shared" si="170"/>
        <v>800000000</v>
      </c>
      <c r="O458" s="30">
        <f t="shared" si="183"/>
        <v>645567958.79999995</v>
      </c>
      <c r="P458" s="30">
        <f t="shared" si="183"/>
        <v>517517377.80000001</v>
      </c>
      <c r="Q458" s="30">
        <f t="shared" si="183"/>
        <v>26749393.600000001</v>
      </c>
      <c r="R458" s="31">
        <f t="shared" si="183"/>
        <v>26749393.600000001</v>
      </c>
    </row>
    <row r="459" spans="1:18" ht="18.600000000000001" thickBot="1" x14ac:dyDescent="0.35">
      <c r="A459" s="2">
        <v>2021</v>
      </c>
      <c r="B459" s="79" t="s">
        <v>411</v>
      </c>
      <c r="C459" s="15" t="s">
        <v>348</v>
      </c>
      <c r="D459" s="21"/>
      <c r="E459" s="21"/>
      <c r="F459" s="21"/>
      <c r="G459" s="17" t="s">
        <v>331</v>
      </c>
      <c r="H459" s="18">
        <f t="shared" si="183"/>
        <v>800000000</v>
      </c>
      <c r="I459" s="18">
        <f t="shared" si="183"/>
        <v>0</v>
      </c>
      <c r="J459" s="18">
        <f t="shared" si="183"/>
        <v>0</v>
      </c>
      <c r="K459" s="18">
        <f t="shared" si="183"/>
        <v>0</v>
      </c>
      <c r="L459" s="18">
        <f t="shared" si="183"/>
        <v>0</v>
      </c>
      <c r="M459" s="18">
        <f t="shared" si="172"/>
        <v>0</v>
      </c>
      <c r="N459" s="18">
        <f t="shared" si="170"/>
        <v>800000000</v>
      </c>
      <c r="O459" s="18">
        <f t="shared" si="183"/>
        <v>645567958.79999995</v>
      </c>
      <c r="P459" s="18">
        <f t="shared" si="183"/>
        <v>517517377.80000001</v>
      </c>
      <c r="Q459" s="18">
        <f t="shared" si="183"/>
        <v>26749393.600000001</v>
      </c>
      <c r="R459" s="19">
        <f t="shared" si="183"/>
        <v>26749393.600000001</v>
      </c>
    </row>
    <row r="460" spans="1:18" ht="18.600000000000001" thickBot="1" x14ac:dyDescent="0.35">
      <c r="A460" s="2">
        <v>2021</v>
      </c>
      <c r="B460" s="79" t="s">
        <v>411</v>
      </c>
      <c r="C460" s="20" t="s">
        <v>349</v>
      </c>
      <c r="D460" s="21" t="s">
        <v>172</v>
      </c>
      <c r="E460" s="21">
        <v>11</v>
      </c>
      <c r="F460" s="21" t="s">
        <v>19</v>
      </c>
      <c r="G460" s="22" t="s">
        <v>208</v>
      </c>
      <c r="H460" s="24">
        <v>800000000</v>
      </c>
      <c r="I460" s="24">
        <v>0</v>
      </c>
      <c r="J460" s="24">
        <v>0</v>
      </c>
      <c r="K460" s="24">
        <v>0</v>
      </c>
      <c r="L460" s="24">
        <v>0</v>
      </c>
      <c r="M460" s="24">
        <f t="shared" si="172"/>
        <v>0</v>
      </c>
      <c r="N460" s="24">
        <f t="shared" si="170"/>
        <v>800000000</v>
      </c>
      <c r="O460" s="24">
        <v>645567958.79999995</v>
      </c>
      <c r="P460" s="24">
        <v>517517377.80000001</v>
      </c>
      <c r="Q460" s="24">
        <v>26749393.600000001</v>
      </c>
      <c r="R460" s="26">
        <v>26749393.600000001</v>
      </c>
    </row>
    <row r="461" spans="1:18" ht="18.600000000000001" thickBot="1" x14ac:dyDescent="0.35">
      <c r="A461" s="2">
        <v>2021</v>
      </c>
      <c r="B461" s="79" t="s">
        <v>411</v>
      </c>
      <c r="C461" s="15" t="s">
        <v>350</v>
      </c>
      <c r="D461" s="21"/>
      <c r="E461" s="21"/>
      <c r="F461" s="21"/>
      <c r="G461" s="17" t="s">
        <v>351</v>
      </c>
      <c r="H461" s="27">
        <f t="shared" ref="H461:R461" si="184">+H462</f>
        <v>4650000000</v>
      </c>
      <c r="I461" s="30">
        <f t="shared" si="184"/>
        <v>0</v>
      </c>
      <c r="J461" s="30">
        <f t="shared" si="184"/>
        <v>0</v>
      </c>
      <c r="K461" s="30">
        <f t="shared" si="184"/>
        <v>0</v>
      </c>
      <c r="L461" s="30">
        <f t="shared" si="184"/>
        <v>0</v>
      </c>
      <c r="M461" s="30">
        <f t="shared" si="172"/>
        <v>0</v>
      </c>
      <c r="N461" s="30">
        <f t="shared" si="170"/>
        <v>4650000000</v>
      </c>
      <c r="O461" s="30">
        <f t="shared" si="184"/>
        <v>2637134162</v>
      </c>
      <c r="P461" s="30">
        <f t="shared" si="184"/>
        <v>2338263772</v>
      </c>
      <c r="Q461" s="30">
        <f t="shared" si="184"/>
        <v>106718402.59999999</v>
      </c>
      <c r="R461" s="31">
        <f t="shared" si="184"/>
        <v>105983758.59999999</v>
      </c>
    </row>
    <row r="462" spans="1:18" ht="18.600000000000001" thickBot="1" x14ac:dyDescent="0.35">
      <c r="A462" s="2">
        <v>2021</v>
      </c>
      <c r="B462" s="79" t="s">
        <v>411</v>
      </c>
      <c r="C462" s="15" t="s">
        <v>352</v>
      </c>
      <c r="D462" s="21"/>
      <c r="E462" s="21"/>
      <c r="F462" s="21"/>
      <c r="G462" s="54" t="s">
        <v>201</v>
      </c>
      <c r="H462" s="27">
        <f>H463+H468</f>
        <v>4650000000</v>
      </c>
      <c r="I462" s="30">
        <f t="shared" ref="I462:R462" si="185">I463+I468</f>
        <v>0</v>
      </c>
      <c r="J462" s="30">
        <f t="shared" si="185"/>
        <v>0</v>
      </c>
      <c r="K462" s="30">
        <f t="shared" si="185"/>
        <v>0</v>
      </c>
      <c r="L462" s="30">
        <f t="shared" si="185"/>
        <v>0</v>
      </c>
      <c r="M462" s="30">
        <f t="shared" si="172"/>
        <v>0</v>
      </c>
      <c r="N462" s="30">
        <f t="shared" si="170"/>
        <v>4650000000</v>
      </c>
      <c r="O462" s="30">
        <f t="shared" si="185"/>
        <v>2637134162</v>
      </c>
      <c r="P462" s="30">
        <f t="shared" si="185"/>
        <v>2338263772</v>
      </c>
      <c r="Q462" s="30">
        <f t="shared" si="185"/>
        <v>106718402.59999999</v>
      </c>
      <c r="R462" s="31">
        <f t="shared" si="185"/>
        <v>105983758.59999999</v>
      </c>
    </row>
    <row r="463" spans="1:18" ht="31.8" thickBot="1" x14ac:dyDescent="0.35">
      <c r="A463" s="2">
        <v>2021</v>
      </c>
      <c r="B463" s="79" t="s">
        <v>411</v>
      </c>
      <c r="C463" s="15" t="s">
        <v>353</v>
      </c>
      <c r="D463" s="53"/>
      <c r="E463" s="53"/>
      <c r="F463" s="53"/>
      <c r="G463" s="17" t="s">
        <v>356</v>
      </c>
      <c r="H463" s="27">
        <f>H464</f>
        <v>1000000000</v>
      </c>
      <c r="I463" s="30">
        <f t="shared" ref="I463:R463" si="186">I464</f>
        <v>0</v>
      </c>
      <c r="J463" s="30">
        <f t="shared" si="186"/>
        <v>0</v>
      </c>
      <c r="K463" s="30">
        <f t="shared" si="186"/>
        <v>0</v>
      </c>
      <c r="L463" s="30">
        <f t="shared" si="186"/>
        <v>0</v>
      </c>
      <c r="M463" s="30">
        <f t="shared" si="172"/>
        <v>0</v>
      </c>
      <c r="N463" s="30">
        <f t="shared" si="170"/>
        <v>1000000000</v>
      </c>
      <c r="O463" s="30">
        <f t="shared" si="186"/>
        <v>0</v>
      </c>
      <c r="P463" s="30">
        <f t="shared" si="186"/>
        <v>0</v>
      </c>
      <c r="Q463" s="30">
        <f t="shared" si="186"/>
        <v>0</v>
      </c>
      <c r="R463" s="31">
        <f t="shared" si="186"/>
        <v>0</v>
      </c>
    </row>
    <row r="464" spans="1:18" ht="31.8" thickBot="1" x14ac:dyDescent="0.35">
      <c r="A464" s="2">
        <v>2021</v>
      </c>
      <c r="B464" s="79" t="s">
        <v>411</v>
      </c>
      <c r="C464" s="15" t="s">
        <v>355</v>
      </c>
      <c r="D464" s="53"/>
      <c r="E464" s="53"/>
      <c r="F464" s="53"/>
      <c r="G464" s="17" t="s">
        <v>356</v>
      </c>
      <c r="H464" s="27">
        <f t="shared" ref="H464:R464" si="187">+H465</f>
        <v>1000000000</v>
      </c>
      <c r="I464" s="30">
        <f t="shared" si="187"/>
        <v>0</v>
      </c>
      <c r="J464" s="30">
        <f t="shared" si="187"/>
        <v>0</v>
      </c>
      <c r="K464" s="30">
        <f t="shared" si="187"/>
        <v>0</v>
      </c>
      <c r="L464" s="30">
        <f t="shared" si="187"/>
        <v>0</v>
      </c>
      <c r="M464" s="30">
        <f t="shared" si="172"/>
        <v>0</v>
      </c>
      <c r="N464" s="30">
        <f t="shared" si="170"/>
        <v>1000000000</v>
      </c>
      <c r="O464" s="30">
        <f t="shared" si="187"/>
        <v>0</v>
      </c>
      <c r="P464" s="30">
        <f t="shared" si="187"/>
        <v>0</v>
      </c>
      <c r="Q464" s="30">
        <f t="shared" si="187"/>
        <v>0</v>
      </c>
      <c r="R464" s="31">
        <f t="shared" si="187"/>
        <v>0</v>
      </c>
    </row>
    <row r="465" spans="1:18" ht="18.600000000000001" thickBot="1" x14ac:dyDescent="0.35">
      <c r="A465" s="2">
        <v>2021</v>
      </c>
      <c r="B465" s="79" t="s">
        <v>411</v>
      </c>
      <c r="C465" s="15" t="s">
        <v>357</v>
      </c>
      <c r="D465" s="21"/>
      <c r="E465" s="21"/>
      <c r="F465" s="21"/>
      <c r="G465" s="17" t="s">
        <v>358</v>
      </c>
      <c r="H465" s="27">
        <f>+H466+H467</f>
        <v>1000000000</v>
      </c>
      <c r="I465" s="30">
        <f t="shared" ref="I465:R465" si="188">+I466+I467</f>
        <v>0</v>
      </c>
      <c r="J465" s="30">
        <f t="shared" si="188"/>
        <v>0</v>
      </c>
      <c r="K465" s="30">
        <f t="shared" si="188"/>
        <v>0</v>
      </c>
      <c r="L465" s="30">
        <f t="shared" si="188"/>
        <v>0</v>
      </c>
      <c r="M465" s="30">
        <f t="shared" si="172"/>
        <v>0</v>
      </c>
      <c r="N465" s="30">
        <f t="shared" si="170"/>
        <v>1000000000</v>
      </c>
      <c r="O465" s="30">
        <f t="shared" si="188"/>
        <v>0</v>
      </c>
      <c r="P465" s="30">
        <f t="shared" si="188"/>
        <v>0</v>
      </c>
      <c r="Q465" s="30">
        <f t="shared" si="188"/>
        <v>0</v>
      </c>
      <c r="R465" s="31">
        <f t="shared" si="188"/>
        <v>0</v>
      </c>
    </row>
    <row r="466" spans="1:18" ht="18.600000000000001" thickBot="1" x14ac:dyDescent="0.35">
      <c r="A466" s="2">
        <v>2021</v>
      </c>
      <c r="B466" s="79" t="s">
        <v>411</v>
      </c>
      <c r="C466" s="20" t="s">
        <v>359</v>
      </c>
      <c r="D466" s="21" t="s">
        <v>172</v>
      </c>
      <c r="E466" s="21">
        <v>11</v>
      </c>
      <c r="F466" s="21" t="s">
        <v>19</v>
      </c>
      <c r="G466" s="22" t="s">
        <v>208</v>
      </c>
      <c r="H466" s="35">
        <v>500000000</v>
      </c>
      <c r="I466" s="24">
        <v>0</v>
      </c>
      <c r="J466" s="24">
        <v>0</v>
      </c>
      <c r="K466" s="24">
        <v>0</v>
      </c>
      <c r="L466" s="24">
        <v>0</v>
      </c>
      <c r="M466" s="24">
        <f t="shared" si="172"/>
        <v>0</v>
      </c>
      <c r="N466" s="24">
        <f t="shared" si="170"/>
        <v>500000000</v>
      </c>
      <c r="O466" s="24">
        <v>0</v>
      </c>
      <c r="P466" s="24">
        <v>0</v>
      </c>
      <c r="Q466" s="24">
        <v>0</v>
      </c>
      <c r="R466" s="26">
        <v>0</v>
      </c>
    </row>
    <row r="467" spans="1:18" ht="18.600000000000001" thickBot="1" x14ac:dyDescent="0.35">
      <c r="A467" s="2">
        <v>2021</v>
      </c>
      <c r="B467" s="79" t="s">
        <v>411</v>
      </c>
      <c r="C467" s="59" t="s">
        <v>359</v>
      </c>
      <c r="D467" s="60" t="s">
        <v>172</v>
      </c>
      <c r="E467" s="53">
        <v>54</v>
      </c>
      <c r="F467" s="53" t="s">
        <v>19</v>
      </c>
      <c r="G467" s="61" t="s">
        <v>208</v>
      </c>
      <c r="H467" s="35">
        <v>500000000</v>
      </c>
      <c r="I467" s="24">
        <v>0</v>
      </c>
      <c r="J467" s="24">
        <v>0</v>
      </c>
      <c r="K467" s="24">
        <v>0</v>
      </c>
      <c r="L467" s="24">
        <v>0</v>
      </c>
      <c r="M467" s="24">
        <f t="shared" si="172"/>
        <v>0</v>
      </c>
      <c r="N467" s="24">
        <f t="shared" si="170"/>
        <v>500000000</v>
      </c>
      <c r="O467" s="25">
        <v>0</v>
      </c>
      <c r="P467" s="25">
        <v>0</v>
      </c>
      <c r="Q467" s="25">
        <v>0</v>
      </c>
      <c r="R467" s="32">
        <v>0</v>
      </c>
    </row>
    <row r="468" spans="1:18" ht="31.8" thickBot="1" x14ac:dyDescent="0.35">
      <c r="A468" s="2">
        <v>2021</v>
      </c>
      <c r="B468" s="79" t="s">
        <v>411</v>
      </c>
      <c r="C468" s="15" t="s">
        <v>360</v>
      </c>
      <c r="D468" s="53"/>
      <c r="E468" s="53"/>
      <c r="F468" s="53"/>
      <c r="G468" s="17" t="s">
        <v>361</v>
      </c>
      <c r="H468" s="30">
        <f t="shared" ref="H468:R470" si="189">+H469</f>
        <v>3650000000</v>
      </c>
      <c r="I468" s="30">
        <f t="shared" si="189"/>
        <v>0</v>
      </c>
      <c r="J468" s="30">
        <f t="shared" si="189"/>
        <v>0</v>
      </c>
      <c r="K468" s="30">
        <f t="shared" si="189"/>
        <v>0</v>
      </c>
      <c r="L468" s="30">
        <f t="shared" si="189"/>
        <v>0</v>
      </c>
      <c r="M468" s="30">
        <f t="shared" si="172"/>
        <v>0</v>
      </c>
      <c r="N468" s="30">
        <f t="shared" si="170"/>
        <v>3650000000</v>
      </c>
      <c r="O468" s="30">
        <f t="shared" si="189"/>
        <v>2637134162</v>
      </c>
      <c r="P468" s="30">
        <f t="shared" si="189"/>
        <v>2338263772</v>
      </c>
      <c r="Q468" s="30">
        <f t="shared" si="189"/>
        <v>106718402.59999999</v>
      </c>
      <c r="R468" s="31">
        <f t="shared" si="189"/>
        <v>105983758.59999999</v>
      </c>
    </row>
    <row r="469" spans="1:18" ht="31.8" thickBot="1" x14ac:dyDescent="0.35">
      <c r="A469" s="2">
        <v>2021</v>
      </c>
      <c r="B469" s="79" t="s">
        <v>411</v>
      </c>
      <c r="C469" s="15" t="s">
        <v>362</v>
      </c>
      <c r="D469" s="53"/>
      <c r="E469" s="53"/>
      <c r="F469" s="53"/>
      <c r="G469" s="17" t="s">
        <v>361</v>
      </c>
      <c r="H469" s="30">
        <f t="shared" si="189"/>
        <v>3650000000</v>
      </c>
      <c r="I469" s="30">
        <f t="shared" si="189"/>
        <v>0</v>
      </c>
      <c r="J469" s="30">
        <f t="shared" si="189"/>
        <v>0</v>
      </c>
      <c r="K469" s="30">
        <f t="shared" si="189"/>
        <v>0</v>
      </c>
      <c r="L469" s="30">
        <f t="shared" si="189"/>
        <v>0</v>
      </c>
      <c r="M469" s="30">
        <f t="shared" si="172"/>
        <v>0</v>
      </c>
      <c r="N469" s="30">
        <f t="shared" si="170"/>
        <v>3650000000</v>
      </c>
      <c r="O469" s="30">
        <f t="shared" si="189"/>
        <v>2637134162</v>
      </c>
      <c r="P469" s="30">
        <f t="shared" si="189"/>
        <v>2338263772</v>
      </c>
      <c r="Q469" s="30">
        <f t="shared" si="189"/>
        <v>106718402.59999999</v>
      </c>
      <c r="R469" s="31">
        <f t="shared" si="189"/>
        <v>105983758.59999999</v>
      </c>
    </row>
    <row r="470" spans="1:18" ht="18.600000000000001" thickBot="1" x14ac:dyDescent="0.35">
      <c r="A470" s="2">
        <v>2021</v>
      </c>
      <c r="B470" s="79" t="s">
        <v>411</v>
      </c>
      <c r="C470" s="15" t="s">
        <v>363</v>
      </c>
      <c r="D470" s="53"/>
      <c r="E470" s="53"/>
      <c r="F470" s="53"/>
      <c r="G470" s="17" t="s">
        <v>331</v>
      </c>
      <c r="H470" s="30">
        <f t="shared" si="189"/>
        <v>3650000000</v>
      </c>
      <c r="I470" s="30">
        <f t="shared" si="189"/>
        <v>0</v>
      </c>
      <c r="J470" s="30">
        <f t="shared" si="189"/>
        <v>0</v>
      </c>
      <c r="K470" s="30">
        <f t="shared" si="189"/>
        <v>0</v>
      </c>
      <c r="L470" s="30">
        <f t="shared" si="189"/>
        <v>0</v>
      </c>
      <c r="M470" s="30">
        <f t="shared" si="172"/>
        <v>0</v>
      </c>
      <c r="N470" s="30">
        <f t="shared" si="170"/>
        <v>3650000000</v>
      </c>
      <c r="O470" s="30">
        <f t="shared" si="189"/>
        <v>2637134162</v>
      </c>
      <c r="P470" s="30">
        <f t="shared" si="189"/>
        <v>2338263772</v>
      </c>
      <c r="Q470" s="30">
        <f t="shared" si="189"/>
        <v>106718402.59999999</v>
      </c>
      <c r="R470" s="31">
        <f t="shared" si="189"/>
        <v>105983758.59999999</v>
      </c>
    </row>
    <row r="471" spans="1:18" ht="18.600000000000001" thickBot="1" x14ac:dyDescent="0.35">
      <c r="A471" s="2">
        <v>2021</v>
      </c>
      <c r="B471" s="79" t="s">
        <v>411</v>
      </c>
      <c r="C471" s="20" t="s">
        <v>364</v>
      </c>
      <c r="D471" s="21" t="s">
        <v>172</v>
      </c>
      <c r="E471" s="21">
        <v>11</v>
      </c>
      <c r="F471" s="21" t="s">
        <v>19</v>
      </c>
      <c r="G471" s="22" t="s">
        <v>208</v>
      </c>
      <c r="H471" s="24">
        <v>3650000000</v>
      </c>
      <c r="I471" s="24">
        <v>0</v>
      </c>
      <c r="J471" s="24">
        <v>0</v>
      </c>
      <c r="K471" s="24">
        <v>0</v>
      </c>
      <c r="L471" s="24">
        <v>0</v>
      </c>
      <c r="M471" s="24">
        <f t="shared" si="172"/>
        <v>0</v>
      </c>
      <c r="N471" s="24">
        <f t="shared" si="170"/>
        <v>3650000000</v>
      </c>
      <c r="O471" s="24">
        <v>2637134162</v>
      </c>
      <c r="P471" s="24">
        <v>2338263772</v>
      </c>
      <c r="Q471" s="24">
        <v>106718402.59999999</v>
      </c>
      <c r="R471" s="26">
        <v>105983758.59999999</v>
      </c>
    </row>
    <row r="472" spans="1:18" ht="31.8" thickBot="1" x14ac:dyDescent="0.35">
      <c r="A472" s="2">
        <v>2021</v>
      </c>
      <c r="B472" s="79" t="s">
        <v>411</v>
      </c>
      <c r="C472" s="63" t="s">
        <v>365</v>
      </c>
      <c r="D472" s="55"/>
      <c r="E472" s="55"/>
      <c r="F472" s="55"/>
      <c r="G472" s="54" t="s">
        <v>366</v>
      </c>
      <c r="H472" s="28">
        <f>+H473</f>
        <v>39914957829</v>
      </c>
      <c r="I472" s="28">
        <f t="shared" ref="I472:R472" si="190">+I473</f>
        <v>0</v>
      </c>
      <c r="J472" s="28">
        <f t="shared" si="190"/>
        <v>0</v>
      </c>
      <c r="K472" s="28">
        <f t="shared" si="190"/>
        <v>1990000000</v>
      </c>
      <c r="L472" s="28">
        <f t="shared" si="190"/>
        <v>1990000000</v>
      </c>
      <c r="M472" s="28">
        <f t="shared" si="172"/>
        <v>0</v>
      </c>
      <c r="N472" s="28">
        <f t="shared" si="170"/>
        <v>39914957829</v>
      </c>
      <c r="O472" s="28">
        <f t="shared" si="190"/>
        <v>26314926703.400002</v>
      </c>
      <c r="P472" s="28">
        <f t="shared" si="190"/>
        <v>9038993586.3999996</v>
      </c>
      <c r="Q472" s="28">
        <f t="shared" si="190"/>
        <v>228140305.47</v>
      </c>
      <c r="R472" s="29">
        <f t="shared" si="190"/>
        <v>225757627.59999999</v>
      </c>
    </row>
    <row r="473" spans="1:18" ht="18.600000000000001" thickBot="1" x14ac:dyDescent="0.35">
      <c r="A473" s="2">
        <v>2021</v>
      </c>
      <c r="B473" s="79" t="s">
        <v>411</v>
      </c>
      <c r="C473" s="63" t="s">
        <v>367</v>
      </c>
      <c r="D473" s="55"/>
      <c r="E473" s="55"/>
      <c r="F473" s="55"/>
      <c r="G473" s="54" t="s">
        <v>201</v>
      </c>
      <c r="H473" s="28">
        <f>+H474+H478+H485+H490</f>
        <v>39914957829</v>
      </c>
      <c r="I473" s="28">
        <f t="shared" ref="I473:R473" si="191">+I474+I478+I485+I490</f>
        <v>0</v>
      </c>
      <c r="J473" s="28">
        <f t="shared" si="191"/>
        <v>0</v>
      </c>
      <c r="K473" s="28">
        <f t="shared" si="191"/>
        <v>1990000000</v>
      </c>
      <c r="L473" s="28">
        <f t="shared" si="191"/>
        <v>1990000000</v>
      </c>
      <c r="M473" s="28">
        <f t="shared" si="172"/>
        <v>0</v>
      </c>
      <c r="N473" s="28">
        <f t="shared" si="170"/>
        <v>39914957829</v>
      </c>
      <c r="O473" s="28">
        <f t="shared" si="191"/>
        <v>26314926703.400002</v>
      </c>
      <c r="P473" s="28">
        <f t="shared" si="191"/>
        <v>9038993586.3999996</v>
      </c>
      <c r="Q473" s="28">
        <f t="shared" si="191"/>
        <v>228140305.47</v>
      </c>
      <c r="R473" s="29">
        <f t="shared" si="191"/>
        <v>225757627.59999999</v>
      </c>
    </row>
    <row r="474" spans="1:18" ht="47.4" thickBot="1" x14ac:dyDescent="0.35">
      <c r="A474" s="2">
        <v>2021</v>
      </c>
      <c r="B474" s="79" t="s">
        <v>411</v>
      </c>
      <c r="C474" s="56" t="s">
        <v>368</v>
      </c>
      <c r="D474" s="55"/>
      <c r="E474" s="55"/>
      <c r="F474" s="55"/>
      <c r="G474" s="54" t="s">
        <v>371</v>
      </c>
      <c r="H474" s="28">
        <f>+H475</f>
        <v>50000000</v>
      </c>
      <c r="I474" s="28">
        <f t="shared" ref="I474:R476" si="192">+I475</f>
        <v>0</v>
      </c>
      <c r="J474" s="28">
        <f t="shared" si="192"/>
        <v>0</v>
      </c>
      <c r="K474" s="28">
        <f t="shared" si="192"/>
        <v>0</v>
      </c>
      <c r="L474" s="28">
        <f t="shared" si="192"/>
        <v>0</v>
      </c>
      <c r="M474" s="28">
        <f t="shared" si="172"/>
        <v>0</v>
      </c>
      <c r="N474" s="28">
        <f t="shared" si="170"/>
        <v>50000000</v>
      </c>
      <c r="O474" s="28">
        <f t="shared" si="192"/>
        <v>3897250</v>
      </c>
      <c r="P474" s="28">
        <f t="shared" si="192"/>
        <v>0</v>
      </c>
      <c r="Q474" s="28">
        <f t="shared" si="192"/>
        <v>0</v>
      </c>
      <c r="R474" s="29">
        <f t="shared" si="192"/>
        <v>0</v>
      </c>
    </row>
    <row r="475" spans="1:18" ht="47.4" thickBot="1" x14ac:dyDescent="0.35">
      <c r="A475" s="2">
        <v>2021</v>
      </c>
      <c r="B475" s="79" t="s">
        <v>411</v>
      </c>
      <c r="C475" s="56" t="s">
        <v>370</v>
      </c>
      <c r="D475" s="55"/>
      <c r="E475" s="55"/>
      <c r="F475" s="55"/>
      <c r="G475" s="54" t="s">
        <v>371</v>
      </c>
      <c r="H475" s="28">
        <f>+H476</f>
        <v>50000000</v>
      </c>
      <c r="I475" s="28">
        <f t="shared" si="192"/>
        <v>0</v>
      </c>
      <c r="J475" s="28">
        <f t="shared" si="192"/>
        <v>0</v>
      </c>
      <c r="K475" s="28">
        <f t="shared" si="192"/>
        <v>0</v>
      </c>
      <c r="L475" s="28">
        <f t="shared" si="192"/>
        <v>0</v>
      </c>
      <c r="M475" s="28">
        <f t="shared" si="172"/>
        <v>0</v>
      </c>
      <c r="N475" s="28">
        <f t="shared" si="170"/>
        <v>50000000</v>
      </c>
      <c r="O475" s="28">
        <f t="shared" si="192"/>
        <v>3897250</v>
      </c>
      <c r="P475" s="28">
        <f t="shared" si="192"/>
        <v>0</v>
      </c>
      <c r="Q475" s="28">
        <f t="shared" si="192"/>
        <v>0</v>
      </c>
      <c r="R475" s="29">
        <f t="shared" si="192"/>
        <v>0</v>
      </c>
    </row>
    <row r="476" spans="1:18" ht="31.8" thickBot="1" x14ac:dyDescent="0.35">
      <c r="A476" s="2">
        <v>2021</v>
      </c>
      <c r="B476" s="79" t="s">
        <v>411</v>
      </c>
      <c r="C476" s="56" t="s">
        <v>372</v>
      </c>
      <c r="D476" s="55"/>
      <c r="E476" s="55"/>
      <c r="F476" s="55"/>
      <c r="G476" s="54" t="s">
        <v>373</v>
      </c>
      <c r="H476" s="28">
        <f>+H477</f>
        <v>50000000</v>
      </c>
      <c r="I476" s="28">
        <f t="shared" si="192"/>
        <v>0</v>
      </c>
      <c r="J476" s="28">
        <f t="shared" si="192"/>
        <v>0</v>
      </c>
      <c r="K476" s="28">
        <f t="shared" si="192"/>
        <v>0</v>
      </c>
      <c r="L476" s="28">
        <f t="shared" si="192"/>
        <v>0</v>
      </c>
      <c r="M476" s="28">
        <f t="shared" si="172"/>
        <v>0</v>
      </c>
      <c r="N476" s="28">
        <f t="shared" si="170"/>
        <v>50000000</v>
      </c>
      <c r="O476" s="28">
        <f t="shared" si="192"/>
        <v>3897250</v>
      </c>
      <c r="P476" s="28">
        <f t="shared" si="192"/>
        <v>0</v>
      </c>
      <c r="Q476" s="28">
        <f t="shared" si="192"/>
        <v>0</v>
      </c>
      <c r="R476" s="29">
        <f t="shared" si="192"/>
        <v>0</v>
      </c>
    </row>
    <row r="477" spans="1:18" ht="18.600000000000001" thickBot="1" x14ac:dyDescent="0.35">
      <c r="A477" s="2">
        <v>2021</v>
      </c>
      <c r="B477" s="79" t="s">
        <v>411</v>
      </c>
      <c r="C477" s="20" t="s">
        <v>374</v>
      </c>
      <c r="D477" s="60" t="s">
        <v>172</v>
      </c>
      <c r="E477" s="21">
        <v>54</v>
      </c>
      <c r="F477" s="21" t="s">
        <v>19</v>
      </c>
      <c r="G477" s="22" t="s">
        <v>208</v>
      </c>
      <c r="H477" s="24">
        <v>50000000</v>
      </c>
      <c r="I477" s="24">
        <v>0</v>
      </c>
      <c r="J477" s="24">
        <v>0</v>
      </c>
      <c r="K477" s="24">
        <v>0</v>
      </c>
      <c r="L477" s="24">
        <v>0</v>
      </c>
      <c r="M477" s="24">
        <f t="shared" si="172"/>
        <v>0</v>
      </c>
      <c r="N477" s="24">
        <f t="shared" si="170"/>
        <v>50000000</v>
      </c>
      <c r="O477" s="24">
        <v>3897250</v>
      </c>
      <c r="P477" s="24">
        <v>0</v>
      </c>
      <c r="Q477" s="24">
        <v>0</v>
      </c>
      <c r="R477" s="26">
        <v>0</v>
      </c>
    </row>
    <row r="478" spans="1:18" ht="63" thickBot="1" x14ac:dyDescent="0.35">
      <c r="A478" s="2">
        <v>2021</v>
      </c>
      <c r="B478" s="79" t="s">
        <v>411</v>
      </c>
      <c r="C478" s="56" t="s">
        <v>375</v>
      </c>
      <c r="D478" s="53"/>
      <c r="E478" s="53"/>
      <c r="F478" s="53"/>
      <c r="G478" s="54" t="s">
        <v>376</v>
      </c>
      <c r="H478" s="28">
        <f>H479+6444919394</f>
        <v>34364957829</v>
      </c>
      <c r="I478" s="28">
        <f t="shared" ref="I478:R478" si="193">+I479</f>
        <v>0</v>
      </c>
      <c r="J478" s="28">
        <f t="shared" si="193"/>
        <v>0</v>
      </c>
      <c r="K478" s="28">
        <f t="shared" si="193"/>
        <v>1990000000</v>
      </c>
      <c r="L478" s="28">
        <f t="shared" si="193"/>
        <v>1990000000</v>
      </c>
      <c r="M478" s="28">
        <f t="shared" si="172"/>
        <v>0</v>
      </c>
      <c r="N478" s="30">
        <f t="shared" si="170"/>
        <v>34364957829</v>
      </c>
      <c r="O478" s="28">
        <f t="shared" si="193"/>
        <v>23048383206.700001</v>
      </c>
      <c r="P478" s="28">
        <f t="shared" si="193"/>
        <v>6362795042.6999998</v>
      </c>
      <c r="Q478" s="28">
        <f t="shared" si="193"/>
        <v>200206396.47</v>
      </c>
      <c r="R478" s="29">
        <f t="shared" si="193"/>
        <v>198358361.59999999</v>
      </c>
    </row>
    <row r="479" spans="1:18" ht="47.4" thickBot="1" x14ac:dyDescent="0.35">
      <c r="A479" s="2">
        <v>2021</v>
      </c>
      <c r="B479" s="79" t="s">
        <v>411</v>
      </c>
      <c r="C479" s="56" t="s">
        <v>377</v>
      </c>
      <c r="D479" s="53"/>
      <c r="E479" s="53"/>
      <c r="F479" s="53"/>
      <c r="G479" s="54" t="s">
        <v>378</v>
      </c>
      <c r="H479" s="28">
        <f>H480+H483</f>
        <v>27920038435</v>
      </c>
      <c r="I479" s="28">
        <f t="shared" ref="I479:R479" si="194">+I480+I483</f>
        <v>0</v>
      </c>
      <c r="J479" s="28">
        <f t="shared" si="194"/>
        <v>0</v>
      </c>
      <c r="K479" s="28">
        <f t="shared" si="194"/>
        <v>1990000000</v>
      </c>
      <c r="L479" s="28">
        <f t="shared" si="194"/>
        <v>1990000000</v>
      </c>
      <c r="M479" s="28">
        <f t="shared" si="172"/>
        <v>0</v>
      </c>
      <c r="N479" s="28">
        <f t="shared" si="170"/>
        <v>27920038435</v>
      </c>
      <c r="O479" s="28">
        <f t="shared" si="194"/>
        <v>23048383206.700001</v>
      </c>
      <c r="P479" s="28">
        <f t="shared" si="194"/>
        <v>6362795042.6999998</v>
      </c>
      <c r="Q479" s="28">
        <f t="shared" si="194"/>
        <v>200206396.47</v>
      </c>
      <c r="R479" s="29">
        <f t="shared" si="194"/>
        <v>198358361.59999999</v>
      </c>
    </row>
    <row r="480" spans="1:18" ht="18.600000000000001" thickBot="1" x14ac:dyDescent="0.35">
      <c r="A480" s="2">
        <v>2021</v>
      </c>
      <c r="B480" s="79" t="s">
        <v>411</v>
      </c>
      <c r="C480" s="56" t="s">
        <v>379</v>
      </c>
      <c r="D480" s="53"/>
      <c r="E480" s="53"/>
      <c r="F480" s="53"/>
      <c r="G480" s="54" t="s">
        <v>331</v>
      </c>
      <c r="H480" s="28">
        <f>+H481+H482</f>
        <v>7425481413</v>
      </c>
      <c r="I480" s="28">
        <f t="shared" ref="I480:R480" si="195">+I481+I482</f>
        <v>0</v>
      </c>
      <c r="J480" s="28">
        <f t="shared" si="195"/>
        <v>0</v>
      </c>
      <c r="K480" s="28">
        <f t="shared" si="195"/>
        <v>1990000000</v>
      </c>
      <c r="L480" s="28">
        <f t="shared" si="195"/>
        <v>0</v>
      </c>
      <c r="M480" s="28">
        <f t="shared" si="172"/>
        <v>1990000000</v>
      </c>
      <c r="N480" s="28">
        <f t="shared" si="170"/>
        <v>9415481413</v>
      </c>
      <c r="O480" s="28">
        <f t="shared" si="195"/>
        <v>9054709206.7000008</v>
      </c>
      <c r="P480" s="28">
        <f t="shared" si="195"/>
        <v>6362795042.6999998</v>
      </c>
      <c r="Q480" s="28">
        <f t="shared" si="195"/>
        <v>200206396.47</v>
      </c>
      <c r="R480" s="29">
        <f t="shared" si="195"/>
        <v>198358361.59999999</v>
      </c>
    </row>
    <row r="481" spans="1:19" ht="18.600000000000001" thickBot="1" x14ac:dyDescent="0.35">
      <c r="A481" s="2">
        <v>2021</v>
      </c>
      <c r="B481" s="79" t="s">
        <v>411</v>
      </c>
      <c r="C481" s="20" t="s">
        <v>380</v>
      </c>
      <c r="D481" s="53" t="s">
        <v>172</v>
      </c>
      <c r="E481" s="21">
        <v>11</v>
      </c>
      <c r="F481" s="21" t="s">
        <v>19</v>
      </c>
      <c r="G481" s="61" t="s">
        <v>208</v>
      </c>
      <c r="H481" s="25">
        <v>5414957829</v>
      </c>
      <c r="I481" s="24">
        <v>0</v>
      </c>
      <c r="J481" s="24">
        <v>0</v>
      </c>
      <c r="K481" s="24">
        <v>0</v>
      </c>
      <c r="L481" s="24">
        <v>0</v>
      </c>
      <c r="M481" s="24">
        <f t="shared" si="172"/>
        <v>0</v>
      </c>
      <c r="N481" s="24">
        <f t="shared" si="170"/>
        <v>5414957829</v>
      </c>
      <c r="O481" s="24">
        <v>5403097622.6999998</v>
      </c>
      <c r="P481" s="24">
        <v>4945288293.6999998</v>
      </c>
      <c r="Q481" s="24">
        <v>200206396.47</v>
      </c>
      <c r="R481" s="26">
        <v>198358361.59999999</v>
      </c>
    </row>
    <row r="482" spans="1:19" ht="18.600000000000001" thickBot="1" x14ac:dyDescent="0.35">
      <c r="A482" s="2">
        <v>2021</v>
      </c>
      <c r="B482" s="79" t="s">
        <v>411</v>
      </c>
      <c r="C482" s="20" t="s">
        <v>380</v>
      </c>
      <c r="D482" s="60" t="s">
        <v>172</v>
      </c>
      <c r="E482" s="21">
        <v>54</v>
      </c>
      <c r="F482" s="21" t="s">
        <v>19</v>
      </c>
      <c r="G482" s="61" t="s">
        <v>208</v>
      </c>
      <c r="H482" s="25">
        <v>2010523584</v>
      </c>
      <c r="I482" s="24">
        <v>0</v>
      </c>
      <c r="J482" s="24">
        <v>0</v>
      </c>
      <c r="K482" s="24">
        <v>1990000000</v>
      </c>
      <c r="L482" s="24">
        <v>0</v>
      </c>
      <c r="M482" s="24">
        <f t="shared" si="172"/>
        <v>1990000000</v>
      </c>
      <c r="N482" s="25">
        <f t="shared" si="170"/>
        <v>4000523584</v>
      </c>
      <c r="O482" s="24">
        <v>3651611584</v>
      </c>
      <c r="P482" s="24">
        <v>1417506749</v>
      </c>
      <c r="Q482" s="24">
        <v>0</v>
      </c>
      <c r="R482" s="26">
        <v>0</v>
      </c>
    </row>
    <row r="483" spans="1:19" ht="18.600000000000001" thickBot="1" x14ac:dyDescent="0.35">
      <c r="A483" s="2">
        <v>2021</v>
      </c>
      <c r="B483" s="79" t="s">
        <v>411</v>
      </c>
      <c r="C483" s="15" t="s">
        <v>381</v>
      </c>
      <c r="D483" s="53"/>
      <c r="E483" s="21"/>
      <c r="F483" s="21"/>
      <c r="G483" s="17" t="s">
        <v>382</v>
      </c>
      <c r="H483" s="30">
        <f>+H484</f>
        <v>20494557022</v>
      </c>
      <c r="I483" s="30">
        <f t="shared" ref="I483:R483" si="196">+I484</f>
        <v>0</v>
      </c>
      <c r="J483" s="30">
        <f t="shared" si="196"/>
        <v>0</v>
      </c>
      <c r="K483" s="30">
        <f t="shared" si="196"/>
        <v>0</v>
      </c>
      <c r="L483" s="30">
        <f t="shared" si="196"/>
        <v>1990000000</v>
      </c>
      <c r="M483" s="30">
        <f t="shared" si="172"/>
        <v>-1990000000</v>
      </c>
      <c r="N483" s="30">
        <f t="shared" si="170"/>
        <v>18504557022</v>
      </c>
      <c r="O483" s="30">
        <f t="shared" si="196"/>
        <v>13993674000</v>
      </c>
      <c r="P483" s="30">
        <f t="shared" si="196"/>
        <v>0</v>
      </c>
      <c r="Q483" s="30">
        <f t="shared" si="196"/>
        <v>0</v>
      </c>
      <c r="R483" s="31">
        <f t="shared" si="196"/>
        <v>0</v>
      </c>
    </row>
    <row r="484" spans="1:19" ht="18.600000000000001" thickBot="1" x14ac:dyDescent="0.35">
      <c r="A484" s="2">
        <v>2021</v>
      </c>
      <c r="B484" s="79" t="s">
        <v>411</v>
      </c>
      <c r="C484" s="20" t="s">
        <v>383</v>
      </c>
      <c r="D484" s="60" t="s">
        <v>172</v>
      </c>
      <c r="E484" s="21">
        <v>54</v>
      </c>
      <c r="F484" s="21" t="s">
        <v>19</v>
      </c>
      <c r="G484" s="61" t="s">
        <v>208</v>
      </c>
      <c r="H484" s="25">
        <v>20494557022</v>
      </c>
      <c r="I484" s="24">
        <v>0</v>
      </c>
      <c r="J484" s="24">
        <v>0</v>
      </c>
      <c r="K484" s="24">
        <v>0</v>
      </c>
      <c r="L484" s="24">
        <v>1990000000</v>
      </c>
      <c r="M484" s="24">
        <f t="shared" si="172"/>
        <v>-1990000000</v>
      </c>
      <c r="N484" s="25">
        <f t="shared" si="170"/>
        <v>18504557022</v>
      </c>
      <c r="O484" s="24">
        <v>13993674000</v>
      </c>
      <c r="P484" s="24">
        <v>0</v>
      </c>
      <c r="Q484" s="24">
        <v>0</v>
      </c>
      <c r="R484" s="26">
        <v>0</v>
      </c>
    </row>
    <row r="485" spans="1:19" ht="47.4" thickBot="1" x14ac:dyDescent="0.35">
      <c r="A485" s="2">
        <v>2021</v>
      </c>
      <c r="B485" s="79" t="s">
        <v>411</v>
      </c>
      <c r="C485" s="56" t="s">
        <v>384</v>
      </c>
      <c r="D485" s="53"/>
      <c r="E485" s="53"/>
      <c r="F485" s="53"/>
      <c r="G485" s="54" t="s">
        <v>387</v>
      </c>
      <c r="H485" s="28">
        <f>+H486</f>
        <v>4000000000</v>
      </c>
      <c r="I485" s="28">
        <f t="shared" ref="I485:R486" si="197">+I486</f>
        <v>0</v>
      </c>
      <c r="J485" s="28">
        <f t="shared" si="197"/>
        <v>0</v>
      </c>
      <c r="K485" s="28">
        <f t="shared" si="197"/>
        <v>0</v>
      </c>
      <c r="L485" s="28">
        <f t="shared" si="197"/>
        <v>0</v>
      </c>
      <c r="M485" s="28">
        <f t="shared" si="172"/>
        <v>0</v>
      </c>
      <c r="N485" s="28">
        <f t="shared" si="170"/>
        <v>4000000000</v>
      </c>
      <c r="O485" s="28">
        <f t="shared" si="197"/>
        <v>2670817190.6999998</v>
      </c>
      <c r="P485" s="28">
        <f t="shared" si="197"/>
        <v>2211489519.6999998</v>
      </c>
      <c r="Q485" s="28">
        <f t="shared" si="197"/>
        <v>27394773</v>
      </c>
      <c r="R485" s="29">
        <f t="shared" si="197"/>
        <v>26860130</v>
      </c>
    </row>
    <row r="486" spans="1:19" ht="47.4" thickBot="1" x14ac:dyDescent="0.35">
      <c r="A486" s="2">
        <v>2021</v>
      </c>
      <c r="B486" s="79" t="s">
        <v>411</v>
      </c>
      <c r="C486" s="56" t="s">
        <v>386</v>
      </c>
      <c r="D486" s="53"/>
      <c r="E486" s="53"/>
      <c r="F486" s="53"/>
      <c r="G486" s="54" t="s">
        <v>387</v>
      </c>
      <c r="H486" s="28">
        <f>+H487</f>
        <v>4000000000</v>
      </c>
      <c r="I486" s="28">
        <f t="shared" si="197"/>
        <v>0</v>
      </c>
      <c r="J486" s="28">
        <f t="shared" si="197"/>
        <v>0</v>
      </c>
      <c r="K486" s="28">
        <f t="shared" si="197"/>
        <v>0</v>
      </c>
      <c r="L486" s="28">
        <f t="shared" si="197"/>
        <v>0</v>
      </c>
      <c r="M486" s="28">
        <f t="shared" si="172"/>
        <v>0</v>
      </c>
      <c r="N486" s="28">
        <f t="shared" si="170"/>
        <v>4000000000</v>
      </c>
      <c r="O486" s="28">
        <f t="shared" si="197"/>
        <v>2670817190.6999998</v>
      </c>
      <c r="P486" s="28">
        <f t="shared" si="197"/>
        <v>2211489519.6999998</v>
      </c>
      <c r="Q486" s="28">
        <f t="shared" si="197"/>
        <v>27394773</v>
      </c>
      <c r="R486" s="29">
        <f t="shared" si="197"/>
        <v>26860130</v>
      </c>
    </row>
    <row r="487" spans="1:19" ht="18.600000000000001" thickBot="1" x14ac:dyDescent="0.35">
      <c r="A487" s="2">
        <v>2021</v>
      </c>
      <c r="B487" s="79" t="s">
        <v>411</v>
      </c>
      <c r="C487" s="56" t="s">
        <v>388</v>
      </c>
      <c r="D487" s="53"/>
      <c r="E487" s="53"/>
      <c r="F487" s="53"/>
      <c r="G487" s="54" t="s">
        <v>389</v>
      </c>
      <c r="H487" s="28">
        <f>+H488+H489</f>
        <v>4000000000</v>
      </c>
      <c r="I487" s="28">
        <f t="shared" ref="I487:R487" si="198">+I488+I489</f>
        <v>0</v>
      </c>
      <c r="J487" s="28">
        <f t="shared" si="198"/>
        <v>0</v>
      </c>
      <c r="K487" s="28">
        <f t="shared" si="198"/>
        <v>0</v>
      </c>
      <c r="L487" s="28">
        <f t="shared" si="198"/>
        <v>0</v>
      </c>
      <c r="M487" s="28">
        <f t="shared" si="172"/>
        <v>0</v>
      </c>
      <c r="N487" s="28">
        <f t="shared" si="170"/>
        <v>4000000000</v>
      </c>
      <c r="O487" s="28">
        <f t="shared" si="198"/>
        <v>2670817190.6999998</v>
      </c>
      <c r="P487" s="28">
        <f t="shared" si="198"/>
        <v>2211489519.6999998</v>
      </c>
      <c r="Q487" s="28">
        <f t="shared" si="198"/>
        <v>27394773</v>
      </c>
      <c r="R487" s="29">
        <f t="shared" si="198"/>
        <v>26860130</v>
      </c>
    </row>
    <row r="488" spans="1:19" ht="18.600000000000001" thickBot="1" x14ac:dyDescent="0.35">
      <c r="A488" s="2">
        <v>2021</v>
      </c>
      <c r="B488" s="79" t="s">
        <v>411</v>
      </c>
      <c r="C488" s="20" t="s">
        <v>390</v>
      </c>
      <c r="D488" s="21" t="s">
        <v>172</v>
      </c>
      <c r="E488" s="21">
        <v>11</v>
      </c>
      <c r="F488" s="21" t="s">
        <v>19</v>
      </c>
      <c r="G488" s="61" t="s">
        <v>208</v>
      </c>
      <c r="H488" s="25">
        <v>1000000000</v>
      </c>
      <c r="I488" s="24">
        <v>0</v>
      </c>
      <c r="J488" s="24">
        <v>0</v>
      </c>
      <c r="K488" s="24">
        <v>0</v>
      </c>
      <c r="L488" s="24">
        <v>0</v>
      </c>
      <c r="M488" s="24">
        <f t="shared" si="172"/>
        <v>0</v>
      </c>
      <c r="N488" s="24">
        <f t="shared" si="170"/>
        <v>1000000000</v>
      </c>
      <c r="O488" s="24">
        <v>999303424.5</v>
      </c>
      <c r="P488" s="24">
        <v>975902867.70000005</v>
      </c>
      <c r="Q488" s="24">
        <v>18173376</v>
      </c>
      <c r="R488" s="26">
        <v>18173376</v>
      </c>
    </row>
    <row r="489" spans="1:19" ht="18.600000000000001" thickBot="1" x14ac:dyDescent="0.35">
      <c r="A489" s="2">
        <v>2021</v>
      </c>
      <c r="B489" s="79" t="s">
        <v>411</v>
      </c>
      <c r="C489" s="20" t="s">
        <v>390</v>
      </c>
      <c r="D489" s="60" t="s">
        <v>172</v>
      </c>
      <c r="E489" s="21">
        <v>54</v>
      </c>
      <c r="F489" s="21" t="s">
        <v>19</v>
      </c>
      <c r="G489" s="61" t="s">
        <v>208</v>
      </c>
      <c r="H489" s="25">
        <v>3000000000</v>
      </c>
      <c r="I489" s="24">
        <v>0</v>
      </c>
      <c r="J489" s="24">
        <v>0</v>
      </c>
      <c r="K489" s="24">
        <v>0</v>
      </c>
      <c r="L489" s="24">
        <v>0</v>
      </c>
      <c r="M489" s="24">
        <f t="shared" si="172"/>
        <v>0</v>
      </c>
      <c r="N489" s="24">
        <f t="shared" si="170"/>
        <v>3000000000</v>
      </c>
      <c r="O489" s="24">
        <v>1671513766.2</v>
      </c>
      <c r="P489" s="24">
        <v>1235586652</v>
      </c>
      <c r="Q489" s="24">
        <v>9221397</v>
      </c>
      <c r="R489" s="26">
        <v>8686754</v>
      </c>
    </row>
    <row r="490" spans="1:19" ht="47.4" thickBot="1" x14ac:dyDescent="0.35">
      <c r="A490" s="2">
        <v>2021</v>
      </c>
      <c r="B490" s="79" t="s">
        <v>411</v>
      </c>
      <c r="C490" s="56" t="s">
        <v>391</v>
      </c>
      <c r="D490" s="64"/>
      <c r="E490" s="55"/>
      <c r="F490" s="55"/>
      <c r="G490" s="54" t="s">
        <v>394</v>
      </c>
      <c r="H490" s="28">
        <f>+H491</f>
        <v>1500000000</v>
      </c>
      <c r="I490" s="28">
        <f t="shared" ref="I490:R492" si="199">+I491</f>
        <v>0</v>
      </c>
      <c r="J490" s="28">
        <f t="shared" si="199"/>
        <v>0</v>
      </c>
      <c r="K490" s="28">
        <f t="shared" si="199"/>
        <v>0</v>
      </c>
      <c r="L490" s="28">
        <f t="shared" si="199"/>
        <v>0</v>
      </c>
      <c r="M490" s="28">
        <f t="shared" si="172"/>
        <v>0</v>
      </c>
      <c r="N490" s="28">
        <f t="shared" si="170"/>
        <v>1500000000</v>
      </c>
      <c r="O490" s="28">
        <f t="shared" si="199"/>
        <v>591829056</v>
      </c>
      <c r="P490" s="28">
        <f t="shared" si="199"/>
        <v>464709024</v>
      </c>
      <c r="Q490" s="28">
        <f t="shared" si="199"/>
        <v>539136</v>
      </c>
      <c r="R490" s="29">
        <f t="shared" si="199"/>
        <v>539136</v>
      </c>
    </row>
    <row r="491" spans="1:19" ht="47.4" thickBot="1" x14ac:dyDescent="0.35">
      <c r="A491" s="2">
        <v>2021</v>
      </c>
      <c r="B491" s="79" t="s">
        <v>411</v>
      </c>
      <c r="C491" s="56" t="s">
        <v>393</v>
      </c>
      <c r="D491" s="65"/>
      <c r="E491" s="66"/>
      <c r="F491" s="66"/>
      <c r="G491" s="54" t="s">
        <v>394</v>
      </c>
      <c r="H491" s="28">
        <f>+H492</f>
        <v>1500000000</v>
      </c>
      <c r="I491" s="28">
        <f t="shared" si="199"/>
        <v>0</v>
      </c>
      <c r="J491" s="28">
        <f t="shared" si="199"/>
        <v>0</v>
      </c>
      <c r="K491" s="28">
        <f t="shared" si="199"/>
        <v>0</v>
      </c>
      <c r="L491" s="28">
        <f t="shared" si="199"/>
        <v>0</v>
      </c>
      <c r="M491" s="28">
        <f t="shared" si="172"/>
        <v>0</v>
      </c>
      <c r="N491" s="28">
        <f t="shared" si="170"/>
        <v>1500000000</v>
      </c>
      <c r="O491" s="28">
        <f t="shared" si="199"/>
        <v>591829056</v>
      </c>
      <c r="P491" s="28">
        <f t="shared" si="199"/>
        <v>464709024</v>
      </c>
      <c r="Q491" s="28">
        <f t="shared" si="199"/>
        <v>539136</v>
      </c>
      <c r="R491" s="29">
        <f t="shared" si="199"/>
        <v>539136</v>
      </c>
    </row>
    <row r="492" spans="1:19" ht="18.600000000000001" thickBot="1" x14ac:dyDescent="0.35">
      <c r="A492" s="2">
        <v>2021</v>
      </c>
      <c r="B492" s="79" t="s">
        <v>411</v>
      </c>
      <c r="C492" s="56" t="s">
        <v>395</v>
      </c>
      <c r="D492" s="65"/>
      <c r="E492" s="66"/>
      <c r="F492" s="66"/>
      <c r="G492" s="54" t="s">
        <v>396</v>
      </c>
      <c r="H492" s="28">
        <f>+H493</f>
        <v>1500000000</v>
      </c>
      <c r="I492" s="28">
        <f t="shared" si="199"/>
        <v>0</v>
      </c>
      <c r="J492" s="28">
        <f t="shared" si="199"/>
        <v>0</v>
      </c>
      <c r="K492" s="28">
        <f t="shared" si="199"/>
        <v>0</v>
      </c>
      <c r="L492" s="28">
        <f t="shared" si="199"/>
        <v>0</v>
      </c>
      <c r="M492" s="28">
        <f t="shared" si="172"/>
        <v>0</v>
      </c>
      <c r="N492" s="28">
        <f t="shared" si="170"/>
        <v>1500000000</v>
      </c>
      <c r="O492" s="28">
        <f t="shared" si="199"/>
        <v>591829056</v>
      </c>
      <c r="P492" s="28">
        <f t="shared" si="199"/>
        <v>464709024</v>
      </c>
      <c r="Q492" s="28">
        <f t="shared" si="199"/>
        <v>539136</v>
      </c>
      <c r="R492" s="29">
        <f t="shared" si="199"/>
        <v>539136</v>
      </c>
    </row>
    <row r="493" spans="1:19" ht="18.600000000000001" thickBot="1" x14ac:dyDescent="0.35">
      <c r="A493" s="2">
        <v>2021</v>
      </c>
      <c r="B493" s="79" t="s">
        <v>411</v>
      </c>
      <c r="C493" s="72" t="s">
        <v>421</v>
      </c>
      <c r="D493" s="73" t="s">
        <v>172</v>
      </c>
      <c r="E493" s="74">
        <v>54</v>
      </c>
      <c r="F493" s="74" t="s">
        <v>19</v>
      </c>
      <c r="G493" s="75" t="s">
        <v>208</v>
      </c>
      <c r="H493" s="76">
        <v>1500000000</v>
      </c>
      <c r="I493" s="77">
        <v>0</v>
      </c>
      <c r="J493" s="77">
        <v>0</v>
      </c>
      <c r="K493" s="77">
        <v>0</v>
      </c>
      <c r="L493" s="77">
        <v>0</v>
      </c>
      <c r="M493" s="77">
        <f t="shared" si="172"/>
        <v>0</v>
      </c>
      <c r="N493" s="77">
        <f t="shared" si="170"/>
        <v>1500000000</v>
      </c>
      <c r="O493" s="77">
        <v>591829056</v>
      </c>
      <c r="P493" s="77">
        <v>464709024</v>
      </c>
      <c r="Q493" s="77">
        <v>539136</v>
      </c>
      <c r="R493" s="78">
        <v>539136</v>
      </c>
    </row>
    <row r="494" spans="1:19" ht="18.600000000000001" thickBot="1" x14ac:dyDescent="0.35">
      <c r="A494" s="2">
        <v>2021</v>
      </c>
      <c r="B494" s="79" t="s">
        <v>414</v>
      </c>
      <c r="C494" s="5" t="s">
        <v>7</v>
      </c>
      <c r="D494" s="6"/>
      <c r="E494" s="6"/>
      <c r="F494" s="6"/>
      <c r="G494" s="7" t="s">
        <v>8</v>
      </c>
      <c r="H494" s="8">
        <f>+H495+H523+H565+H579</f>
        <v>101565565000</v>
      </c>
      <c r="I494" s="8">
        <f t="shared" ref="I494:M494" si="200">+I495+I523+I565+I579</f>
        <v>0</v>
      </c>
      <c r="J494" s="8">
        <f t="shared" si="200"/>
        <v>0</v>
      </c>
      <c r="K494" s="8">
        <f t="shared" si="200"/>
        <v>85422220</v>
      </c>
      <c r="L494" s="8">
        <f t="shared" si="200"/>
        <v>85422220</v>
      </c>
      <c r="M494" s="8">
        <f t="shared" si="200"/>
        <v>0</v>
      </c>
      <c r="N494" s="8">
        <f>+H494+M494</f>
        <v>101565565000</v>
      </c>
      <c r="O494" s="8">
        <f t="shared" ref="O494:R494" si="201">+O495+O523+O565+O579</f>
        <v>72534525361.720001</v>
      </c>
      <c r="P494" s="8">
        <f t="shared" si="201"/>
        <v>33745594188.25</v>
      </c>
      <c r="Q494" s="9">
        <f t="shared" si="201"/>
        <v>20036981525.250004</v>
      </c>
      <c r="R494" s="9">
        <f t="shared" si="201"/>
        <v>19127380709.250004</v>
      </c>
      <c r="S494" s="2"/>
    </row>
    <row r="495" spans="1:19" ht="18.600000000000001" thickBot="1" x14ac:dyDescent="0.35">
      <c r="A495" s="2">
        <v>2021</v>
      </c>
      <c r="B495" s="79" t="s">
        <v>414</v>
      </c>
      <c r="C495" s="10" t="s">
        <v>9</v>
      </c>
      <c r="D495" s="11"/>
      <c r="E495" s="11"/>
      <c r="F495" s="11"/>
      <c r="G495" s="12" t="s">
        <v>10</v>
      </c>
      <c r="H495" s="13">
        <f>+H496</f>
        <v>48846668000</v>
      </c>
      <c r="I495" s="13">
        <f t="shared" ref="I495:R495" si="202">+I496</f>
        <v>0</v>
      </c>
      <c r="J495" s="13">
        <f t="shared" si="202"/>
        <v>0</v>
      </c>
      <c r="K495" s="13">
        <f t="shared" si="202"/>
        <v>0</v>
      </c>
      <c r="L495" s="13">
        <f t="shared" si="202"/>
        <v>0</v>
      </c>
      <c r="M495" s="13">
        <f t="shared" si="202"/>
        <v>0</v>
      </c>
      <c r="N495" s="13">
        <f t="shared" si="202"/>
        <v>48846668000</v>
      </c>
      <c r="O495" s="13">
        <f t="shared" si="202"/>
        <v>44256310000</v>
      </c>
      <c r="P495" s="13">
        <f t="shared" si="202"/>
        <v>10632585369.350002</v>
      </c>
      <c r="Q495" s="13">
        <f t="shared" si="202"/>
        <v>10632585369.350002</v>
      </c>
      <c r="R495" s="14">
        <f t="shared" si="202"/>
        <v>9723706189.3500023</v>
      </c>
    </row>
    <row r="496" spans="1:19" ht="18.600000000000001" thickBot="1" x14ac:dyDescent="0.35">
      <c r="A496" s="2">
        <v>2021</v>
      </c>
      <c r="B496" s="79" t="s">
        <v>414</v>
      </c>
      <c r="C496" s="15" t="s">
        <v>11</v>
      </c>
      <c r="D496" s="16"/>
      <c r="E496" s="16"/>
      <c r="F496" s="16"/>
      <c r="G496" s="17" t="s">
        <v>12</v>
      </c>
      <c r="H496" s="18">
        <f>+H497+H507+H515+H522</f>
        <v>48846668000</v>
      </c>
      <c r="I496" s="18">
        <f t="shared" ref="I496:R496" si="203">+I497+I507+I515+I522</f>
        <v>0</v>
      </c>
      <c r="J496" s="18">
        <f t="shared" si="203"/>
        <v>0</v>
      </c>
      <c r="K496" s="18">
        <f t="shared" si="203"/>
        <v>0</v>
      </c>
      <c r="L496" s="18">
        <f t="shared" si="203"/>
        <v>0</v>
      </c>
      <c r="M496" s="18">
        <f t="shared" si="203"/>
        <v>0</v>
      </c>
      <c r="N496" s="18">
        <f t="shared" si="203"/>
        <v>48846668000</v>
      </c>
      <c r="O496" s="18">
        <f t="shared" si="203"/>
        <v>44256310000</v>
      </c>
      <c r="P496" s="18">
        <f t="shared" si="203"/>
        <v>10632585369.350002</v>
      </c>
      <c r="Q496" s="18">
        <f t="shared" si="203"/>
        <v>10632585369.350002</v>
      </c>
      <c r="R496" s="19">
        <f t="shared" si="203"/>
        <v>9723706189.3500023</v>
      </c>
    </row>
    <row r="497" spans="1:18" ht="18.600000000000001" thickBot="1" x14ac:dyDescent="0.35">
      <c r="A497" s="2">
        <v>2021</v>
      </c>
      <c r="B497" s="79" t="s">
        <v>414</v>
      </c>
      <c r="C497" s="15" t="s">
        <v>13</v>
      </c>
      <c r="D497" s="16"/>
      <c r="E497" s="16"/>
      <c r="F497" s="16"/>
      <c r="G497" s="17" t="s">
        <v>14</v>
      </c>
      <c r="H497" s="18">
        <f>+H498</f>
        <v>28789591000</v>
      </c>
      <c r="I497" s="18">
        <f t="shared" ref="I497:R497" si="204">+I498</f>
        <v>0</v>
      </c>
      <c r="J497" s="18">
        <f t="shared" si="204"/>
        <v>0</v>
      </c>
      <c r="K497" s="18">
        <f t="shared" si="204"/>
        <v>0</v>
      </c>
      <c r="L497" s="18">
        <f t="shared" si="204"/>
        <v>0</v>
      </c>
      <c r="M497" s="18">
        <f t="shared" si="204"/>
        <v>0</v>
      </c>
      <c r="N497" s="18">
        <f t="shared" si="204"/>
        <v>28789591000</v>
      </c>
      <c r="O497" s="18">
        <f t="shared" si="204"/>
        <v>28789591000</v>
      </c>
      <c r="P497" s="18">
        <f t="shared" si="204"/>
        <v>7103357364.4500017</v>
      </c>
      <c r="Q497" s="18">
        <f t="shared" si="204"/>
        <v>7103357364.4500017</v>
      </c>
      <c r="R497" s="19">
        <f t="shared" si="204"/>
        <v>7103357364.4500017</v>
      </c>
    </row>
    <row r="498" spans="1:18" ht="18.600000000000001" thickBot="1" x14ac:dyDescent="0.35">
      <c r="A498" s="2">
        <v>2021</v>
      </c>
      <c r="B498" s="79" t="s">
        <v>414</v>
      </c>
      <c r="C498" s="15" t="s">
        <v>15</v>
      </c>
      <c r="D498" s="16"/>
      <c r="E498" s="16"/>
      <c r="F498" s="16"/>
      <c r="G498" s="17" t="s">
        <v>16</v>
      </c>
      <c r="H498" s="18">
        <f>SUM(H499:H506)</f>
        <v>28789591000</v>
      </c>
      <c r="I498" s="18">
        <f t="shared" ref="I498:R498" si="205">SUM(I499:I506)</f>
        <v>0</v>
      </c>
      <c r="J498" s="18">
        <f t="shared" si="205"/>
        <v>0</v>
      </c>
      <c r="K498" s="18">
        <f t="shared" si="205"/>
        <v>0</v>
      </c>
      <c r="L498" s="18">
        <f t="shared" si="205"/>
        <v>0</v>
      </c>
      <c r="M498" s="18">
        <f t="shared" si="205"/>
        <v>0</v>
      </c>
      <c r="N498" s="18">
        <f t="shared" si="205"/>
        <v>28789591000</v>
      </c>
      <c r="O498" s="18">
        <f t="shared" si="205"/>
        <v>28789591000</v>
      </c>
      <c r="P498" s="18">
        <f t="shared" si="205"/>
        <v>7103357364.4500017</v>
      </c>
      <c r="Q498" s="18">
        <f t="shared" si="205"/>
        <v>7103357364.4500017</v>
      </c>
      <c r="R498" s="19">
        <f t="shared" si="205"/>
        <v>7103357364.4500017</v>
      </c>
    </row>
    <row r="499" spans="1:18" ht="18.600000000000001" thickBot="1" x14ac:dyDescent="0.35">
      <c r="A499" s="2">
        <v>2021</v>
      </c>
      <c r="B499" s="79" t="s">
        <v>414</v>
      </c>
      <c r="C499" s="20" t="s">
        <v>17</v>
      </c>
      <c r="D499" s="21" t="s">
        <v>18</v>
      </c>
      <c r="E499" s="21">
        <v>20</v>
      </c>
      <c r="F499" s="21" t="s">
        <v>19</v>
      </c>
      <c r="G499" s="22" t="s">
        <v>20</v>
      </c>
      <c r="H499" s="23">
        <v>22821279655</v>
      </c>
      <c r="I499" s="24">
        <v>0</v>
      </c>
      <c r="J499" s="24">
        <v>0</v>
      </c>
      <c r="K499" s="24">
        <v>0</v>
      </c>
      <c r="L499" s="24">
        <v>0</v>
      </c>
      <c r="M499" s="24">
        <f t="shared" ref="M499:M557" si="206">+I499-J499+K499-L499</f>
        <v>0</v>
      </c>
      <c r="N499" s="23">
        <f t="shared" ref="N499:N557" si="207">+H499+M499</f>
        <v>22821279655</v>
      </c>
      <c r="O499" s="24">
        <v>22821279655</v>
      </c>
      <c r="P499" s="24">
        <v>6241560262.9099998</v>
      </c>
      <c r="Q499" s="24">
        <v>6241560262.9099998</v>
      </c>
      <c r="R499" s="26">
        <v>6241560262.9099998</v>
      </c>
    </row>
    <row r="500" spans="1:18" ht="18.600000000000001" thickBot="1" x14ac:dyDescent="0.35">
      <c r="A500" s="2">
        <v>2021</v>
      </c>
      <c r="B500" s="79" t="s">
        <v>414</v>
      </c>
      <c r="C500" s="20" t="s">
        <v>21</v>
      </c>
      <c r="D500" s="21" t="s">
        <v>18</v>
      </c>
      <c r="E500" s="21">
        <v>20</v>
      </c>
      <c r="F500" s="21" t="s">
        <v>19</v>
      </c>
      <c r="G500" s="22" t="s">
        <v>22</v>
      </c>
      <c r="H500" s="23">
        <v>1516830834</v>
      </c>
      <c r="I500" s="24">
        <v>0</v>
      </c>
      <c r="J500" s="24">
        <v>0</v>
      </c>
      <c r="K500" s="24">
        <v>0</v>
      </c>
      <c r="L500" s="24">
        <v>0</v>
      </c>
      <c r="M500" s="24">
        <f t="shared" si="206"/>
        <v>0</v>
      </c>
      <c r="N500" s="23">
        <f t="shared" si="207"/>
        <v>1516830834</v>
      </c>
      <c r="O500" s="24">
        <v>1516830834</v>
      </c>
      <c r="P500" s="24">
        <v>471824221.01999998</v>
      </c>
      <c r="Q500" s="24">
        <v>471824221.01999998</v>
      </c>
      <c r="R500" s="26">
        <v>471824221.01999998</v>
      </c>
    </row>
    <row r="501" spans="1:18" ht="18.600000000000001" thickBot="1" x14ac:dyDescent="0.35">
      <c r="A501" s="2">
        <v>2021</v>
      </c>
      <c r="B501" s="79" t="s">
        <v>414</v>
      </c>
      <c r="C501" s="20" t="s">
        <v>23</v>
      </c>
      <c r="D501" s="21" t="s">
        <v>18</v>
      </c>
      <c r="E501" s="21">
        <v>20</v>
      </c>
      <c r="F501" s="21" t="s">
        <v>19</v>
      </c>
      <c r="G501" s="22" t="s">
        <v>24</v>
      </c>
      <c r="H501" s="23">
        <v>2475792</v>
      </c>
      <c r="I501" s="24">
        <v>0</v>
      </c>
      <c r="J501" s="24">
        <v>0</v>
      </c>
      <c r="K501" s="24">
        <v>0</v>
      </c>
      <c r="L501" s="24">
        <v>0</v>
      </c>
      <c r="M501" s="24">
        <f t="shared" si="206"/>
        <v>0</v>
      </c>
      <c r="N501" s="23">
        <f t="shared" si="207"/>
        <v>2475792</v>
      </c>
      <c r="O501" s="25">
        <v>2475792</v>
      </c>
      <c r="P501" s="24">
        <v>558431.5</v>
      </c>
      <c r="Q501" s="24">
        <v>558431.5</v>
      </c>
      <c r="R501" s="26">
        <v>558431.5</v>
      </c>
    </row>
    <row r="502" spans="1:18" ht="18.600000000000001" thickBot="1" x14ac:dyDescent="0.35">
      <c r="A502" s="2">
        <v>2021</v>
      </c>
      <c r="B502" s="79" t="s">
        <v>414</v>
      </c>
      <c r="C502" s="20" t="s">
        <v>25</v>
      </c>
      <c r="D502" s="21" t="s">
        <v>18</v>
      </c>
      <c r="E502" s="21">
        <v>20</v>
      </c>
      <c r="F502" s="21" t="s">
        <v>19</v>
      </c>
      <c r="G502" s="22" t="s">
        <v>26</v>
      </c>
      <c r="H502" s="23">
        <v>1222067257</v>
      </c>
      <c r="I502" s="24">
        <v>0</v>
      </c>
      <c r="J502" s="24">
        <v>0</v>
      </c>
      <c r="K502" s="24">
        <v>0</v>
      </c>
      <c r="L502" s="24">
        <v>0</v>
      </c>
      <c r="M502" s="24">
        <f t="shared" si="206"/>
        <v>0</v>
      </c>
      <c r="N502" s="23">
        <f t="shared" si="207"/>
        <v>1222067257</v>
      </c>
      <c r="O502" s="25">
        <v>1222067257</v>
      </c>
      <c r="P502" s="24">
        <v>20481714.890000001</v>
      </c>
      <c r="Q502" s="24">
        <v>20481714.890000001</v>
      </c>
      <c r="R502" s="26">
        <v>20481714.890000001</v>
      </c>
    </row>
    <row r="503" spans="1:18" ht="18.600000000000001" thickBot="1" x14ac:dyDescent="0.35">
      <c r="A503" s="2">
        <v>2021</v>
      </c>
      <c r="B503" s="79" t="s">
        <v>414</v>
      </c>
      <c r="C503" s="20" t="s">
        <v>27</v>
      </c>
      <c r="D503" s="21" t="s">
        <v>18</v>
      </c>
      <c r="E503" s="21">
        <v>20</v>
      </c>
      <c r="F503" s="21" t="s">
        <v>19</v>
      </c>
      <c r="G503" s="22" t="s">
        <v>28</v>
      </c>
      <c r="H503" s="23">
        <v>883433667</v>
      </c>
      <c r="I503" s="24">
        <v>0</v>
      </c>
      <c r="J503" s="24">
        <v>0</v>
      </c>
      <c r="K503" s="24">
        <v>0</v>
      </c>
      <c r="L503" s="24">
        <v>0</v>
      </c>
      <c r="M503" s="24">
        <f t="shared" si="206"/>
        <v>0</v>
      </c>
      <c r="N503" s="23">
        <f t="shared" si="207"/>
        <v>883433667</v>
      </c>
      <c r="O503" s="25">
        <v>883433667</v>
      </c>
      <c r="P503" s="24">
        <v>198626910.63999999</v>
      </c>
      <c r="Q503" s="24">
        <v>198626910.63999999</v>
      </c>
      <c r="R503" s="26">
        <v>198626910.63999999</v>
      </c>
    </row>
    <row r="504" spans="1:18" ht="31.8" thickBot="1" x14ac:dyDescent="0.35">
      <c r="A504" s="2">
        <v>2021</v>
      </c>
      <c r="B504" s="79" t="s">
        <v>414</v>
      </c>
      <c r="C504" s="20" t="s">
        <v>29</v>
      </c>
      <c r="D504" s="21" t="s">
        <v>18</v>
      </c>
      <c r="E504" s="21">
        <v>20</v>
      </c>
      <c r="F504" s="21" t="s">
        <v>19</v>
      </c>
      <c r="G504" s="22" t="s">
        <v>30</v>
      </c>
      <c r="H504" s="23">
        <v>76852744</v>
      </c>
      <c r="I504" s="24">
        <v>0</v>
      </c>
      <c r="J504" s="24">
        <v>0</v>
      </c>
      <c r="K504" s="24">
        <v>0</v>
      </c>
      <c r="L504" s="24">
        <v>0</v>
      </c>
      <c r="M504" s="24">
        <f t="shared" si="206"/>
        <v>0</v>
      </c>
      <c r="N504" s="23">
        <f t="shared" si="207"/>
        <v>76852744</v>
      </c>
      <c r="O504" s="25">
        <v>76852744</v>
      </c>
      <c r="P504" s="24">
        <v>10940756.02</v>
      </c>
      <c r="Q504" s="24">
        <v>10940756.02</v>
      </c>
      <c r="R504" s="26">
        <v>10940756.02</v>
      </c>
    </row>
    <row r="505" spans="1:18" ht="18.600000000000001" thickBot="1" x14ac:dyDescent="0.35">
      <c r="A505" s="2">
        <v>2021</v>
      </c>
      <c r="B505" s="79" t="s">
        <v>414</v>
      </c>
      <c r="C505" s="20" t="s">
        <v>31</v>
      </c>
      <c r="D505" s="21" t="s">
        <v>18</v>
      </c>
      <c r="E505" s="21">
        <v>20</v>
      </c>
      <c r="F505" s="21" t="s">
        <v>19</v>
      </c>
      <c r="G505" s="22" t="s">
        <v>32</v>
      </c>
      <c r="H505" s="23">
        <v>1271900429</v>
      </c>
      <c r="I505" s="24">
        <v>0</v>
      </c>
      <c r="J505" s="24">
        <v>0</v>
      </c>
      <c r="K505" s="24">
        <v>0</v>
      </c>
      <c r="L505" s="24">
        <v>0</v>
      </c>
      <c r="M505" s="24">
        <f t="shared" si="206"/>
        <v>0</v>
      </c>
      <c r="N505" s="23">
        <f t="shared" si="207"/>
        <v>1271900429</v>
      </c>
      <c r="O505" s="25">
        <v>1271900429</v>
      </c>
      <c r="P505" s="24">
        <v>2177604.81</v>
      </c>
      <c r="Q505" s="24">
        <v>2177604.81</v>
      </c>
      <c r="R505" s="26">
        <v>2177604.81</v>
      </c>
    </row>
    <row r="506" spans="1:18" ht="18.600000000000001" thickBot="1" x14ac:dyDescent="0.35">
      <c r="A506" s="2">
        <v>2021</v>
      </c>
      <c r="B506" s="79" t="s">
        <v>414</v>
      </c>
      <c r="C506" s="20" t="s">
        <v>33</v>
      </c>
      <c r="D506" s="21" t="s">
        <v>18</v>
      </c>
      <c r="E506" s="21">
        <v>20</v>
      </c>
      <c r="F506" s="21" t="s">
        <v>19</v>
      </c>
      <c r="G506" s="22" t="s">
        <v>34</v>
      </c>
      <c r="H506" s="23">
        <v>994750622</v>
      </c>
      <c r="I506" s="24">
        <v>0</v>
      </c>
      <c r="J506" s="24">
        <v>0</v>
      </c>
      <c r="K506" s="24">
        <v>0</v>
      </c>
      <c r="L506" s="24">
        <v>0</v>
      </c>
      <c r="M506" s="24">
        <f t="shared" si="206"/>
        <v>0</v>
      </c>
      <c r="N506" s="23">
        <f t="shared" si="207"/>
        <v>994750622</v>
      </c>
      <c r="O506" s="25">
        <v>994750622</v>
      </c>
      <c r="P506" s="24">
        <v>157187462.66</v>
      </c>
      <c r="Q506" s="24">
        <v>157187462.66</v>
      </c>
      <c r="R506" s="26">
        <v>157187462.66</v>
      </c>
    </row>
    <row r="507" spans="1:18" ht="18.600000000000001" thickBot="1" x14ac:dyDescent="0.35">
      <c r="A507" s="2">
        <v>2021</v>
      </c>
      <c r="B507" s="79" t="s">
        <v>414</v>
      </c>
      <c r="C507" s="15" t="s">
        <v>35</v>
      </c>
      <c r="D507" s="16"/>
      <c r="E507" s="16"/>
      <c r="F507" s="21"/>
      <c r="G507" s="17" t="s">
        <v>36</v>
      </c>
      <c r="H507" s="18">
        <f>SUM(H508:H514)</f>
        <v>10389288000</v>
      </c>
      <c r="I507" s="18">
        <f t="shared" ref="I507:R507" si="208">SUM(I508:I514)</f>
        <v>0</v>
      </c>
      <c r="J507" s="18">
        <f t="shared" si="208"/>
        <v>0</v>
      </c>
      <c r="K507" s="18">
        <f t="shared" si="208"/>
        <v>0</v>
      </c>
      <c r="L507" s="18">
        <f t="shared" si="208"/>
        <v>0</v>
      </c>
      <c r="M507" s="18">
        <f t="shared" si="208"/>
        <v>0</v>
      </c>
      <c r="N507" s="18">
        <f t="shared" si="208"/>
        <v>10389288000</v>
      </c>
      <c r="O507" s="18">
        <f t="shared" si="208"/>
        <v>10389288000</v>
      </c>
      <c r="P507" s="18">
        <f t="shared" si="208"/>
        <v>2750442374.3899999</v>
      </c>
      <c r="Q507" s="18">
        <f t="shared" si="208"/>
        <v>2750442374.3899999</v>
      </c>
      <c r="R507" s="19">
        <f t="shared" si="208"/>
        <v>1841563194.3900001</v>
      </c>
    </row>
    <row r="508" spans="1:18" ht="18.600000000000001" thickBot="1" x14ac:dyDescent="0.35">
      <c r="A508" s="2">
        <v>2021</v>
      </c>
      <c r="B508" s="79" t="s">
        <v>414</v>
      </c>
      <c r="C508" s="20" t="s">
        <v>37</v>
      </c>
      <c r="D508" s="21" t="s">
        <v>18</v>
      </c>
      <c r="E508" s="21">
        <v>20</v>
      </c>
      <c r="F508" s="21" t="s">
        <v>19</v>
      </c>
      <c r="G508" s="22" t="s">
        <v>412</v>
      </c>
      <c r="H508" s="23">
        <v>3540437888</v>
      </c>
      <c r="I508" s="24">
        <v>0</v>
      </c>
      <c r="J508" s="24">
        <v>0</v>
      </c>
      <c r="K508" s="24">
        <v>0</v>
      </c>
      <c r="L508" s="24">
        <v>0</v>
      </c>
      <c r="M508" s="24">
        <f t="shared" si="206"/>
        <v>0</v>
      </c>
      <c r="N508" s="23">
        <f t="shared" si="207"/>
        <v>3540437888</v>
      </c>
      <c r="O508" s="25">
        <v>3540437888</v>
      </c>
      <c r="P508" s="24">
        <v>859736982.79999995</v>
      </c>
      <c r="Q508" s="24">
        <v>859736982.79999995</v>
      </c>
      <c r="R508" s="26">
        <v>574689782.79999995</v>
      </c>
    </row>
    <row r="509" spans="1:18" ht="18.600000000000001" thickBot="1" x14ac:dyDescent="0.35">
      <c r="A509" s="2">
        <v>2021</v>
      </c>
      <c r="B509" s="79" t="s">
        <v>414</v>
      </c>
      <c r="C509" s="20" t="s">
        <v>39</v>
      </c>
      <c r="D509" s="21" t="s">
        <v>18</v>
      </c>
      <c r="E509" s="21">
        <v>20</v>
      </c>
      <c r="F509" s="21" t="s">
        <v>19</v>
      </c>
      <c r="G509" s="22" t="s">
        <v>413</v>
      </c>
      <c r="H509" s="23">
        <v>2411282700</v>
      </c>
      <c r="I509" s="24">
        <v>0</v>
      </c>
      <c r="J509" s="24">
        <v>0</v>
      </c>
      <c r="K509" s="24">
        <v>0</v>
      </c>
      <c r="L509" s="24">
        <v>0</v>
      </c>
      <c r="M509" s="24">
        <f t="shared" si="206"/>
        <v>0</v>
      </c>
      <c r="N509" s="23">
        <f t="shared" si="207"/>
        <v>2411282700</v>
      </c>
      <c r="O509" s="25">
        <v>2411282700</v>
      </c>
      <c r="P509" s="24">
        <v>609029330.79999995</v>
      </c>
      <c r="Q509" s="24">
        <v>609029330.79999995</v>
      </c>
      <c r="R509" s="26">
        <v>407105230.80000001</v>
      </c>
    </row>
    <row r="510" spans="1:18" ht="18.600000000000001" thickBot="1" x14ac:dyDescent="0.35">
      <c r="A510" s="2">
        <v>2021</v>
      </c>
      <c r="B510" s="79" t="s">
        <v>414</v>
      </c>
      <c r="C510" s="20" t="s">
        <v>41</v>
      </c>
      <c r="D510" s="21" t="s">
        <v>18</v>
      </c>
      <c r="E510" s="21">
        <v>20</v>
      </c>
      <c r="F510" s="21" t="s">
        <v>19</v>
      </c>
      <c r="G510" s="22" t="s">
        <v>42</v>
      </c>
      <c r="H510" s="23">
        <v>1539154912</v>
      </c>
      <c r="I510" s="24">
        <v>0</v>
      </c>
      <c r="J510" s="24">
        <v>0</v>
      </c>
      <c r="K510" s="24">
        <v>0</v>
      </c>
      <c r="L510" s="24">
        <v>0</v>
      </c>
      <c r="M510" s="24">
        <f t="shared" si="206"/>
        <v>0</v>
      </c>
      <c r="N510" s="23">
        <f t="shared" si="207"/>
        <v>1539154912</v>
      </c>
      <c r="O510" s="25">
        <v>1539154912</v>
      </c>
      <c r="P510" s="24">
        <v>611832362.78999996</v>
      </c>
      <c r="Q510" s="24">
        <v>611832362.78999996</v>
      </c>
      <c r="R510" s="26">
        <v>414417582.79000002</v>
      </c>
    </row>
    <row r="511" spans="1:18" ht="18.600000000000001" thickBot="1" x14ac:dyDescent="0.35">
      <c r="A511" s="2">
        <v>2021</v>
      </c>
      <c r="B511" s="79" t="s">
        <v>414</v>
      </c>
      <c r="C511" s="20" t="s">
        <v>43</v>
      </c>
      <c r="D511" s="21" t="s">
        <v>18</v>
      </c>
      <c r="E511" s="21">
        <v>20</v>
      </c>
      <c r="F511" s="21" t="s">
        <v>19</v>
      </c>
      <c r="G511" s="22" t="s">
        <v>44</v>
      </c>
      <c r="H511" s="23">
        <v>1254967000</v>
      </c>
      <c r="I511" s="24">
        <v>0</v>
      </c>
      <c r="J511" s="24">
        <v>0</v>
      </c>
      <c r="K511" s="24">
        <v>0</v>
      </c>
      <c r="L511" s="24">
        <v>0</v>
      </c>
      <c r="M511" s="24">
        <f t="shared" si="206"/>
        <v>0</v>
      </c>
      <c r="N511" s="23">
        <f t="shared" si="207"/>
        <v>1254967000</v>
      </c>
      <c r="O511" s="25">
        <v>1254967000</v>
      </c>
      <c r="P511" s="24">
        <v>281708239.19999999</v>
      </c>
      <c r="Q511" s="24">
        <v>281708239.19999999</v>
      </c>
      <c r="R511" s="26">
        <v>187349839.19999999</v>
      </c>
    </row>
    <row r="512" spans="1:18" ht="31.8" thickBot="1" x14ac:dyDescent="0.35">
      <c r="A512" s="2">
        <v>2021</v>
      </c>
      <c r="B512" s="79" t="s">
        <v>414</v>
      </c>
      <c r="C512" s="20" t="s">
        <v>45</v>
      </c>
      <c r="D512" s="21" t="s">
        <v>18</v>
      </c>
      <c r="E512" s="21">
        <v>20</v>
      </c>
      <c r="F512" s="21" t="s">
        <v>19</v>
      </c>
      <c r="G512" s="22" t="s">
        <v>46</v>
      </c>
      <c r="H512" s="23">
        <v>145133600</v>
      </c>
      <c r="I512" s="24">
        <v>0</v>
      </c>
      <c r="J512" s="24">
        <v>0</v>
      </c>
      <c r="K512" s="24">
        <v>0</v>
      </c>
      <c r="L512" s="24">
        <v>0</v>
      </c>
      <c r="M512" s="24">
        <f t="shared" si="206"/>
        <v>0</v>
      </c>
      <c r="N512" s="23">
        <f t="shared" si="207"/>
        <v>145133600</v>
      </c>
      <c r="O512" s="25">
        <v>145133600</v>
      </c>
      <c r="P512" s="24">
        <v>35972556.399999999</v>
      </c>
      <c r="Q512" s="24">
        <v>35972556.399999999</v>
      </c>
      <c r="R512" s="26">
        <v>23794356.399999999</v>
      </c>
    </row>
    <row r="513" spans="1:19" ht="18.600000000000001" thickBot="1" x14ac:dyDescent="0.35">
      <c r="A513" s="2">
        <v>2021</v>
      </c>
      <c r="B513" s="79" t="s">
        <v>414</v>
      </c>
      <c r="C513" s="20" t="s">
        <v>47</v>
      </c>
      <c r="D513" s="21" t="s">
        <v>18</v>
      </c>
      <c r="E513" s="21">
        <v>20</v>
      </c>
      <c r="F513" s="21" t="s">
        <v>19</v>
      </c>
      <c r="G513" s="22" t="s">
        <v>48</v>
      </c>
      <c r="H513" s="23">
        <v>898748700</v>
      </c>
      <c r="I513" s="24">
        <v>0</v>
      </c>
      <c r="J513" s="24">
        <v>0</v>
      </c>
      <c r="K513" s="24">
        <v>0</v>
      </c>
      <c r="L513" s="24">
        <v>0</v>
      </c>
      <c r="M513" s="24">
        <f t="shared" si="206"/>
        <v>0</v>
      </c>
      <c r="N513" s="23">
        <f t="shared" si="207"/>
        <v>898748700</v>
      </c>
      <c r="O513" s="25">
        <v>898748700</v>
      </c>
      <c r="P513" s="24">
        <v>211288074.40000001</v>
      </c>
      <c r="Q513" s="24">
        <v>211288074.40000001</v>
      </c>
      <c r="R513" s="26">
        <v>140517374.40000001</v>
      </c>
    </row>
    <row r="514" spans="1:19" ht="18.600000000000001" thickBot="1" x14ac:dyDescent="0.35">
      <c r="A514" s="2">
        <v>2021</v>
      </c>
      <c r="B514" s="79" t="s">
        <v>414</v>
      </c>
      <c r="C514" s="20" t="s">
        <v>49</v>
      </c>
      <c r="D514" s="21" t="s">
        <v>18</v>
      </c>
      <c r="E514" s="21">
        <v>20</v>
      </c>
      <c r="F514" s="21" t="s">
        <v>19</v>
      </c>
      <c r="G514" s="22" t="s">
        <v>50</v>
      </c>
      <c r="H514" s="23">
        <v>599563200</v>
      </c>
      <c r="I514" s="24">
        <v>0</v>
      </c>
      <c r="J514" s="24">
        <v>0</v>
      </c>
      <c r="K514" s="24">
        <v>0</v>
      </c>
      <c r="L514" s="24">
        <v>0</v>
      </c>
      <c r="M514" s="24">
        <f t="shared" si="206"/>
        <v>0</v>
      </c>
      <c r="N514" s="23">
        <f t="shared" si="207"/>
        <v>599563200</v>
      </c>
      <c r="O514" s="25">
        <v>599563200</v>
      </c>
      <c r="P514" s="24">
        <v>140874828</v>
      </c>
      <c r="Q514" s="24">
        <v>140874828</v>
      </c>
      <c r="R514" s="26">
        <v>93689028</v>
      </c>
    </row>
    <row r="515" spans="1:19" ht="31.8" thickBot="1" x14ac:dyDescent="0.35">
      <c r="A515" s="2">
        <v>2021</v>
      </c>
      <c r="B515" s="79" t="s">
        <v>414</v>
      </c>
      <c r="C515" s="15" t="s">
        <v>51</v>
      </c>
      <c r="D515" s="16"/>
      <c r="E515" s="16"/>
      <c r="F515" s="21"/>
      <c r="G515" s="17" t="s">
        <v>52</v>
      </c>
      <c r="H515" s="18">
        <f>+H516+H520+H521</f>
        <v>5077431000</v>
      </c>
      <c r="I515" s="18">
        <f t="shared" ref="I515:R515" si="209">+I516+I520+I521</f>
        <v>0</v>
      </c>
      <c r="J515" s="18">
        <f t="shared" si="209"/>
        <v>0</v>
      </c>
      <c r="K515" s="18">
        <f t="shared" si="209"/>
        <v>0</v>
      </c>
      <c r="L515" s="18">
        <f t="shared" si="209"/>
        <v>0</v>
      </c>
      <c r="M515" s="18">
        <f t="shared" si="209"/>
        <v>0</v>
      </c>
      <c r="N515" s="18">
        <f t="shared" si="209"/>
        <v>5077431000</v>
      </c>
      <c r="O515" s="18">
        <f t="shared" si="209"/>
        <v>5077431000</v>
      </c>
      <c r="P515" s="18">
        <f t="shared" si="209"/>
        <v>778785630.50999999</v>
      </c>
      <c r="Q515" s="18">
        <f t="shared" si="209"/>
        <v>778785630.50999999</v>
      </c>
      <c r="R515" s="19">
        <f t="shared" si="209"/>
        <v>778785630.50999999</v>
      </c>
    </row>
    <row r="516" spans="1:19" ht="31.8" thickBot="1" x14ac:dyDescent="0.35">
      <c r="A516" s="2">
        <v>2021</v>
      </c>
      <c r="B516" s="79" t="s">
        <v>414</v>
      </c>
      <c r="C516" s="15" t="s">
        <v>53</v>
      </c>
      <c r="D516" s="16"/>
      <c r="E516" s="16"/>
      <c r="F516" s="16"/>
      <c r="G516" s="17" t="s">
        <v>54</v>
      </c>
      <c r="H516" s="18">
        <f>+H517+H518+H519</f>
        <v>2059834541</v>
      </c>
      <c r="I516" s="18">
        <f t="shared" ref="I516:R516" si="210">+I517+I518+I519</f>
        <v>0</v>
      </c>
      <c r="J516" s="18">
        <f t="shared" si="210"/>
        <v>0</v>
      </c>
      <c r="K516" s="18">
        <f t="shared" si="210"/>
        <v>0</v>
      </c>
      <c r="L516" s="18">
        <f t="shared" si="210"/>
        <v>0</v>
      </c>
      <c r="M516" s="18">
        <f t="shared" si="210"/>
        <v>0</v>
      </c>
      <c r="N516" s="18">
        <f t="shared" si="210"/>
        <v>2059834541</v>
      </c>
      <c r="O516" s="18">
        <f t="shared" si="210"/>
        <v>2059834541</v>
      </c>
      <c r="P516" s="18">
        <f t="shared" si="210"/>
        <v>225751237.50999999</v>
      </c>
      <c r="Q516" s="18">
        <f t="shared" si="210"/>
        <v>225751237.50999999</v>
      </c>
      <c r="R516" s="19">
        <f t="shared" si="210"/>
        <v>225751237.50999999</v>
      </c>
      <c r="S516" s="2"/>
    </row>
    <row r="517" spans="1:19" ht="18.600000000000001" thickBot="1" x14ac:dyDescent="0.35">
      <c r="A517" s="2">
        <v>2021</v>
      </c>
      <c r="B517" s="79" t="s">
        <v>414</v>
      </c>
      <c r="C517" s="20" t="s">
        <v>55</v>
      </c>
      <c r="D517" s="21" t="s">
        <v>18</v>
      </c>
      <c r="E517" s="21">
        <v>20</v>
      </c>
      <c r="F517" s="21" t="s">
        <v>19</v>
      </c>
      <c r="G517" s="22" t="s">
        <v>56</v>
      </c>
      <c r="H517" s="23">
        <v>1440417805</v>
      </c>
      <c r="I517" s="24">
        <v>0</v>
      </c>
      <c r="J517" s="24">
        <v>0</v>
      </c>
      <c r="K517" s="24">
        <v>0</v>
      </c>
      <c r="L517" s="24">
        <v>0</v>
      </c>
      <c r="M517" s="24">
        <f t="shared" si="206"/>
        <v>0</v>
      </c>
      <c r="N517" s="23">
        <f t="shared" si="207"/>
        <v>1440417805</v>
      </c>
      <c r="O517" s="25">
        <v>1440417805</v>
      </c>
      <c r="P517" s="25">
        <v>101753782.55</v>
      </c>
      <c r="Q517" s="24">
        <v>101753782.55</v>
      </c>
      <c r="R517" s="26">
        <v>101753782.55</v>
      </c>
    </row>
    <row r="518" spans="1:19" ht="18.600000000000001" thickBot="1" x14ac:dyDescent="0.35">
      <c r="A518" s="2">
        <v>2021</v>
      </c>
      <c r="B518" s="79" t="s">
        <v>414</v>
      </c>
      <c r="C518" s="20" t="s">
        <v>57</v>
      </c>
      <c r="D518" s="21" t="s">
        <v>18</v>
      </c>
      <c r="E518" s="21">
        <v>20</v>
      </c>
      <c r="F518" s="21" t="s">
        <v>19</v>
      </c>
      <c r="G518" s="22" t="s">
        <v>58</v>
      </c>
      <c r="H518" s="23">
        <v>510000000</v>
      </c>
      <c r="I518" s="24">
        <v>0</v>
      </c>
      <c r="J518" s="24">
        <v>0</v>
      </c>
      <c r="K518" s="24">
        <v>0</v>
      </c>
      <c r="L518" s="24">
        <v>0</v>
      </c>
      <c r="M518" s="24">
        <f t="shared" si="206"/>
        <v>0</v>
      </c>
      <c r="N518" s="23">
        <f t="shared" si="207"/>
        <v>510000000</v>
      </c>
      <c r="O518" s="25">
        <v>510000000</v>
      </c>
      <c r="P518" s="25">
        <v>106106570.58</v>
      </c>
      <c r="Q518" s="24">
        <v>106106570.58</v>
      </c>
      <c r="R518" s="26">
        <v>106106570.58</v>
      </c>
    </row>
    <row r="519" spans="1:19" ht="18.600000000000001" thickBot="1" x14ac:dyDescent="0.35">
      <c r="A519" s="2">
        <v>2021</v>
      </c>
      <c r="B519" s="79" t="s">
        <v>414</v>
      </c>
      <c r="C519" s="20" t="s">
        <v>59</v>
      </c>
      <c r="D519" s="21" t="s">
        <v>18</v>
      </c>
      <c r="E519" s="21">
        <v>20</v>
      </c>
      <c r="F519" s="21" t="s">
        <v>19</v>
      </c>
      <c r="G519" s="22" t="s">
        <v>60</v>
      </c>
      <c r="H519" s="23">
        <v>109416736</v>
      </c>
      <c r="I519" s="24">
        <v>0</v>
      </c>
      <c r="J519" s="24">
        <v>0</v>
      </c>
      <c r="K519" s="24">
        <v>0</v>
      </c>
      <c r="L519" s="24">
        <v>0</v>
      </c>
      <c r="M519" s="24">
        <f t="shared" si="206"/>
        <v>0</v>
      </c>
      <c r="N519" s="23">
        <f t="shared" si="207"/>
        <v>109416736</v>
      </c>
      <c r="O519" s="25">
        <v>109416736</v>
      </c>
      <c r="P519" s="24">
        <v>17890884.379999999</v>
      </c>
      <c r="Q519" s="24">
        <v>17890884.379999999</v>
      </c>
      <c r="R519" s="26">
        <v>17890884.379999999</v>
      </c>
    </row>
    <row r="520" spans="1:19" ht="18.600000000000001" thickBot="1" x14ac:dyDescent="0.35">
      <c r="A520" s="2">
        <v>2021</v>
      </c>
      <c r="B520" s="79" t="s">
        <v>414</v>
      </c>
      <c r="C520" s="20" t="s">
        <v>61</v>
      </c>
      <c r="D520" s="21" t="s">
        <v>18</v>
      </c>
      <c r="E520" s="21">
        <v>20</v>
      </c>
      <c r="F520" s="21" t="s">
        <v>19</v>
      </c>
      <c r="G520" s="22" t="s">
        <v>62</v>
      </c>
      <c r="H520" s="23">
        <v>2897220308</v>
      </c>
      <c r="I520" s="24">
        <v>0</v>
      </c>
      <c r="J520" s="24">
        <v>0</v>
      </c>
      <c r="K520" s="24">
        <v>0</v>
      </c>
      <c r="L520" s="24">
        <v>0</v>
      </c>
      <c r="M520" s="24">
        <f t="shared" si="206"/>
        <v>0</v>
      </c>
      <c r="N520" s="23">
        <f t="shared" si="207"/>
        <v>2897220308</v>
      </c>
      <c r="O520" s="24">
        <v>2897220308</v>
      </c>
      <c r="P520" s="24">
        <v>553034393</v>
      </c>
      <c r="Q520" s="24">
        <v>553034393</v>
      </c>
      <c r="R520" s="26">
        <v>553034393</v>
      </c>
    </row>
    <row r="521" spans="1:19" ht="18.600000000000001" thickBot="1" x14ac:dyDescent="0.35">
      <c r="A521" s="2">
        <v>2021</v>
      </c>
      <c r="B521" s="79" t="s">
        <v>414</v>
      </c>
      <c r="C521" s="20" t="s">
        <v>63</v>
      </c>
      <c r="D521" s="21" t="s">
        <v>18</v>
      </c>
      <c r="E521" s="21">
        <v>20</v>
      </c>
      <c r="F521" s="21" t="s">
        <v>19</v>
      </c>
      <c r="G521" s="22" t="s">
        <v>64</v>
      </c>
      <c r="H521" s="23">
        <v>120376151</v>
      </c>
      <c r="I521" s="24">
        <v>0</v>
      </c>
      <c r="J521" s="24">
        <v>0</v>
      </c>
      <c r="K521" s="24">
        <v>0</v>
      </c>
      <c r="L521" s="24">
        <v>0</v>
      </c>
      <c r="M521" s="24">
        <f t="shared" si="206"/>
        <v>0</v>
      </c>
      <c r="N521" s="23">
        <f t="shared" si="207"/>
        <v>120376151</v>
      </c>
      <c r="O521" s="24">
        <v>120376151</v>
      </c>
      <c r="P521" s="24">
        <v>0</v>
      </c>
      <c r="Q521" s="24">
        <v>0</v>
      </c>
      <c r="R521" s="26">
        <v>0</v>
      </c>
    </row>
    <row r="522" spans="1:19" ht="31.8" thickBot="1" x14ac:dyDescent="0.35">
      <c r="A522" s="2">
        <v>2021</v>
      </c>
      <c r="B522" s="79" t="s">
        <v>414</v>
      </c>
      <c r="C522" s="15" t="s">
        <v>65</v>
      </c>
      <c r="D522" s="16" t="s">
        <v>18</v>
      </c>
      <c r="E522" s="16">
        <v>20</v>
      </c>
      <c r="F522" s="16" t="s">
        <v>19</v>
      </c>
      <c r="G522" s="17" t="s">
        <v>66</v>
      </c>
      <c r="H522" s="27">
        <v>4590358000</v>
      </c>
      <c r="I522" s="28">
        <v>0</v>
      </c>
      <c r="J522" s="28">
        <v>0</v>
      </c>
      <c r="K522" s="28">
        <v>0</v>
      </c>
      <c r="L522" s="28">
        <v>0</v>
      </c>
      <c r="M522" s="28">
        <f t="shared" si="206"/>
        <v>0</v>
      </c>
      <c r="N522" s="28">
        <f t="shared" si="207"/>
        <v>4590358000</v>
      </c>
      <c r="O522" s="28">
        <v>0</v>
      </c>
      <c r="P522" s="28">
        <v>0</v>
      </c>
      <c r="Q522" s="28">
        <v>0</v>
      </c>
      <c r="R522" s="29">
        <v>0</v>
      </c>
      <c r="S522" s="2"/>
    </row>
    <row r="523" spans="1:19" ht="18.600000000000001" thickBot="1" x14ac:dyDescent="0.35">
      <c r="A523" s="2">
        <v>2021</v>
      </c>
      <c r="B523" s="79" t="s">
        <v>414</v>
      </c>
      <c r="C523" s="15" t="s">
        <v>67</v>
      </c>
      <c r="D523" s="16"/>
      <c r="E523" s="16"/>
      <c r="F523" s="21"/>
      <c r="G523" s="17" t="s">
        <v>68</v>
      </c>
      <c r="H523" s="30">
        <f>+H524+H528</f>
        <v>19419071000</v>
      </c>
      <c r="I523" s="30">
        <f t="shared" ref="I523:R523" si="211">+I524+I528</f>
        <v>0</v>
      </c>
      <c r="J523" s="30">
        <f t="shared" si="211"/>
        <v>0</v>
      </c>
      <c r="K523" s="30">
        <f t="shared" si="211"/>
        <v>85422220</v>
      </c>
      <c r="L523" s="30">
        <f t="shared" si="211"/>
        <v>85422220</v>
      </c>
      <c r="M523" s="30">
        <f t="shared" si="211"/>
        <v>0</v>
      </c>
      <c r="N523" s="30">
        <f t="shared" si="211"/>
        <v>19419071000</v>
      </c>
      <c r="O523" s="30">
        <f t="shared" si="211"/>
        <v>18059325714.889999</v>
      </c>
      <c r="P523" s="30">
        <f t="shared" si="211"/>
        <v>15835459922.169998</v>
      </c>
      <c r="Q523" s="30">
        <f t="shared" si="211"/>
        <v>3745574704.1700006</v>
      </c>
      <c r="R523" s="31">
        <f t="shared" si="211"/>
        <v>3744853068.1700006</v>
      </c>
    </row>
    <row r="524" spans="1:19" ht="18.600000000000001" thickBot="1" x14ac:dyDescent="0.35">
      <c r="A524" s="2">
        <v>2021</v>
      </c>
      <c r="B524" s="79" t="s">
        <v>414</v>
      </c>
      <c r="C524" s="15" t="s">
        <v>69</v>
      </c>
      <c r="D524" s="16"/>
      <c r="E524" s="16"/>
      <c r="F524" s="21"/>
      <c r="G524" s="17" t="s">
        <v>70</v>
      </c>
      <c r="H524" s="30">
        <f>+H525</f>
        <v>20000000</v>
      </c>
      <c r="I524" s="30">
        <f t="shared" ref="I524:R526" si="212">+I525</f>
        <v>0</v>
      </c>
      <c r="J524" s="30">
        <f t="shared" si="212"/>
        <v>0</v>
      </c>
      <c r="K524" s="30">
        <f t="shared" si="212"/>
        <v>0</v>
      </c>
      <c r="L524" s="30">
        <f t="shared" si="212"/>
        <v>0</v>
      </c>
      <c r="M524" s="30">
        <f t="shared" si="212"/>
        <v>0</v>
      </c>
      <c r="N524" s="30">
        <f t="shared" si="212"/>
        <v>20000000</v>
      </c>
      <c r="O524" s="30">
        <f t="shared" si="212"/>
        <v>0</v>
      </c>
      <c r="P524" s="30">
        <f t="shared" si="212"/>
        <v>0</v>
      </c>
      <c r="Q524" s="30">
        <f t="shared" si="212"/>
        <v>0</v>
      </c>
      <c r="R524" s="31">
        <f t="shared" si="212"/>
        <v>0</v>
      </c>
    </row>
    <row r="525" spans="1:19" ht="18.600000000000001" thickBot="1" x14ac:dyDescent="0.35">
      <c r="A525" s="2">
        <v>2021</v>
      </c>
      <c r="B525" s="79" t="s">
        <v>414</v>
      </c>
      <c r="C525" s="15" t="s">
        <v>71</v>
      </c>
      <c r="D525" s="16"/>
      <c r="E525" s="16"/>
      <c r="F525" s="21"/>
      <c r="G525" s="17" t="s">
        <v>72</v>
      </c>
      <c r="H525" s="30">
        <f>+H526</f>
        <v>20000000</v>
      </c>
      <c r="I525" s="30">
        <f t="shared" si="212"/>
        <v>0</v>
      </c>
      <c r="J525" s="30">
        <f t="shared" si="212"/>
        <v>0</v>
      </c>
      <c r="K525" s="30">
        <f t="shared" si="212"/>
        <v>0</v>
      </c>
      <c r="L525" s="30">
        <f t="shared" si="212"/>
        <v>0</v>
      </c>
      <c r="M525" s="30">
        <f t="shared" si="212"/>
        <v>0</v>
      </c>
      <c r="N525" s="30">
        <f t="shared" si="212"/>
        <v>20000000</v>
      </c>
      <c r="O525" s="30">
        <f t="shared" si="212"/>
        <v>0</v>
      </c>
      <c r="P525" s="30">
        <f t="shared" si="212"/>
        <v>0</v>
      </c>
      <c r="Q525" s="30">
        <f t="shared" si="212"/>
        <v>0</v>
      </c>
      <c r="R525" s="31">
        <f t="shared" si="212"/>
        <v>0</v>
      </c>
    </row>
    <row r="526" spans="1:19" ht="31.8" thickBot="1" x14ac:dyDescent="0.35">
      <c r="A526" s="2">
        <v>2021</v>
      </c>
      <c r="B526" s="79" t="s">
        <v>414</v>
      </c>
      <c r="C526" s="15" t="s">
        <v>73</v>
      </c>
      <c r="D526" s="21"/>
      <c r="E526" s="21"/>
      <c r="F526" s="21"/>
      <c r="G526" s="17" t="s">
        <v>74</v>
      </c>
      <c r="H526" s="18">
        <f>+H527</f>
        <v>20000000</v>
      </c>
      <c r="I526" s="18">
        <f t="shared" si="212"/>
        <v>0</v>
      </c>
      <c r="J526" s="18">
        <f t="shared" si="212"/>
        <v>0</v>
      </c>
      <c r="K526" s="18">
        <f t="shared" si="212"/>
        <v>0</v>
      </c>
      <c r="L526" s="18">
        <f t="shared" si="212"/>
        <v>0</v>
      </c>
      <c r="M526" s="18">
        <f t="shared" si="212"/>
        <v>0</v>
      </c>
      <c r="N526" s="18">
        <f t="shared" si="212"/>
        <v>20000000</v>
      </c>
      <c r="O526" s="18">
        <f t="shared" si="212"/>
        <v>0</v>
      </c>
      <c r="P526" s="18">
        <f t="shared" si="212"/>
        <v>0</v>
      </c>
      <c r="Q526" s="18">
        <f t="shared" si="212"/>
        <v>0</v>
      </c>
      <c r="R526" s="19">
        <f t="shared" si="212"/>
        <v>0</v>
      </c>
    </row>
    <row r="527" spans="1:19" ht="31.8" thickBot="1" x14ac:dyDescent="0.35">
      <c r="A527" s="2">
        <v>2021</v>
      </c>
      <c r="B527" s="79" t="s">
        <v>414</v>
      </c>
      <c r="C527" s="20" t="s">
        <v>75</v>
      </c>
      <c r="D527" s="21" t="s">
        <v>18</v>
      </c>
      <c r="E527" s="21">
        <v>20</v>
      </c>
      <c r="F527" s="21" t="s">
        <v>19</v>
      </c>
      <c r="G527" s="22" t="s">
        <v>76</v>
      </c>
      <c r="H527" s="24">
        <v>20000000</v>
      </c>
      <c r="I527" s="24">
        <v>0</v>
      </c>
      <c r="J527" s="24">
        <v>0</v>
      </c>
      <c r="K527" s="24">
        <v>0</v>
      </c>
      <c r="L527" s="24">
        <v>0</v>
      </c>
      <c r="M527" s="24">
        <f t="shared" si="206"/>
        <v>0</v>
      </c>
      <c r="N527" s="24">
        <f t="shared" si="207"/>
        <v>20000000</v>
      </c>
      <c r="O527" s="25">
        <v>0</v>
      </c>
      <c r="P527" s="25">
        <v>0</v>
      </c>
      <c r="Q527" s="25">
        <v>0</v>
      </c>
      <c r="R527" s="32">
        <v>0</v>
      </c>
    </row>
    <row r="528" spans="1:19" ht="18.600000000000001" thickBot="1" x14ac:dyDescent="0.35">
      <c r="A528" s="2">
        <v>2021</v>
      </c>
      <c r="B528" s="79" t="s">
        <v>414</v>
      </c>
      <c r="C528" s="15" t="s">
        <v>77</v>
      </c>
      <c r="D528" s="16"/>
      <c r="E528" s="16"/>
      <c r="F528" s="21"/>
      <c r="G528" s="17" t="s">
        <v>78</v>
      </c>
      <c r="H528" s="28">
        <f>+H529+H540</f>
        <v>19399071000</v>
      </c>
      <c r="I528" s="28">
        <f t="shared" ref="I528:R528" si="213">+I529+I540</f>
        <v>0</v>
      </c>
      <c r="J528" s="28">
        <f t="shared" si="213"/>
        <v>0</v>
      </c>
      <c r="K528" s="28">
        <f t="shared" si="213"/>
        <v>85422220</v>
      </c>
      <c r="L528" s="28">
        <f t="shared" si="213"/>
        <v>85422220</v>
      </c>
      <c r="M528" s="28">
        <f t="shared" si="213"/>
        <v>0</v>
      </c>
      <c r="N528" s="28">
        <f t="shared" si="213"/>
        <v>19399071000</v>
      </c>
      <c r="O528" s="28">
        <f t="shared" si="213"/>
        <v>18059325714.889999</v>
      </c>
      <c r="P528" s="28">
        <f t="shared" si="213"/>
        <v>15835459922.169998</v>
      </c>
      <c r="Q528" s="28">
        <f t="shared" si="213"/>
        <v>3745574704.1700006</v>
      </c>
      <c r="R528" s="29">
        <f t="shared" si="213"/>
        <v>3744853068.1700006</v>
      </c>
    </row>
    <row r="529" spans="1:18" ht="18.600000000000001" thickBot="1" x14ac:dyDescent="0.35">
      <c r="A529" s="2">
        <v>2021</v>
      </c>
      <c r="B529" s="79" t="s">
        <v>414</v>
      </c>
      <c r="C529" s="15" t="s">
        <v>79</v>
      </c>
      <c r="D529" s="16"/>
      <c r="E529" s="16"/>
      <c r="F529" s="21"/>
      <c r="G529" s="17" t="s">
        <v>80</v>
      </c>
      <c r="H529" s="30">
        <f>+H530+H533</f>
        <v>237491820</v>
      </c>
      <c r="I529" s="30">
        <f t="shared" ref="I529:R529" si="214">+I530+I533</f>
        <v>0</v>
      </c>
      <c r="J529" s="30">
        <f t="shared" si="214"/>
        <v>0</v>
      </c>
      <c r="K529" s="30">
        <f t="shared" si="214"/>
        <v>0</v>
      </c>
      <c r="L529" s="30">
        <f t="shared" si="214"/>
        <v>0</v>
      </c>
      <c r="M529" s="30">
        <f t="shared" si="214"/>
        <v>0</v>
      </c>
      <c r="N529" s="30">
        <f t="shared" si="214"/>
        <v>237491820</v>
      </c>
      <c r="O529" s="30">
        <f t="shared" si="214"/>
        <v>140070335.72</v>
      </c>
      <c r="P529" s="30">
        <f t="shared" si="214"/>
        <v>140063235.72</v>
      </c>
      <c r="Q529" s="30">
        <f t="shared" si="214"/>
        <v>25358668.129999995</v>
      </c>
      <c r="R529" s="31">
        <f t="shared" si="214"/>
        <v>25358668.129999995</v>
      </c>
    </row>
    <row r="530" spans="1:18" ht="47.4" thickBot="1" x14ac:dyDescent="0.35">
      <c r="A530" s="2">
        <v>2021</v>
      </c>
      <c r="B530" s="79" t="s">
        <v>414</v>
      </c>
      <c r="C530" s="15" t="s">
        <v>81</v>
      </c>
      <c r="D530" s="21"/>
      <c r="E530" s="21"/>
      <c r="F530" s="21"/>
      <c r="G530" s="17" t="s">
        <v>82</v>
      </c>
      <c r="H530" s="30">
        <f>+H531+H532</f>
        <v>39000000</v>
      </c>
      <c r="I530" s="30">
        <f t="shared" ref="I530:R530" si="215">+I531+I532</f>
        <v>0</v>
      </c>
      <c r="J530" s="30">
        <f t="shared" si="215"/>
        <v>0</v>
      </c>
      <c r="K530" s="30">
        <f t="shared" si="215"/>
        <v>0</v>
      </c>
      <c r="L530" s="30">
        <f t="shared" si="215"/>
        <v>0</v>
      </c>
      <c r="M530" s="30">
        <f t="shared" si="215"/>
        <v>0</v>
      </c>
      <c r="N530" s="30">
        <f t="shared" si="215"/>
        <v>39000000</v>
      </c>
      <c r="O530" s="30">
        <f t="shared" si="215"/>
        <v>26000710.27</v>
      </c>
      <c r="P530" s="30">
        <f t="shared" si="215"/>
        <v>26000110.27</v>
      </c>
      <c r="Q530" s="30">
        <f t="shared" si="215"/>
        <v>2006132.7400000002</v>
      </c>
      <c r="R530" s="31">
        <f t="shared" si="215"/>
        <v>2006132.7400000002</v>
      </c>
    </row>
    <row r="531" spans="1:18" ht="47.4" thickBot="1" x14ac:dyDescent="0.35">
      <c r="A531" s="2">
        <v>2021</v>
      </c>
      <c r="B531" s="79" t="s">
        <v>414</v>
      </c>
      <c r="C531" s="20" t="s">
        <v>83</v>
      </c>
      <c r="D531" s="21" t="s">
        <v>18</v>
      </c>
      <c r="E531" s="21">
        <v>20</v>
      </c>
      <c r="F531" s="21" t="s">
        <v>19</v>
      </c>
      <c r="G531" s="22" t="s">
        <v>84</v>
      </c>
      <c r="H531" s="24">
        <v>29000000</v>
      </c>
      <c r="I531" s="24">
        <v>0</v>
      </c>
      <c r="J531" s="24">
        <v>0</v>
      </c>
      <c r="K531" s="24">
        <v>0</v>
      </c>
      <c r="L531" s="24">
        <v>0</v>
      </c>
      <c r="M531" s="24">
        <f t="shared" si="206"/>
        <v>0</v>
      </c>
      <c r="N531" s="24">
        <f t="shared" si="207"/>
        <v>29000000</v>
      </c>
      <c r="O531" s="24">
        <v>26000212.649999999</v>
      </c>
      <c r="P531" s="24">
        <v>26000012.649999999</v>
      </c>
      <c r="Q531" s="24">
        <v>2006035.12</v>
      </c>
      <c r="R531" s="26">
        <v>2006035.12</v>
      </c>
    </row>
    <row r="532" spans="1:18" ht="31.8" thickBot="1" x14ac:dyDescent="0.35">
      <c r="A532" s="2">
        <v>2021</v>
      </c>
      <c r="B532" s="79" t="s">
        <v>414</v>
      </c>
      <c r="C532" s="20" t="s">
        <v>85</v>
      </c>
      <c r="D532" s="21" t="s">
        <v>18</v>
      </c>
      <c r="E532" s="21">
        <v>20</v>
      </c>
      <c r="F532" s="21" t="s">
        <v>19</v>
      </c>
      <c r="G532" s="22" t="s">
        <v>86</v>
      </c>
      <c r="H532" s="24">
        <v>10000000</v>
      </c>
      <c r="I532" s="24">
        <v>0</v>
      </c>
      <c r="J532" s="24">
        <v>0</v>
      </c>
      <c r="K532" s="24">
        <v>0</v>
      </c>
      <c r="L532" s="24">
        <v>0</v>
      </c>
      <c r="M532" s="24">
        <f t="shared" si="206"/>
        <v>0</v>
      </c>
      <c r="N532" s="24">
        <f t="shared" si="207"/>
        <v>10000000</v>
      </c>
      <c r="O532" s="24">
        <v>497.62</v>
      </c>
      <c r="P532" s="24">
        <v>97.62</v>
      </c>
      <c r="Q532" s="24">
        <v>97.62</v>
      </c>
      <c r="R532" s="26">
        <v>97.62</v>
      </c>
    </row>
    <row r="533" spans="1:18" ht="31.8" thickBot="1" x14ac:dyDescent="0.35">
      <c r="A533" s="2">
        <v>2021</v>
      </c>
      <c r="B533" s="79" t="s">
        <v>414</v>
      </c>
      <c r="C533" s="33" t="s">
        <v>87</v>
      </c>
      <c r="D533" s="21"/>
      <c r="E533" s="21"/>
      <c r="F533" s="21"/>
      <c r="G533" s="17" t="s">
        <v>88</v>
      </c>
      <c r="H533" s="30">
        <f>+H534+H535+H537+H538+H539+H536</f>
        <v>198491820</v>
      </c>
      <c r="I533" s="30">
        <f t="shared" ref="I533:R533" si="216">+I534+I535+I537+I538+I539+I536</f>
        <v>0</v>
      </c>
      <c r="J533" s="30">
        <f t="shared" si="216"/>
        <v>0</v>
      </c>
      <c r="K533" s="30">
        <f t="shared" si="216"/>
        <v>0</v>
      </c>
      <c r="L533" s="30">
        <f t="shared" si="216"/>
        <v>0</v>
      </c>
      <c r="M533" s="30">
        <f t="shared" si="216"/>
        <v>0</v>
      </c>
      <c r="N533" s="30">
        <f t="shared" si="216"/>
        <v>198491820</v>
      </c>
      <c r="O533" s="30">
        <f t="shared" si="216"/>
        <v>114069625.45</v>
      </c>
      <c r="P533" s="30">
        <f t="shared" si="216"/>
        <v>114063125.45</v>
      </c>
      <c r="Q533" s="30">
        <f t="shared" si="216"/>
        <v>23352535.389999997</v>
      </c>
      <c r="R533" s="31">
        <f t="shared" si="216"/>
        <v>23352535.389999997</v>
      </c>
    </row>
    <row r="534" spans="1:18" ht="31.8" thickBot="1" x14ac:dyDescent="0.35">
      <c r="A534" s="2">
        <v>2021</v>
      </c>
      <c r="B534" s="79" t="s">
        <v>414</v>
      </c>
      <c r="C534" s="34" t="s">
        <v>89</v>
      </c>
      <c r="D534" s="21" t="s">
        <v>18</v>
      </c>
      <c r="E534" s="21">
        <v>20</v>
      </c>
      <c r="F534" s="21" t="s">
        <v>19</v>
      </c>
      <c r="G534" s="22" t="s">
        <v>90</v>
      </c>
      <c r="H534" s="24">
        <v>40000000</v>
      </c>
      <c r="I534" s="24">
        <v>0</v>
      </c>
      <c r="J534" s="24">
        <v>0</v>
      </c>
      <c r="K534" s="24">
        <v>0</v>
      </c>
      <c r="L534" s="24">
        <v>0</v>
      </c>
      <c r="M534" s="24">
        <f t="shared" si="206"/>
        <v>0</v>
      </c>
      <c r="N534" s="24">
        <f t="shared" si="207"/>
        <v>40000000</v>
      </c>
      <c r="O534" s="24">
        <v>15506926.300000001</v>
      </c>
      <c r="P534" s="24">
        <v>15506626.300000001</v>
      </c>
      <c r="Q534" s="24">
        <v>799466.66</v>
      </c>
      <c r="R534" s="26">
        <v>799466.66</v>
      </c>
    </row>
    <row r="535" spans="1:18" ht="47.4" thickBot="1" x14ac:dyDescent="0.35">
      <c r="A535" s="2">
        <v>2021</v>
      </c>
      <c r="B535" s="79" t="s">
        <v>414</v>
      </c>
      <c r="C535" s="34" t="s">
        <v>91</v>
      </c>
      <c r="D535" s="21" t="s">
        <v>18</v>
      </c>
      <c r="E535" s="21">
        <v>20</v>
      </c>
      <c r="F535" s="21" t="s">
        <v>19</v>
      </c>
      <c r="G535" s="22" t="s">
        <v>92</v>
      </c>
      <c r="H535" s="24">
        <v>82491820</v>
      </c>
      <c r="I535" s="24">
        <v>0</v>
      </c>
      <c r="J535" s="24">
        <v>0</v>
      </c>
      <c r="K535" s="24">
        <v>0</v>
      </c>
      <c r="L535" s="24">
        <v>0</v>
      </c>
      <c r="M535" s="24">
        <f t="shared" si="206"/>
        <v>0</v>
      </c>
      <c r="N535" s="24">
        <f t="shared" si="207"/>
        <v>82491820</v>
      </c>
      <c r="O535" s="24">
        <v>40558453.890000001</v>
      </c>
      <c r="P535" s="24">
        <v>40555953.890000001</v>
      </c>
      <c r="Q535" s="24">
        <v>8328522.8899999997</v>
      </c>
      <c r="R535" s="26">
        <v>8328522.8899999997</v>
      </c>
    </row>
    <row r="536" spans="1:18" ht="18.600000000000001" thickBot="1" x14ac:dyDescent="0.35">
      <c r="A536" s="2">
        <v>2021</v>
      </c>
      <c r="B536" s="79" t="s">
        <v>414</v>
      </c>
      <c r="C536" s="34" t="s">
        <v>93</v>
      </c>
      <c r="D536" s="21" t="s">
        <v>18</v>
      </c>
      <c r="E536" s="21">
        <v>20</v>
      </c>
      <c r="F536" s="21" t="s">
        <v>19</v>
      </c>
      <c r="G536" s="22" t="s">
        <v>94</v>
      </c>
      <c r="H536" s="24">
        <v>2000000</v>
      </c>
      <c r="I536" s="24">
        <v>0</v>
      </c>
      <c r="J536" s="24">
        <v>0</v>
      </c>
      <c r="K536" s="24">
        <v>0</v>
      </c>
      <c r="L536" s="24">
        <v>0</v>
      </c>
      <c r="M536" s="24">
        <f t="shared" si="206"/>
        <v>0</v>
      </c>
      <c r="N536" s="24">
        <f t="shared" si="207"/>
        <v>2000000</v>
      </c>
      <c r="O536" s="24">
        <v>210.04</v>
      </c>
      <c r="P536" s="24">
        <v>10.039999999999999</v>
      </c>
      <c r="Q536" s="24">
        <v>10.039999999999999</v>
      </c>
      <c r="R536" s="26">
        <v>10.039999999999999</v>
      </c>
    </row>
    <row r="537" spans="1:18" ht="47.4" thickBot="1" x14ac:dyDescent="0.35">
      <c r="A537" s="2">
        <v>2021</v>
      </c>
      <c r="B537" s="79" t="s">
        <v>414</v>
      </c>
      <c r="C537" s="34" t="s">
        <v>95</v>
      </c>
      <c r="D537" s="21" t="s">
        <v>18</v>
      </c>
      <c r="E537" s="21">
        <v>20</v>
      </c>
      <c r="F537" s="21" t="s">
        <v>19</v>
      </c>
      <c r="G537" s="22" t="s">
        <v>96</v>
      </c>
      <c r="H537" s="24">
        <v>12000000</v>
      </c>
      <c r="I537" s="24">
        <v>0</v>
      </c>
      <c r="J537" s="24">
        <v>0</v>
      </c>
      <c r="K537" s="24">
        <v>0</v>
      </c>
      <c r="L537" s="24">
        <v>0</v>
      </c>
      <c r="M537" s="24">
        <f t="shared" si="206"/>
        <v>0</v>
      </c>
      <c r="N537" s="24">
        <f t="shared" si="207"/>
        <v>12000000</v>
      </c>
      <c r="O537" s="24">
        <v>7500307.1200000001</v>
      </c>
      <c r="P537" s="24">
        <v>7500007.1200000001</v>
      </c>
      <c r="Q537" s="24">
        <v>579467.69999999995</v>
      </c>
      <c r="R537" s="26">
        <v>579467.69999999995</v>
      </c>
    </row>
    <row r="538" spans="1:18" ht="18.600000000000001" thickBot="1" x14ac:dyDescent="0.35">
      <c r="A538" s="2">
        <v>2021</v>
      </c>
      <c r="B538" s="79" t="s">
        <v>414</v>
      </c>
      <c r="C538" s="34" t="s">
        <v>97</v>
      </c>
      <c r="D538" s="21" t="s">
        <v>18</v>
      </c>
      <c r="E538" s="21">
        <v>20</v>
      </c>
      <c r="F538" s="21" t="s">
        <v>19</v>
      </c>
      <c r="G538" s="22" t="s">
        <v>98</v>
      </c>
      <c r="H538" s="24">
        <v>10000000</v>
      </c>
      <c r="I538" s="24">
        <v>0</v>
      </c>
      <c r="J538" s="24">
        <v>0</v>
      </c>
      <c r="K538" s="24">
        <v>0</v>
      </c>
      <c r="L538" s="24">
        <v>0</v>
      </c>
      <c r="M538" s="24">
        <f t="shared" si="206"/>
        <v>0</v>
      </c>
      <c r="N538" s="24">
        <f t="shared" si="207"/>
        <v>10000000</v>
      </c>
      <c r="O538" s="24">
        <v>3500225.82</v>
      </c>
      <c r="P538" s="24">
        <v>3500025.82</v>
      </c>
      <c r="Q538" s="24">
        <v>25.82</v>
      </c>
      <c r="R538" s="26">
        <v>25.82</v>
      </c>
    </row>
    <row r="539" spans="1:18" ht="18.600000000000001" thickBot="1" x14ac:dyDescent="0.35">
      <c r="A539" s="2">
        <v>2021</v>
      </c>
      <c r="B539" s="79" t="s">
        <v>414</v>
      </c>
      <c r="C539" s="34" t="s">
        <v>99</v>
      </c>
      <c r="D539" s="21" t="s">
        <v>18</v>
      </c>
      <c r="E539" s="21">
        <v>20</v>
      </c>
      <c r="F539" s="21" t="s">
        <v>19</v>
      </c>
      <c r="G539" s="22" t="s">
        <v>100</v>
      </c>
      <c r="H539" s="24">
        <v>52000000</v>
      </c>
      <c r="I539" s="24">
        <v>0</v>
      </c>
      <c r="J539" s="24">
        <v>0</v>
      </c>
      <c r="K539" s="24">
        <v>0</v>
      </c>
      <c r="L539" s="24">
        <v>0</v>
      </c>
      <c r="M539" s="24">
        <f t="shared" si="206"/>
        <v>0</v>
      </c>
      <c r="N539" s="24">
        <f t="shared" si="207"/>
        <v>52000000</v>
      </c>
      <c r="O539" s="24">
        <v>47003502.280000001</v>
      </c>
      <c r="P539" s="24">
        <v>47000502.280000001</v>
      </c>
      <c r="Q539" s="24">
        <v>13645042.279999999</v>
      </c>
      <c r="R539" s="26">
        <v>13645042.279999999</v>
      </c>
    </row>
    <row r="540" spans="1:18" ht="18.600000000000001" thickBot="1" x14ac:dyDescent="0.35">
      <c r="A540" s="2">
        <v>2021</v>
      </c>
      <c r="B540" s="79" t="s">
        <v>414</v>
      </c>
      <c r="C540" s="15" t="s">
        <v>101</v>
      </c>
      <c r="D540" s="21"/>
      <c r="E540" s="21"/>
      <c r="F540" s="21"/>
      <c r="G540" s="17" t="s">
        <v>102</v>
      </c>
      <c r="H540" s="30">
        <f>+H541+H551+H558+H564+H547</f>
        <v>19161579180</v>
      </c>
      <c r="I540" s="30">
        <f t="shared" ref="I540:R540" si="217">+I541+I551+I558+I564+I547</f>
        <v>0</v>
      </c>
      <c r="J540" s="30">
        <f t="shared" si="217"/>
        <v>0</v>
      </c>
      <c r="K540" s="30">
        <f t="shared" si="217"/>
        <v>85422220</v>
      </c>
      <c r="L540" s="30">
        <f t="shared" si="217"/>
        <v>85422220</v>
      </c>
      <c r="M540" s="30">
        <f t="shared" si="217"/>
        <v>0</v>
      </c>
      <c r="N540" s="30">
        <f t="shared" si="217"/>
        <v>19161579180</v>
      </c>
      <c r="O540" s="30">
        <f t="shared" si="217"/>
        <v>17919255379.169998</v>
      </c>
      <c r="P540" s="30">
        <f t="shared" si="217"/>
        <v>15695396686.449999</v>
      </c>
      <c r="Q540" s="30">
        <f t="shared" si="217"/>
        <v>3720216036.0400004</v>
      </c>
      <c r="R540" s="31">
        <f t="shared" si="217"/>
        <v>3719494400.0400004</v>
      </c>
    </row>
    <row r="541" spans="1:18" ht="63" thickBot="1" x14ac:dyDescent="0.35">
      <c r="A541" s="2">
        <v>2021</v>
      </c>
      <c r="B541" s="79" t="s">
        <v>414</v>
      </c>
      <c r="C541" s="15" t="s">
        <v>103</v>
      </c>
      <c r="D541" s="21"/>
      <c r="E541" s="21"/>
      <c r="F541" s="21"/>
      <c r="G541" s="17" t="s">
        <v>104</v>
      </c>
      <c r="H541" s="30">
        <f t="shared" ref="H541:R541" si="218">+H542+H544+H545+H546+H543</f>
        <v>853000000</v>
      </c>
      <c r="I541" s="30">
        <f t="shared" si="218"/>
        <v>0</v>
      </c>
      <c r="J541" s="30">
        <f t="shared" si="218"/>
        <v>0</v>
      </c>
      <c r="K541" s="30">
        <f t="shared" si="218"/>
        <v>3422220</v>
      </c>
      <c r="L541" s="30">
        <f t="shared" si="218"/>
        <v>0</v>
      </c>
      <c r="M541" s="30">
        <f t="shared" si="218"/>
        <v>3422220</v>
      </c>
      <c r="N541" s="30">
        <f t="shared" si="218"/>
        <v>856422220</v>
      </c>
      <c r="O541" s="30">
        <f t="shared" si="218"/>
        <v>771978654</v>
      </c>
      <c r="P541" s="30">
        <f t="shared" si="218"/>
        <v>452637718</v>
      </c>
      <c r="Q541" s="30">
        <f t="shared" si="218"/>
        <v>62199264</v>
      </c>
      <c r="R541" s="31">
        <f t="shared" si="218"/>
        <v>62199264</v>
      </c>
    </row>
    <row r="542" spans="1:18" ht="31.8" thickBot="1" x14ac:dyDescent="0.35">
      <c r="A542" s="2">
        <v>2021</v>
      </c>
      <c r="B542" s="79" t="s">
        <v>414</v>
      </c>
      <c r="C542" s="20" t="s">
        <v>105</v>
      </c>
      <c r="D542" s="21" t="s">
        <v>18</v>
      </c>
      <c r="E542" s="21">
        <v>20</v>
      </c>
      <c r="F542" s="21" t="s">
        <v>19</v>
      </c>
      <c r="G542" s="22" t="s">
        <v>106</v>
      </c>
      <c r="H542" s="24">
        <v>6000000</v>
      </c>
      <c r="I542" s="24">
        <v>0</v>
      </c>
      <c r="J542" s="24">
        <v>0</v>
      </c>
      <c r="K542" s="24">
        <v>0</v>
      </c>
      <c r="L542" s="24">
        <v>0</v>
      </c>
      <c r="M542" s="24">
        <f t="shared" si="206"/>
        <v>0</v>
      </c>
      <c r="N542" s="24">
        <f t="shared" si="207"/>
        <v>6000000</v>
      </c>
      <c r="O542" s="24">
        <v>2203000</v>
      </c>
      <c r="P542" s="24">
        <v>2200000</v>
      </c>
      <c r="Q542" s="24">
        <v>2200000</v>
      </c>
      <c r="R542" s="26">
        <v>2200000</v>
      </c>
    </row>
    <row r="543" spans="1:18" ht="18.600000000000001" thickBot="1" x14ac:dyDescent="0.35">
      <c r="A543" s="2">
        <v>2021</v>
      </c>
      <c r="B543" s="79" t="s">
        <v>414</v>
      </c>
      <c r="C543" s="20" t="s">
        <v>397</v>
      </c>
      <c r="D543" s="21" t="s">
        <v>18</v>
      </c>
      <c r="E543" s="21">
        <v>20</v>
      </c>
      <c r="F543" s="21" t="s">
        <v>19</v>
      </c>
      <c r="G543" s="22" t="s">
        <v>398</v>
      </c>
      <c r="H543" s="24">
        <v>0</v>
      </c>
      <c r="I543" s="24">
        <v>0</v>
      </c>
      <c r="J543" s="24">
        <v>0</v>
      </c>
      <c r="K543" s="24">
        <v>3422220</v>
      </c>
      <c r="L543" s="24">
        <v>0</v>
      </c>
      <c r="M543" s="24">
        <f t="shared" si="206"/>
        <v>3422220</v>
      </c>
      <c r="N543" s="24">
        <f t="shared" si="207"/>
        <v>3422220</v>
      </c>
      <c r="O543" s="24">
        <v>3422220</v>
      </c>
      <c r="P543" s="24">
        <v>3422220</v>
      </c>
      <c r="Q543" s="24">
        <v>0</v>
      </c>
      <c r="R543" s="26">
        <v>0</v>
      </c>
    </row>
    <row r="544" spans="1:18" ht="18.600000000000001" thickBot="1" x14ac:dyDescent="0.35">
      <c r="A544" s="2">
        <v>2021</v>
      </c>
      <c r="B544" s="79" t="s">
        <v>414</v>
      </c>
      <c r="C544" s="20" t="s">
        <v>107</v>
      </c>
      <c r="D544" s="21" t="s">
        <v>18</v>
      </c>
      <c r="E544" s="21">
        <v>20</v>
      </c>
      <c r="F544" s="21" t="s">
        <v>19</v>
      </c>
      <c r="G544" s="22" t="s">
        <v>108</v>
      </c>
      <c r="H544" s="24">
        <v>15000000</v>
      </c>
      <c r="I544" s="24">
        <v>0</v>
      </c>
      <c r="J544" s="24">
        <v>0</v>
      </c>
      <c r="K544" s="24">
        <v>0</v>
      </c>
      <c r="L544" s="24">
        <v>0</v>
      </c>
      <c r="M544" s="24">
        <f t="shared" si="206"/>
        <v>0</v>
      </c>
      <c r="N544" s="24">
        <f t="shared" si="207"/>
        <v>15000000</v>
      </c>
      <c r="O544" s="24">
        <v>5716850</v>
      </c>
      <c r="P544" s="24">
        <v>5713850</v>
      </c>
      <c r="Q544" s="24">
        <v>3329200</v>
      </c>
      <c r="R544" s="26">
        <v>3329200</v>
      </c>
    </row>
    <row r="545" spans="1:18" ht="18.600000000000001" thickBot="1" x14ac:dyDescent="0.35">
      <c r="A545" s="2">
        <v>2021</v>
      </c>
      <c r="B545" s="79" t="s">
        <v>414</v>
      </c>
      <c r="C545" s="20" t="s">
        <v>109</v>
      </c>
      <c r="D545" s="21" t="s">
        <v>18</v>
      </c>
      <c r="E545" s="21">
        <v>20</v>
      </c>
      <c r="F545" s="21" t="s">
        <v>19</v>
      </c>
      <c r="G545" s="22" t="s">
        <v>110</v>
      </c>
      <c r="H545" s="24">
        <v>456000000</v>
      </c>
      <c r="I545" s="24">
        <v>0</v>
      </c>
      <c r="J545" s="24">
        <v>0</v>
      </c>
      <c r="K545" s="24">
        <v>0</v>
      </c>
      <c r="L545" s="24">
        <v>0</v>
      </c>
      <c r="M545" s="24">
        <f t="shared" si="206"/>
        <v>0</v>
      </c>
      <c r="N545" s="24">
        <f t="shared" si="207"/>
        <v>456000000</v>
      </c>
      <c r="O545" s="24">
        <v>384636584</v>
      </c>
      <c r="P545" s="24">
        <v>384631584</v>
      </c>
      <c r="Q545" s="24">
        <v>0</v>
      </c>
      <c r="R545" s="26">
        <v>0</v>
      </c>
    </row>
    <row r="546" spans="1:18" ht="31.8" thickBot="1" x14ac:dyDescent="0.35">
      <c r="A546" s="2">
        <v>2021</v>
      </c>
      <c r="B546" s="79" t="s">
        <v>414</v>
      </c>
      <c r="C546" s="20" t="s">
        <v>111</v>
      </c>
      <c r="D546" s="21" t="s">
        <v>18</v>
      </c>
      <c r="E546" s="21">
        <v>20</v>
      </c>
      <c r="F546" s="21" t="s">
        <v>19</v>
      </c>
      <c r="G546" s="22" t="s">
        <v>112</v>
      </c>
      <c r="H546" s="24">
        <v>376000000</v>
      </c>
      <c r="I546" s="24">
        <v>0</v>
      </c>
      <c r="J546" s="24">
        <v>0</v>
      </c>
      <c r="K546" s="24">
        <v>0</v>
      </c>
      <c r="L546" s="24">
        <v>0</v>
      </c>
      <c r="M546" s="24">
        <f t="shared" si="206"/>
        <v>0</v>
      </c>
      <c r="N546" s="24">
        <f t="shared" si="207"/>
        <v>376000000</v>
      </c>
      <c r="O546" s="24">
        <v>376000000</v>
      </c>
      <c r="P546" s="24">
        <v>56670064</v>
      </c>
      <c r="Q546" s="24">
        <v>56670064</v>
      </c>
      <c r="R546" s="26">
        <v>56670064</v>
      </c>
    </row>
    <row r="547" spans="1:18" ht="47.4" thickBot="1" x14ac:dyDescent="0.35">
      <c r="A547" s="2">
        <v>2021</v>
      </c>
      <c r="B547" s="79" t="s">
        <v>414</v>
      </c>
      <c r="C547" s="15" t="s">
        <v>113</v>
      </c>
      <c r="D547" s="21"/>
      <c r="E547" s="21"/>
      <c r="F547" s="21"/>
      <c r="G547" s="17" t="s">
        <v>114</v>
      </c>
      <c r="H547" s="30">
        <f>+H548+H549+H550</f>
        <v>9682389879</v>
      </c>
      <c r="I547" s="30">
        <f t="shared" ref="I547:R547" si="219">+I548+I549+I550</f>
        <v>0</v>
      </c>
      <c r="J547" s="30">
        <f t="shared" si="219"/>
        <v>0</v>
      </c>
      <c r="K547" s="30">
        <f t="shared" si="219"/>
        <v>0</v>
      </c>
      <c r="L547" s="30">
        <f t="shared" si="219"/>
        <v>3422220</v>
      </c>
      <c r="M547" s="30">
        <f t="shared" si="219"/>
        <v>-3422220</v>
      </c>
      <c r="N547" s="30">
        <f t="shared" si="219"/>
        <v>9678967659</v>
      </c>
      <c r="O547" s="30">
        <f t="shared" si="219"/>
        <v>9598768064.7799988</v>
      </c>
      <c r="P547" s="30">
        <f t="shared" si="219"/>
        <v>8320509303.7799997</v>
      </c>
      <c r="Q547" s="30">
        <f t="shared" si="219"/>
        <v>2745615501.8200002</v>
      </c>
      <c r="R547" s="31">
        <f t="shared" si="219"/>
        <v>2745615501.8200002</v>
      </c>
    </row>
    <row r="548" spans="1:18" ht="18.600000000000001" thickBot="1" x14ac:dyDescent="0.35">
      <c r="A548" s="2">
        <v>2021</v>
      </c>
      <c r="B548" s="79" t="s">
        <v>414</v>
      </c>
      <c r="C548" s="20" t="s">
        <v>115</v>
      </c>
      <c r="D548" s="21" t="s">
        <v>18</v>
      </c>
      <c r="E548" s="21">
        <v>20</v>
      </c>
      <c r="F548" s="21" t="s">
        <v>19</v>
      </c>
      <c r="G548" s="22" t="s">
        <v>116</v>
      </c>
      <c r="H548" s="24">
        <v>1764740547</v>
      </c>
      <c r="I548" s="24">
        <v>0</v>
      </c>
      <c r="J548" s="24">
        <v>0</v>
      </c>
      <c r="K548" s="24">
        <v>0</v>
      </c>
      <c r="L548" s="24">
        <v>0</v>
      </c>
      <c r="M548" s="24">
        <f t="shared" si="206"/>
        <v>0</v>
      </c>
      <c r="N548" s="24">
        <f t="shared" si="207"/>
        <v>1764740547</v>
      </c>
      <c r="O548" s="24">
        <v>1764740547</v>
      </c>
      <c r="P548" s="24">
        <v>1017898119</v>
      </c>
      <c r="Q548" s="24">
        <v>1017381941</v>
      </c>
      <c r="R548" s="26">
        <v>1017381941</v>
      </c>
    </row>
    <row r="549" spans="1:18" ht="18.600000000000001" thickBot="1" x14ac:dyDescent="0.35">
      <c r="A549" s="2">
        <v>2021</v>
      </c>
      <c r="B549" s="79" t="s">
        <v>414</v>
      </c>
      <c r="C549" s="20" t="s">
        <v>117</v>
      </c>
      <c r="D549" s="21" t="s">
        <v>18</v>
      </c>
      <c r="E549" s="21">
        <v>20</v>
      </c>
      <c r="F549" s="21" t="s">
        <v>19</v>
      </c>
      <c r="G549" s="22" t="s">
        <v>118</v>
      </c>
      <c r="H549" s="24">
        <v>7916649332</v>
      </c>
      <c r="I549" s="24">
        <v>0</v>
      </c>
      <c r="J549" s="24">
        <v>0</v>
      </c>
      <c r="K549" s="24">
        <v>0</v>
      </c>
      <c r="L549" s="24">
        <v>3422220</v>
      </c>
      <c r="M549" s="24">
        <f t="shared" si="206"/>
        <v>-3422220</v>
      </c>
      <c r="N549" s="24">
        <f t="shared" si="207"/>
        <v>7913227112</v>
      </c>
      <c r="O549" s="24">
        <v>7833027517.7799997</v>
      </c>
      <c r="P549" s="24">
        <v>7301611184.7799997</v>
      </c>
      <c r="Q549" s="24">
        <v>1727714812.23</v>
      </c>
      <c r="R549" s="26">
        <v>1727714812.23</v>
      </c>
    </row>
    <row r="550" spans="1:18" ht="31.8" thickBot="1" x14ac:dyDescent="0.35">
      <c r="A550" s="2">
        <v>2021</v>
      </c>
      <c r="B550" s="79" t="s">
        <v>414</v>
      </c>
      <c r="C550" s="20" t="s">
        <v>119</v>
      </c>
      <c r="D550" s="21" t="s">
        <v>18</v>
      </c>
      <c r="E550" s="21">
        <v>20</v>
      </c>
      <c r="F550" s="21" t="s">
        <v>19</v>
      </c>
      <c r="G550" s="22" t="s">
        <v>120</v>
      </c>
      <c r="H550" s="24">
        <v>1000000</v>
      </c>
      <c r="I550" s="24">
        <v>0</v>
      </c>
      <c r="J550" s="24">
        <v>0</v>
      </c>
      <c r="K550" s="24">
        <v>0</v>
      </c>
      <c r="L550" s="24">
        <v>0</v>
      </c>
      <c r="M550" s="24">
        <f t="shared" si="206"/>
        <v>0</v>
      </c>
      <c r="N550" s="24">
        <f t="shared" si="207"/>
        <v>1000000</v>
      </c>
      <c r="O550" s="24">
        <v>1000000</v>
      </c>
      <c r="P550" s="24">
        <v>1000000</v>
      </c>
      <c r="Q550" s="24">
        <v>518748.59</v>
      </c>
      <c r="R550" s="26">
        <v>518748.59</v>
      </c>
    </row>
    <row r="551" spans="1:18" ht="31.8" thickBot="1" x14ac:dyDescent="0.35">
      <c r="A551" s="2">
        <v>2021</v>
      </c>
      <c r="B551" s="79" t="s">
        <v>414</v>
      </c>
      <c r="C551" s="15" t="s">
        <v>121</v>
      </c>
      <c r="D551" s="21"/>
      <c r="E551" s="21"/>
      <c r="F551" s="21"/>
      <c r="G551" s="17" t="s">
        <v>122</v>
      </c>
      <c r="H551" s="30">
        <f>SUM(H552:H557)</f>
        <v>8027189301</v>
      </c>
      <c r="I551" s="30">
        <f t="shared" ref="I551:R551" si="220">SUM(I552:I557)</f>
        <v>0</v>
      </c>
      <c r="J551" s="30">
        <f t="shared" si="220"/>
        <v>0</v>
      </c>
      <c r="K551" s="30">
        <f t="shared" si="220"/>
        <v>0</v>
      </c>
      <c r="L551" s="30">
        <f t="shared" si="220"/>
        <v>0</v>
      </c>
      <c r="M551" s="30">
        <f t="shared" si="220"/>
        <v>0</v>
      </c>
      <c r="N551" s="30">
        <f t="shared" si="220"/>
        <v>8027189301</v>
      </c>
      <c r="O551" s="30">
        <f t="shared" si="220"/>
        <v>7081452583.6699991</v>
      </c>
      <c r="P551" s="30">
        <f t="shared" si="220"/>
        <v>6915227134.9499989</v>
      </c>
      <c r="Q551" s="30">
        <f t="shared" si="220"/>
        <v>905378740.50000012</v>
      </c>
      <c r="R551" s="31">
        <f t="shared" si="220"/>
        <v>904657104.50000012</v>
      </c>
    </row>
    <row r="552" spans="1:18" ht="18.600000000000001" thickBot="1" x14ac:dyDescent="0.35">
      <c r="A552" s="2">
        <v>2021</v>
      </c>
      <c r="B552" s="79" t="s">
        <v>414</v>
      </c>
      <c r="C552" s="20" t="s">
        <v>123</v>
      </c>
      <c r="D552" s="21" t="s">
        <v>18</v>
      </c>
      <c r="E552" s="21">
        <v>20</v>
      </c>
      <c r="F552" s="21" t="s">
        <v>19</v>
      </c>
      <c r="G552" s="22" t="s">
        <v>124</v>
      </c>
      <c r="H552" s="24">
        <v>1901794484</v>
      </c>
      <c r="I552" s="24">
        <v>0</v>
      </c>
      <c r="J552" s="24">
        <v>0</v>
      </c>
      <c r="K552" s="24">
        <v>0</v>
      </c>
      <c r="L552" s="24">
        <v>0</v>
      </c>
      <c r="M552" s="24">
        <f t="shared" si="206"/>
        <v>0</v>
      </c>
      <c r="N552" s="24">
        <f t="shared" si="207"/>
        <v>1901794484</v>
      </c>
      <c r="O552" s="24">
        <v>1885276364.0899999</v>
      </c>
      <c r="P552" s="24">
        <v>1884784616.0899999</v>
      </c>
      <c r="Q552" s="24">
        <v>245298997.09</v>
      </c>
      <c r="R552" s="26">
        <v>245298997.09</v>
      </c>
    </row>
    <row r="553" spans="1:18" ht="31.8" thickBot="1" x14ac:dyDescent="0.35">
      <c r="A553" s="2">
        <v>2021</v>
      </c>
      <c r="B553" s="79" t="s">
        <v>414</v>
      </c>
      <c r="C553" s="20" t="s">
        <v>125</v>
      </c>
      <c r="D553" s="21" t="s">
        <v>18</v>
      </c>
      <c r="E553" s="21">
        <v>20</v>
      </c>
      <c r="F553" s="21" t="s">
        <v>19</v>
      </c>
      <c r="G553" s="22" t="s">
        <v>126</v>
      </c>
      <c r="H553" s="24">
        <v>3522762176</v>
      </c>
      <c r="I553" s="24">
        <v>0</v>
      </c>
      <c r="J553" s="24">
        <v>0</v>
      </c>
      <c r="K553" s="24">
        <v>0</v>
      </c>
      <c r="L553" s="24">
        <v>0</v>
      </c>
      <c r="M553" s="24">
        <f t="shared" si="206"/>
        <v>0</v>
      </c>
      <c r="N553" s="24">
        <f t="shared" si="207"/>
        <v>3522762176</v>
      </c>
      <c r="O553" s="24">
        <v>3303349988.1999998</v>
      </c>
      <c r="P553" s="24">
        <v>3253865311.6999998</v>
      </c>
      <c r="Q553" s="24">
        <v>391944720.69999999</v>
      </c>
      <c r="R553" s="26">
        <v>391944720.69999999</v>
      </c>
    </row>
    <row r="554" spans="1:18" ht="31.8" thickBot="1" x14ac:dyDescent="0.35">
      <c r="A554" s="2">
        <v>2021</v>
      </c>
      <c r="B554" s="79" t="s">
        <v>414</v>
      </c>
      <c r="C554" s="20" t="s">
        <v>127</v>
      </c>
      <c r="D554" s="21" t="s">
        <v>18</v>
      </c>
      <c r="E554" s="21">
        <v>20</v>
      </c>
      <c r="F554" s="21" t="s">
        <v>19</v>
      </c>
      <c r="G554" s="22" t="s">
        <v>128</v>
      </c>
      <c r="H554" s="24">
        <v>438053756</v>
      </c>
      <c r="I554" s="24">
        <v>0</v>
      </c>
      <c r="J554" s="24">
        <v>0</v>
      </c>
      <c r="K554" s="24">
        <v>0</v>
      </c>
      <c r="L554" s="24">
        <v>0</v>
      </c>
      <c r="M554" s="24">
        <f t="shared" si="206"/>
        <v>0</v>
      </c>
      <c r="N554" s="24">
        <f t="shared" si="207"/>
        <v>438053756</v>
      </c>
      <c r="O554" s="24">
        <v>288970451.94999999</v>
      </c>
      <c r="P554" s="24">
        <v>224406403.72999999</v>
      </c>
      <c r="Q554" s="24">
        <v>56828039.729999997</v>
      </c>
      <c r="R554" s="26">
        <v>56106403.729999997</v>
      </c>
    </row>
    <row r="555" spans="1:18" ht="18.600000000000001" thickBot="1" x14ac:dyDescent="0.35">
      <c r="A555" s="2">
        <v>2021</v>
      </c>
      <c r="B555" s="79" t="s">
        <v>414</v>
      </c>
      <c r="C555" s="20" t="s">
        <v>129</v>
      </c>
      <c r="D555" s="21" t="s">
        <v>18</v>
      </c>
      <c r="E555" s="21">
        <v>20</v>
      </c>
      <c r="F555" s="21" t="s">
        <v>19</v>
      </c>
      <c r="G555" s="22" t="s">
        <v>130</v>
      </c>
      <c r="H555" s="24">
        <v>1485186461</v>
      </c>
      <c r="I555" s="24">
        <v>0</v>
      </c>
      <c r="J555" s="24">
        <v>0</v>
      </c>
      <c r="K555" s="24">
        <v>0</v>
      </c>
      <c r="L555" s="24">
        <v>0</v>
      </c>
      <c r="M555" s="24">
        <f t="shared" si="206"/>
        <v>0</v>
      </c>
      <c r="N555" s="24">
        <f t="shared" si="207"/>
        <v>1485186461</v>
      </c>
      <c r="O555" s="24">
        <v>1241770812.6099999</v>
      </c>
      <c r="P555" s="24">
        <v>1190205836.6099999</v>
      </c>
      <c r="Q555" s="24">
        <v>195770197.97</v>
      </c>
      <c r="R555" s="26">
        <v>195770197.97</v>
      </c>
    </row>
    <row r="556" spans="1:18" ht="47.4" thickBot="1" x14ac:dyDescent="0.35">
      <c r="A556" s="2">
        <v>2021</v>
      </c>
      <c r="B556" s="79" t="s">
        <v>414</v>
      </c>
      <c r="C556" s="20" t="s">
        <v>131</v>
      </c>
      <c r="D556" s="21" t="s">
        <v>18</v>
      </c>
      <c r="E556" s="21">
        <v>20</v>
      </c>
      <c r="F556" s="21" t="s">
        <v>19</v>
      </c>
      <c r="G556" s="22" t="s">
        <v>132</v>
      </c>
      <c r="H556" s="24">
        <v>160471120</v>
      </c>
      <c r="I556" s="24">
        <v>0</v>
      </c>
      <c r="J556" s="24">
        <v>0</v>
      </c>
      <c r="K556" s="24">
        <v>0</v>
      </c>
      <c r="L556" s="24">
        <v>0</v>
      </c>
      <c r="M556" s="24">
        <f t="shared" si="206"/>
        <v>0</v>
      </c>
      <c r="N556" s="24">
        <f t="shared" si="207"/>
        <v>160471120</v>
      </c>
      <c r="O556" s="24">
        <v>102566038.25</v>
      </c>
      <c r="P556" s="24">
        <v>102496038.25</v>
      </c>
      <c r="Q556" s="24">
        <v>15528508.439999999</v>
      </c>
      <c r="R556" s="26">
        <v>15528508.439999999</v>
      </c>
    </row>
    <row r="557" spans="1:18" ht="47.4" thickBot="1" x14ac:dyDescent="0.35">
      <c r="A557" s="2">
        <v>2021</v>
      </c>
      <c r="B557" s="79" t="s">
        <v>414</v>
      </c>
      <c r="C557" s="20" t="s">
        <v>133</v>
      </c>
      <c r="D557" s="21" t="s">
        <v>18</v>
      </c>
      <c r="E557" s="21">
        <v>20</v>
      </c>
      <c r="F557" s="21" t="s">
        <v>19</v>
      </c>
      <c r="G557" s="22" t="s">
        <v>134</v>
      </c>
      <c r="H557" s="24">
        <v>518921304</v>
      </c>
      <c r="I557" s="24">
        <v>0</v>
      </c>
      <c r="J557" s="24">
        <v>0</v>
      </c>
      <c r="K557" s="24">
        <v>0</v>
      </c>
      <c r="L557" s="24">
        <v>0</v>
      </c>
      <c r="M557" s="24">
        <f t="shared" si="206"/>
        <v>0</v>
      </c>
      <c r="N557" s="24">
        <f t="shared" si="207"/>
        <v>518921304</v>
      </c>
      <c r="O557" s="24">
        <v>259518928.56999999</v>
      </c>
      <c r="P557" s="24">
        <v>259468928.56999999</v>
      </c>
      <c r="Q557" s="24">
        <v>8276.57</v>
      </c>
      <c r="R557" s="26">
        <v>8276.57</v>
      </c>
    </row>
    <row r="558" spans="1:18" ht="31.8" thickBot="1" x14ac:dyDescent="0.35">
      <c r="A558" s="2">
        <v>2021</v>
      </c>
      <c r="B558" s="79" t="s">
        <v>414</v>
      </c>
      <c r="C558" s="15" t="s">
        <v>135</v>
      </c>
      <c r="D558" s="21"/>
      <c r="E558" s="21"/>
      <c r="F558" s="21"/>
      <c r="G558" s="17" t="s">
        <v>136</v>
      </c>
      <c r="H558" s="30">
        <f>SUM(H559:H563)</f>
        <v>563000000</v>
      </c>
      <c r="I558" s="30">
        <f t="shared" ref="I558:R558" si="221">SUM(I559:I563)</f>
        <v>0</v>
      </c>
      <c r="J558" s="30">
        <f t="shared" si="221"/>
        <v>0</v>
      </c>
      <c r="K558" s="30">
        <f t="shared" si="221"/>
        <v>82000000</v>
      </c>
      <c r="L558" s="30">
        <f t="shared" si="221"/>
        <v>82000000</v>
      </c>
      <c r="M558" s="30">
        <f t="shared" si="221"/>
        <v>0</v>
      </c>
      <c r="N558" s="30">
        <f t="shared" si="221"/>
        <v>563000000</v>
      </c>
      <c r="O558" s="30">
        <f t="shared" si="221"/>
        <v>460551926.72000003</v>
      </c>
      <c r="P558" s="30">
        <f t="shared" si="221"/>
        <v>518379.72</v>
      </c>
      <c r="Q558" s="30">
        <f t="shared" si="221"/>
        <v>518379.72</v>
      </c>
      <c r="R558" s="31">
        <f t="shared" si="221"/>
        <v>518379.72</v>
      </c>
    </row>
    <row r="559" spans="1:18" ht="18.600000000000001" thickBot="1" x14ac:dyDescent="0.35">
      <c r="A559" s="2">
        <v>2021</v>
      </c>
      <c r="B559" s="79" t="s">
        <v>414</v>
      </c>
      <c r="C559" s="20" t="s">
        <v>137</v>
      </c>
      <c r="D559" s="21" t="s">
        <v>18</v>
      </c>
      <c r="E559" s="21">
        <v>20</v>
      </c>
      <c r="F559" s="21" t="s">
        <v>19</v>
      </c>
      <c r="G559" s="22" t="s">
        <v>138</v>
      </c>
      <c r="H559" s="24">
        <v>270000000</v>
      </c>
      <c r="I559" s="24">
        <v>0</v>
      </c>
      <c r="J559" s="24">
        <v>0</v>
      </c>
      <c r="K559" s="24">
        <v>0</v>
      </c>
      <c r="L559" s="24">
        <v>0</v>
      </c>
      <c r="M559" s="24">
        <f t="shared" ref="M559:M619" si="222">+I559-J559+K559-L559</f>
        <v>0</v>
      </c>
      <c r="N559" s="24">
        <f t="shared" ref="N559:N619" si="223">+H559+M559</f>
        <v>270000000</v>
      </c>
      <c r="O559" s="24">
        <v>230000000</v>
      </c>
      <c r="P559" s="24">
        <v>0</v>
      </c>
      <c r="Q559" s="24">
        <v>0</v>
      </c>
      <c r="R559" s="26">
        <v>0</v>
      </c>
    </row>
    <row r="560" spans="1:18" ht="31.8" thickBot="1" x14ac:dyDescent="0.35">
      <c r="A560" s="2">
        <v>2021</v>
      </c>
      <c r="B560" s="79" t="s">
        <v>414</v>
      </c>
      <c r="C560" s="20" t="s">
        <v>139</v>
      </c>
      <c r="D560" s="21" t="s">
        <v>18</v>
      </c>
      <c r="E560" s="21">
        <v>20</v>
      </c>
      <c r="F560" s="21" t="s">
        <v>19</v>
      </c>
      <c r="G560" s="22" t="s">
        <v>140</v>
      </c>
      <c r="H560" s="24">
        <v>50000000</v>
      </c>
      <c r="I560" s="24">
        <v>0</v>
      </c>
      <c r="J560" s="24">
        <v>0</v>
      </c>
      <c r="K560" s="24">
        <v>0</v>
      </c>
      <c r="L560" s="24">
        <v>0</v>
      </c>
      <c r="M560" s="24">
        <f t="shared" si="222"/>
        <v>0</v>
      </c>
      <c r="N560" s="24">
        <f t="shared" si="223"/>
        <v>50000000</v>
      </c>
      <c r="O560" s="24">
        <v>17551926.719999999</v>
      </c>
      <c r="P560" s="24">
        <v>126.72</v>
      </c>
      <c r="Q560" s="24">
        <v>126.72</v>
      </c>
      <c r="R560" s="26">
        <v>126.72</v>
      </c>
    </row>
    <row r="561" spans="1:18" ht="47.4" thickBot="1" x14ac:dyDescent="0.35">
      <c r="A561" s="2">
        <v>2021</v>
      </c>
      <c r="B561" s="79" t="s">
        <v>414</v>
      </c>
      <c r="C561" s="20" t="s">
        <v>141</v>
      </c>
      <c r="D561" s="21" t="s">
        <v>18</v>
      </c>
      <c r="E561" s="21">
        <v>20</v>
      </c>
      <c r="F561" s="21" t="s">
        <v>19</v>
      </c>
      <c r="G561" s="22" t="s">
        <v>142</v>
      </c>
      <c r="H561" s="24">
        <v>3000000</v>
      </c>
      <c r="I561" s="24">
        <v>0</v>
      </c>
      <c r="J561" s="24">
        <v>0</v>
      </c>
      <c r="K561" s="24">
        <v>0</v>
      </c>
      <c r="L561" s="24">
        <v>0</v>
      </c>
      <c r="M561" s="24">
        <f t="shared" si="222"/>
        <v>0</v>
      </c>
      <c r="N561" s="24">
        <f t="shared" si="223"/>
        <v>3000000</v>
      </c>
      <c r="O561" s="24">
        <v>3000000</v>
      </c>
      <c r="P561" s="24">
        <v>518253</v>
      </c>
      <c r="Q561" s="24">
        <v>518253</v>
      </c>
      <c r="R561" s="26">
        <v>518253</v>
      </c>
    </row>
    <row r="562" spans="1:18" ht="31.8" thickBot="1" x14ac:dyDescent="0.35">
      <c r="A562" s="2">
        <v>2021</v>
      </c>
      <c r="B562" s="79" t="s">
        <v>414</v>
      </c>
      <c r="C562" s="20" t="s">
        <v>143</v>
      </c>
      <c r="D562" s="21" t="s">
        <v>18</v>
      </c>
      <c r="E562" s="21">
        <v>20</v>
      </c>
      <c r="F562" s="21" t="s">
        <v>19</v>
      </c>
      <c r="G562" s="22" t="s">
        <v>144</v>
      </c>
      <c r="H562" s="24">
        <v>210000000</v>
      </c>
      <c r="I562" s="24">
        <v>0</v>
      </c>
      <c r="J562" s="24">
        <v>0</v>
      </c>
      <c r="K562" s="24">
        <v>0</v>
      </c>
      <c r="L562" s="24">
        <v>82000000</v>
      </c>
      <c r="M562" s="24">
        <f t="shared" si="222"/>
        <v>-82000000</v>
      </c>
      <c r="N562" s="25">
        <f t="shared" si="223"/>
        <v>128000000</v>
      </c>
      <c r="O562" s="24">
        <v>98000000</v>
      </c>
      <c r="P562" s="24">
        <v>0</v>
      </c>
      <c r="Q562" s="24">
        <v>0</v>
      </c>
      <c r="R562" s="26">
        <v>0</v>
      </c>
    </row>
    <row r="563" spans="1:18" ht="18.600000000000001" thickBot="1" x14ac:dyDescent="0.35">
      <c r="A563" s="2">
        <v>2021</v>
      </c>
      <c r="B563" s="79" t="s">
        <v>414</v>
      </c>
      <c r="C563" s="20" t="s">
        <v>145</v>
      </c>
      <c r="D563" s="21" t="s">
        <v>18</v>
      </c>
      <c r="E563" s="21">
        <v>20</v>
      </c>
      <c r="F563" s="21" t="s">
        <v>19</v>
      </c>
      <c r="G563" s="22" t="s">
        <v>146</v>
      </c>
      <c r="H563" s="24">
        <v>30000000</v>
      </c>
      <c r="I563" s="24">
        <v>0</v>
      </c>
      <c r="J563" s="24">
        <v>0</v>
      </c>
      <c r="K563" s="24">
        <v>82000000</v>
      </c>
      <c r="L563" s="24">
        <v>0</v>
      </c>
      <c r="M563" s="24">
        <f t="shared" si="222"/>
        <v>82000000</v>
      </c>
      <c r="N563" s="25">
        <f t="shared" si="223"/>
        <v>112000000</v>
      </c>
      <c r="O563" s="24">
        <v>112000000</v>
      </c>
      <c r="P563" s="24">
        <v>0</v>
      </c>
      <c r="Q563" s="24">
        <v>0</v>
      </c>
      <c r="R563" s="26">
        <v>0</v>
      </c>
    </row>
    <row r="564" spans="1:18" ht="18.600000000000001" thickBot="1" x14ac:dyDescent="0.35">
      <c r="A564" s="2">
        <v>2021</v>
      </c>
      <c r="B564" s="79" t="s">
        <v>414</v>
      </c>
      <c r="C564" s="15" t="s">
        <v>147</v>
      </c>
      <c r="D564" s="21" t="s">
        <v>18</v>
      </c>
      <c r="E564" s="21">
        <v>20</v>
      </c>
      <c r="F564" s="21" t="s">
        <v>19</v>
      </c>
      <c r="G564" s="17" t="s">
        <v>148</v>
      </c>
      <c r="H564" s="30">
        <v>36000000</v>
      </c>
      <c r="I564" s="30">
        <v>0</v>
      </c>
      <c r="J564" s="30">
        <v>0</v>
      </c>
      <c r="K564" s="30">
        <v>0</v>
      </c>
      <c r="L564" s="30">
        <v>0</v>
      </c>
      <c r="M564" s="30">
        <f t="shared" si="222"/>
        <v>0</v>
      </c>
      <c r="N564" s="30">
        <f t="shared" si="223"/>
        <v>36000000</v>
      </c>
      <c r="O564" s="30">
        <v>6504150</v>
      </c>
      <c r="P564" s="30">
        <v>6504150</v>
      </c>
      <c r="Q564" s="30">
        <v>6504150</v>
      </c>
      <c r="R564" s="31">
        <v>6504150</v>
      </c>
    </row>
    <row r="565" spans="1:18" ht="18.600000000000001" thickBot="1" x14ac:dyDescent="0.35">
      <c r="A565" s="2">
        <v>2021</v>
      </c>
      <c r="B565" s="79" t="s">
        <v>414</v>
      </c>
      <c r="C565" s="15" t="s">
        <v>149</v>
      </c>
      <c r="D565" s="16"/>
      <c r="E565" s="16"/>
      <c r="F565" s="21"/>
      <c r="G565" s="17" t="s">
        <v>150</v>
      </c>
      <c r="H565" s="30">
        <f>+H566+H569+H574</f>
        <v>27177626000</v>
      </c>
      <c r="I565" s="30">
        <f t="shared" ref="I565:R565" si="224">+I566+I569+I574</f>
        <v>0</v>
      </c>
      <c r="J565" s="30">
        <f t="shared" si="224"/>
        <v>0</v>
      </c>
      <c r="K565" s="30">
        <f t="shared" si="224"/>
        <v>0</v>
      </c>
      <c r="L565" s="30">
        <f t="shared" si="224"/>
        <v>0</v>
      </c>
      <c r="M565" s="30">
        <f t="shared" si="224"/>
        <v>0</v>
      </c>
      <c r="N565" s="30">
        <f t="shared" si="224"/>
        <v>27177626000</v>
      </c>
      <c r="O565" s="30">
        <f t="shared" si="224"/>
        <v>5578818371.3800001</v>
      </c>
      <c r="P565" s="30">
        <f t="shared" si="224"/>
        <v>2637477621.2800002</v>
      </c>
      <c r="Q565" s="30">
        <f t="shared" si="224"/>
        <v>1018750176.28</v>
      </c>
      <c r="R565" s="31">
        <f t="shared" si="224"/>
        <v>1018750176.28</v>
      </c>
    </row>
    <row r="566" spans="1:18" ht="18.600000000000001" thickBot="1" x14ac:dyDescent="0.35">
      <c r="A566" s="2">
        <v>2021</v>
      </c>
      <c r="B566" s="79" t="s">
        <v>414</v>
      </c>
      <c r="C566" s="15" t="s">
        <v>151</v>
      </c>
      <c r="D566" s="16"/>
      <c r="E566" s="16"/>
      <c r="F566" s="21"/>
      <c r="G566" s="17" t="s">
        <v>152</v>
      </c>
      <c r="H566" s="30">
        <f t="shared" ref="H566:R567" si="225">+H567</f>
        <v>18767000000</v>
      </c>
      <c r="I566" s="30">
        <f t="shared" si="225"/>
        <v>0</v>
      </c>
      <c r="J566" s="30">
        <f t="shared" si="225"/>
        <v>0</v>
      </c>
      <c r="K566" s="30">
        <f t="shared" si="225"/>
        <v>0</v>
      </c>
      <c r="L566" s="30">
        <f t="shared" si="225"/>
        <v>0</v>
      </c>
      <c r="M566" s="30">
        <f t="shared" si="225"/>
        <v>0</v>
      </c>
      <c r="N566" s="30">
        <f t="shared" si="225"/>
        <v>18767000000</v>
      </c>
      <c r="O566" s="30">
        <f t="shared" si="225"/>
        <v>0</v>
      </c>
      <c r="P566" s="30">
        <f t="shared" si="225"/>
        <v>0</v>
      </c>
      <c r="Q566" s="30">
        <f t="shared" si="225"/>
        <v>0</v>
      </c>
      <c r="R566" s="31">
        <f t="shared" si="225"/>
        <v>0</v>
      </c>
    </row>
    <row r="567" spans="1:18" ht="18.600000000000001" thickBot="1" x14ac:dyDescent="0.35">
      <c r="A567" s="2">
        <v>2021</v>
      </c>
      <c r="B567" s="79" t="s">
        <v>414</v>
      </c>
      <c r="C567" s="15" t="s">
        <v>153</v>
      </c>
      <c r="D567" s="16"/>
      <c r="E567" s="16"/>
      <c r="F567" s="21"/>
      <c r="G567" s="17" t="s">
        <v>154</v>
      </c>
      <c r="H567" s="30">
        <f t="shared" si="225"/>
        <v>18767000000</v>
      </c>
      <c r="I567" s="30">
        <f t="shared" si="225"/>
        <v>0</v>
      </c>
      <c r="J567" s="30">
        <f t="shared" si="225"/>
        <v>0</v>
      </c>
      <c r="K567" s="30">
        <f t="shared" si="225"/>
        <v>0</v>
      </c>
      <c r="L567" s="30">
        <f t="shared" si="225"/>
        <v>0</v>
      </c>
      <c r="M567" s="30">
        <f t="shared" si="225"/>
        <v>0</v>
      </c>
      <c r="N567" s="30">
        <f t="shared" si="225"/>
        <v>18767000000</v>
      </c>
      <c r="O567" s="30">
        <f t="shared" si="225"/>
        <v>0</v>
      </c>
      <c r="P567" s="30">
        <f t="shared" si="225"/>
        <v>0</v>
      </c>
      <c r="Q567" s="30">
        <f t="shared" si="225"/>
        <v>0</v>
      </c>
      <c r="R567" s="31">
        <f t="shared" si="225"/>
        <v>0</v>
      </c>
    </row>
    <row r="568" spans="1:18" ht="47.4" thickBot="1" x14ac:dyDescent="0.35">
      <c r="A568" s="2">
        <v>2021</v>
      </c>
      <c r="B568" s="79" t="s">
        <v>414</v>
      </c>
      <c r="C568" s="20" t="s">
        <v>155</v>
      </c>
      <c r="D568" s="21" t="s">
        <v>18</v>
      </c>
      <c r="E568" s="21">
        <v>20</v>
      </c>
      <c r="F568" s="21" t="s">
        <v>19</v>
      </c>
      <c r="G568" s="22" t="s">
        <v>156</v>
      </c>
      <c r="H568" s="35">
        <v>18767000000</v>
      </c>
      <c r="I568" s="24">
        <v>0</v>
      </c>
      <c r="J568" s="24">
        <v>0</v>
      </c>
      <c r="K568" s="24">
        <v>0</v>
      </c>
      <c r="L568" s="24">
        <v>0</v>
      </c>
      <c r="M568" s="24">
        <f t="shared" si="222"/>
        <v>0</v>
      </c>
      <c r="N568" s="24">
        <f t="shared" si="223"/>
        <v>18767000000</v>
      </c>
      <c r="O568" s="24">
        <v>0</v>
      </c>
      <c r="P568" s="24">
        <v>0</v>
      </c>
      <c r="Q568" s="24">
        <v>0</v>
      </c>
      <c r="R568" s="26">
        <v>0</v>
      </c>
    </row>
    <row r="569" spans="1:18" ht="18.600000000000001" thickBot="1" x14ac:dyDescent="0.35">
      <c r="A569" s="2">
        <v>2021</v>
      </c>
      <c r="B569" s="79" t="s">
        <v>414</v>
      </c>
      <c r="C569" s="15" t="s">
        <v>157</v>
      </c>
      <c r="D569" s="16"/>
      <c r="E569" s="16"/>
      <c r="F569" s="21"/>
      <c r="G569" s="85" t="s">
        <v>427</v>
      </c>
      <c r="H569" s="30">
        <f t="shared" ref="H569:R570" si="226">+H570</f>
        <v>188000000</v>
      </c>
      <c r="I569" s="30">
        <f t="shared" si="226"/>
        <v>0</v>
      </c>
      <c r="J569" s="30">
        <f t="shared" si="226"/>
        <v>0</v>
      </c>
      <c r="K569" s="30">
        <f t="shared" si="226"/>
        <v>0</v>
      </c>
      <c r="L569" s="30">
        <f t="shared" si="226"/>
        <v>0</v>
      </c>
      <c r="M569" s="30">
        <f t="shared" si="226"/>
        <v>0</v>
      </c>
      <c r="N569" s="30">
        <f t="shared" si="226"/>
        <v>188000000</v>
      </c>
      <c r="O569" s="30">
        <f t="shared" si="226"/>
        <v>188000000</v>
      </c>
      <c r="P569" s="30">
        <f t="shared" si="226"/>
        <v>13275249.9</v>
      </c>
      <c r="Q569" s="30">
        <f t="shared" si="226"/>
        <v>13275249.9</v>
      </c>
      <c r="R569" s="31">
        <f t="shared" si="226"/>
        <v>13275249.9</v>
      </c>
    </row>
    <row r="570" spans="1:18" ht="31.8" thickBot="1" x14ac:dyDescent="0.35">
      <c r="A570" s="2">
        <v>2021</v>
      </c>
      <c r="B570" s="79" t="s">
        <v>414</v>
      </c>
      <c r="C570" s="15" t="s">
        <v>159</v>
      </c>
      <c r="D570" s="21"/>
      <c r="E570" s="21"/>
      <c r="F570" s="21"/>
      <c r="G570" s="17" t="s">
        <v>160</v>
      </c>
      <c r="H570" s="30">
        <f t="shared" si="226"/>
        <v>188000000</v>
      </c>
      <c r="I570" s="30">
        <f t="shared" si="226"/>
        <v>0</v>
      </c>
      <c r="J570" s="30">
        <f t="shared" si="226"/>
        <v>0</v>
      </c>
      <c r="K570" s="30">
        <f t="shared" si="226"/>
        <v>0</v>
      </c>
      <c r="L570" s="30">
        <f t="shared" si="226"/>
        <v>0</v>
      </c>
      <c r="M570" s="30">
        <f t="shared" si="226"/>
        <v>0</v>
      </c>
      <c r="N570" s="30">
        <f t="shared" si="226"/>
        <v>188000000</v>
      </c>
      <c r="O570" s="30">
        <f t="shared" si="226"/>
        <v>188000000</v>
      </c>
      <c r="P570" s="30">
        <f t="shared" si="226"/>
        <v>13275249.9</v>
      </c>
      <c r="Q570" s="30">
        <f t="shared" si="226"/>
        <v>13275249.9</v>
      </c>
      <c r="R570" s="31">
        <f t="shared" si="226"/>
        <v>13275249.9</v>
      </c>
    </row>
    <row r="571" spans="1:18" ht="31.8" thickBot="1" x14ac:dyDescent="0.35">
      <c r="A571" s="2">
        <v>2021</v>
      </c>
      <c r="B571" s="79" t="s">
        <v>414</v>
      </c>
      <c r="C571" s="15" t="s">
        <v>161</v>
      </c>
      <c r="D571" s="21"/>
      <c r="E571" s="21"/>
      <c r="F571" s="21"/>
      <c r="G571" s="17" t="s">
        <v>162</v>
      </c>
      <c r="H571" s="30">
        <f>+H572+H573</f>
        <v>188000000</v>
      </c>
      <c r="I571" s="30">
        <f t="shared" ref="I571:R571" si="227">+I572+I573</f>
        <v>0</v>
      </c>
      <c r="J571" s="30">
        <f t="shared" si="227"/>
        <v>0</v>
      </c>
      <c r="K571" s="30">
        <f t="shared" si="227"/>
        <v>0</v>
      </c>
      <c r="L571" s="30">
        <f t="shared" si="227"/>
        <v>0</v>
      </c>
      <c r="M571" s="30">
        <f t="shared" si="227"/>
        <v>0</v>
      </c>
      <c r="N571" s="30">
        <f t="shared" si="227"/>
        <v>188000000</v>
      </c>
      <c r="O571" s="30">
        <f t="shared" si="227"/>
        <v>188000000</v>
      </c>
      <c r="P571" s="30">
        <f t="shared" si="227"/>
        <v>13275249.9</v>
      </c>
      <c r="Q571" s="30">
        <f t="shared" si="227"/>
        <v>13275249.9</v>
      </c>
      <c r="R571" s="31">
        <f t="shared" si="227"/>
        <v>13275249.9</v>
      </c>
    </row>
    <row r="572" spans="1:18" ht="18.600000000000001" thickBot="1" x14ac:dyDescent="0.35">
      <c r="A572" s="2">
        <v>2021</v>
      </c>
      <c r="B572" s="79" t="s">
        <v>414</v>
      </c>
      <c r="C572" s="20" t="s">
        <v>163</v>
      </c>
      <c r="D572" s="21" t="s">
        <v>18</v>
      </c>
      <c r="E572" s="21">
        <v>20</v>
      </c>
      <c r="F572" s="21" t="s">
        <v>19</v>
      </c>
      <c r="G572" s="22" t="s">
        <v>164</v>
      </c>
      <c r="H572" s="24">
        <v>68000000</v>
      </c>
      <c r="I572" s="24">
        <v>0</v>
      </c>
      <c r="J572" s="24">
        <v>0</v>
      </c>
      <c r="K572" s="24">
        <v>0</v>
      </c>
      <c r="L572" s="24">
        <v>0</v>
      </c>
      <c r="M572" s="24">
        <f t="shared" si="222"/>
        <v>0</v>
      </c>
      <c r="N572" s="24">
        <f t="shared" si="223"/>
        <v>68000000</v>
      </c>
      <c r="O572" s="24">
        <v>68000000</v>
      </c>
      <c r="P572" s="24">
        <v>13246572.01</v>
      </c>
      <c r="Q572" s="24">
        <v>13246572.01</v>
      </c>
      <c r="R572" s="26">
        <v>13246572.01</v>
      </c>
    </row>
    <row r="573" spans="1:18" ht="31.8" thickBot="1" x14ac:dyDescent="0.35">
      <c r="A573" s="2">
        <v>2021</v>
      </c>
      <c r="B573" s="79" t="s">
        <v>414</v>
      </c>
      <c r="C573" s="20" t="s">
        <v>165</v>
      </c>
      <c r="D573" s="21" t="s">
        <v>18</v>
      </c>
      <c r="E573" s="21">
        <v>20</v>
      </c>
      <c r="F573" s="21" t="s">
        <v>19</v>
      </c>
      <c r="G573" s="22" t="s">
        <v>166</v>
      </c>
      <c r="H573" s="24">
        <v>120000000</v>
      </c>
      <c r="I573" s="24">
        <v>0</v>
      </c>
      <c r="J573" s="24">
        <v>0</v>
      </c>
      <c r="K573" s="24">
        <v>0</v>
      </c>
      <c r="L573" s="24">
        <v>0</v>
      </c>
      <c r="M573" s="24">
        <f t="shared" si="222"/>
        <v>0</v>
      </c>
      <c r="N573" s="24">
        <f t="shared" si="223"/>
        <v>120000000</v>
      </c>
      <c r="O573" s="24">
        <v>120000000</v>
      </c>
      <c r="P573" s="24">
        <v>28677.89</v>
      </c>
      <c r="Q573" s="24">
        <v>28677.89</v>
      </c>
      <c r="R573" s="26">
        <v>28677.89</v>
      </c>
    </row>
    <row r="574" spans="1:18" ht="18.600000000000001" thickBot="1" x14ac:dyDescent="0.35">
      <c r="A574" s="2">
        <v>2021</v>
      </c>
      <c r="B574" s="79" t="s">
        <v>414</v>
      </c>
      <c r="C574" s="15" t="s">
        <v>167</v>
      </c>
      <c r="D574" s="16"/>
      <c r="E574" s="16"/>
      <c r="F574" s="21"/>
      <c r="G574" s="17" t="s">
        <v>168</v>
      </c>
      <c r="H574" s="30">
        <f>+H575</f>
        <v>8222626000</v>
      </c>
      <c r="I574" s="30">
        <f t="shared" ref="I574:R574" si="228">+I575</f>
        <v>0</v>
      </c>
      <c r="J574" s="30">
        <f t="shared" si="228"/>
        <v>0</v>
      </c>
      <c r="K574" s="30">
        <f t="shared" si="228"/>
        <v>0</v>
      </c>
      <c r="L574" s="30">
        <f t="shared" si="228"/>
        <v>0</v>
      </c>
      <c r="M574" s="30">
        <f t="shared" si="228"/>
        <v>0</v>
      </c>
      <c r="N574" s="30">
        <f t="shared" si="228"/>
        <v>8222626000</v>
      </c>
      <c r="O574" s="30">
        <f t="shared" si="228"/>
        <v>5390818371.3800001</v>
      </c>
      <c r="P574" s="30">
        <f t="shared" si="228"/>
        <v>2624202371.3800001</v>
      </c>
      <c r="Q574" s="30">
        <f t="shared" si="228"/>
        <v>1005474926.38</v>
      </c>
      <c r="R574" s="31">
        <f t="shared" si="228"/>
        <v>1005474926.38</v>
      </c>
    </row>
    <row r="575" spans="1:18" ht="18.600000000000001" thickBot="1" x14ac:dyDescent="0.35">
      <c r="A575" s="2">
        <v>2021</v>
      </c>
      <c r="B575" s="79" t="s">
        <v>414</v>
      </c>
      <c r="C575" s="15" t="s">
        <v>169</v>
      </c>
      <c r="D575" s="16"/>
      <c r="E575" s="16"/>
      <c r="F575" s="21"/>
      <c r="G575" s="17" t="s">
        <v>170</v>
      </c>
      <c r="H575" s="30">
        <f>+H576+H577+H578</f>
        <v>8222626000</v>
      </c>
      <c r="I575" s="30">
        <f t="shared" ref="I575:R575" si="229">+I576+I577+I578</f>
        <v>0</v>
      </c>
      <c r="J575" s="30">
        <f t="shared" si="229"/>
        <v>0</v>
      </c>
      <c r="K575" s="30">
        <f t="shared" si="229"/>
        <v>0</v>
      </c>
      <c r="L575" s="30">
        <f t="shared" si="229"/>
        <v>0</v>
      </c>
      <c r="M575" s="30">
        <f t="shared" si="229"/>
        <v>0</v>
      </c>
      <c r="N575" s="30">
        <f t="shared" si="229"/>
        <v>8222626000</v>
      </c>
      <c r="O575" s="30">
        <f t="shared" si="229"/>
        <v>5390818371.3800001</v>
      </c>
      <c r="P575" s="30">
        <f t="shared" si="229"/>
        <v>2624202371.3800001</v>
      </c>
      <c r="Q575" s="30">
        <f t="shared" si="229"/>
        <v>1005474926.38</v>
      </c>
      <c r="R575" s="31">
        <f t="shared" si="229"/>
        <v>1005474926.38</v>
      </c>
    </row>
    <row r="576" spans="1:18" ht="18.600000000000001" thickBot="1" x14ac:dyDescent="0.35">
      <c r="A576" s="2">
        <v>2021</v>
      </c>
      <c r="B576" s="79" t="s">
        <v>414</v>
      </c>
      <c r="C576" s="20" t="s">
        <v>171</v>
      </c>
      <c r="D576" s="21" t="s">
        <v>172</v>
      </c>
      <c r="E576" s="21">
        <v>10</v>
      </c>
      <c r="F576" s="21" t="s">
        <v>19</v>
      </c>
      <c r="G576" s="22" t="s">
        <v>173</v>
      </c>
      <c r="H576" s="24">
        <v>1408779000</v>
      </c>
      <c r="I576" s="24">
        <v>0</v>
      </c>
      <c r="J576" s="24">
        <v>0</v>
      </c>
      <c r="K576" s="24">
        <v>0</v>
      </c>
      <c r="L576" s="24">
        <v>0</v>
      </c>
      <c r="M576" s="24">
        <f t="shared" si="222"/>
        <v>0</v>
      </c>
      <c r="N576" s="24">
        <f t="shared" si="223"/>
        <v>1408779000</v>
      </c>
      <c r="O576" s="24">
        <v>882524834</v>
      </c>
      <c r="P576" s="24">
        <v>882524834</v>
      </c>
      <c r="Q576" s="24">
        <v>882524834</v>
      </c>
      <c r="R576" s="26">
        <v>882524834</v>
      </c>
    </row>
    <row r="577" spans="1:19" ht="18.600000000000001" thickBot="1" x14ac:dyDescent="0.35">
      <c r="A577" s="2">
        <v>2021</v>
      </c>
      <c r="B577" s="79" t="s">
        <v>414</v>
      </c>
      <c r="C577" s="20" t="s">
        <v>171</v>
      </c>
      <c r="D577" s="21" t="s">
        <v>18</v>
      </c>
      <c r="E577" s="21">
        <v>20</v>
      </c>
      <c r="F577" s="21" t="s">
        <v>19</v>
      </c>
      <c r="G577" s="22" t="s">
        <v>173</v>
      </c>
      <c r="H577" s="24">
        <v>848378000</v>
      </c>
      <c r="I577" s="24">
        <v>0</v>
      </c>
      <c r="J577" s="24">
        <v>0</v>
      </c>
      <c r="K577" s="24">
        <v>0</v>
      </c>
      <c r="L577" s="24">
        <v>0</v>
      </c>
      <c r="M577" s="24">
        <f t="shared" si="222"/>
        <v>0</v>
      </c>
      <c r="N577" s="24">
        <f t="shared" si="223"/>
        <v>848378000</v>
      </c>
      <c r="O577" s="24">
        <v>8968387.5099999998</v>
      </c>
      <c r="P577" s="24">
        <v>968387.51</v>
      </c>
      <c r="Q577" s="24">
        <v>968387.51</v>
      </c>
      <c r="R577" s="26">
        <v>968387.51</v>
      </c>
    </row>
    <row r="578" spans="1:19" ht="18.600000000000001" thickBot="1" x14ac:dyDescent="0.35">
      <c r="A578" s="2">
        <v>2021</v>
      </c>
      <c r="B578" s="79" t="s">
        <v>414</v>
      </c>
      <c r="C578" s="20" t="s">
        <v>174</v>
      </c>
      <c r="D578" s="21" t="s">
        <v>18</v>
      </c>
      <c r="E578" s="21">
        <v>20</v>
      </c>
      <c r="F578" s="21" t="s">
        <v>19</v>
      </c>
      <c r="G578" s="22" t="s">
        <v>175</v>
      </c>
      <c r="H578" s="24">
        <v>5965469000</v>
      </c>
      <c r="I578" s="24">
        <v>0</v>
      </c>
      <c r="J578" s="24">
        <v>0</v>
      </c>
      <c r="K578" s="24">
        <v>0</v>
      </c>
      <c r="L578" s="24">
        <v>0</v>
      </c>
      <c r="M578" s="24">
        <f t="shared" si="222"/>
        <v>0</v>
      </c>
      <c r="N578" s="24">
        <f t="shared" si="223"/>
        <v>5965469000</v>
      </c>
      <c r="O578" s="24">
        <v>4499325149.8699999</v>
      </c>
      <c r="P578" s="24">
        <v>1740709149.8699999</v>
      </c>
      <c r="Q578" s="24">
        <v>121981704.87</v>
      </c>
      <c r="R578" s="26">
        <v>121981704.87</v>
      </c>
    </row>
    <row r="579" spans="1:19" ht="31.8" thickBot="1" x14ac:dyDescent="0.35">
      <c r="A579" s="2">
        <v>2021</v>
      </c>
      <c r="B579" s="79" t="s">
        <v>414</v>
      </c>
      <c r="C579" s="15" t="s">
        <v>176</v>
      </c>
      <c r="D579" s="16"/>
      <c r="E579" s="16"/>
      <c r="F579" s="21"/>
      <c r="G579" s="17" t="s">
        <v>177</v>
      </c>
      <c r="H579" s="30">
        <f t="shared" ref="H579:R580" si="230">+H580</f>
        <v>6122200000</v>
      </c>
      <c r="I579" s="30">
        <f t="shared" si="230"/>
        <v>0</v>
      </c>
      <c r="J579" s="30">
        <f t="shared" si="230"/>
        <v>0</v>
      </c>
      <c r="K579" s="30">
        <f t="shared" si="230"/>
        <v>0</v>
      </c>
      <c r="L579" s="30">
        <f t="shared" si="230"/>
        <v>0</v>
      </c>
      <c r="M579" s="30">
        <f t="shared" si="230"/>
        <v>0</v>
      </c>
      <c r="N579" s="30">
        <f t="shared" si="230"/>
        <v>6122200000</v>
      </c>
      <c r="O579" s="30">
        <f t="shared" si="230"/>
        <v>4640071275.4499998</v>
      </c>
      <c r="P579" s="30">
        <f t="shared" si="230"/>
        <v>4640071275.4499998</v>
      </c>
      <c r="Q579" s="30">
        <f t="shared" si="230"/>
        <v>4640071275.4499998</v>
      </c>
      <c r="R579" s="31">
        <f t="shared" si="230"/>
        <v>4640071275.4499998</v>
      </c>
    </row>
    <row r="580" spans="1:19" ht="18.600000000000001" thickBot="1" x14ac:dyDescent="0.35">
      <c r="A580" s="2">
        <v>2021</v>
      </c>
      <c r="B580" s="79" t="s">
        <v>414</v>
      </c>
      <c r="C580" s="15" t="s">
        <v>178</v>
      </c>
      <c r="D580" s="16"/>
      <c r="E580" s="16"/>
      <c r="F580" s="21"/>
      <c r="G580" s="17" t="s">
        <v>179</v>
      </c>
      <c r="H580" s="30">
        <f t="shared" si="230"/>
        <v>6122200000</v>
      </c>
      <c r="I580" s="30">
        <f t="shared" si="230"/>
        <v>0</v>
      </c>
      <c r="J580" s="30">
        <f t="shared" si="230"/>
        <v>0</v>
      </c>
      <c r="K580" s="30">
        <f t="shared" si="230"/>
        <v>0</v>
      </c>
      <c r="L580" s="30">
        <f t="shared" si="230"/>
        <v>0</v>
      </c>
      <c r="M580" s="30">
        <f t="shared" si="230"/>
        <v>0</v>
      </c>
      <c r="N580" s="30">
        <f t="shared" si="230"/>
        <v>6122200000</v>
      </c>
      <c r="O580" s="30">
        <f t="shared" si="230"/>
        <v>4640071275.4499998</v>
      </c>
      <c r="P580" s="30">
        <f t="shared" si="230"/>
        <v>4640071275.4499998</v>
      </c>
      <c r="Q580" s="30">
        <f t="shared" si="230"/>
        <v>4640071275.4499998</v>
      </c>
      <c r="R580" s="31">
        <f t="shared" si="230"/>
        <v>4640071275.4499998</v>
      </c>
    </row>
    <row r="581" spans="1:19" ht="18.600000000000001" thickBot="1" x14ac:dyDescent="0.35">
      <c r="A581" s="2">
        <v>2021</v>
      </c>
      <c r="B581" s="79" t="s">
        <v>414</v>
      </c>
      <c r="C581" s="36" t="s">
        <v>180</v>
      </c>
      <c r="D581" s="37" t="s">
        <v>18</v>
      </c>
      <c r="E581" s="37">
        <v>20</v>
      </c>
      <c r="F581" s="37" t="s">
        <v>19</v>
      </c>
      <c r="G581" s="38" t="s">
        <v>181</v>
      </c>
      <c r="H581" s="39">
        <v>6122200000</v>
      </c>
      <c r="I581" s="39">
        <v>0</v>
      </c>
      <c r="J581" s="39">
        <v>0</v>
      </c>
      <c r="K581" s="39">
        <v>0</v>
      </c>
      <c r="L581" s="39">
        <v>0</v>
      </c>
      <c r="M581" s="39">
        <f t="shared" si="222"/>
        <v>0</v>
      </c>
      <c r="N581" s="39">
        <f t="shared" si="223"/>
        <v>6122200000</v>
      </c>
      <c r="O581" s="39">
        <v>4640071275.4499998</v>
      </c>
      <c r="P581" s="39">
        <v>4640071275.4499998</v>
      </c>
      <c r="Q581" s="39">
        <v>4640071275.4499998</v>
      </c>
      <c r="R581" s="41">
        <v>4640071275.4499998</v>
      </c>
    </row>
    <row r="582" spans="1:19" ht="18.600000000000001" thickBot="1" x14ac:dyDescent="0.35">
      <c r="A582" s="2">
        <v>2021</v>
      </c>
      <c r="B582" s="79" t="s">
        <v>414</v>
      </c>
      <c r="C582" s="5" t="s">
        <v>182</v>
      </c>
      <c r="D582" s="6"/>
      <c r="E582" s="6"/>
      <c r="F582" s="6"/>
      <c r="G582" s="7" t="s">
        <v>183</v>
      </c>
      <c r="H582" s="8">
        <f>H583+H586</f>
        <v>969198470862</v>
      </c>
      <c r="I582" s="8">
        <f t="shared" ref="I582:R582" si="231">I583+I586</f>
        <v>0</v>
      </c>
      <c r="J582" s="8">
        <f t="shared" si="231"/>
        <v>0</v>
      </c>
      <c r="K582" s="8">
        <f t="shared" si="231"/>
        <v>0</v>
      </c>
      <c r="L582" s="8">
        <f t="shared" si="231"/>
        <v>0</v>
      </c>
      <c r="M582" s="8">
        <f t="shared" si="231"/>
        <v>0</v>
      </c>
      <c r="N582" s="8">
        <f t="shared" si="231"/>
        <v>969198470862</v>
      </c>
      <c r="O582" s="8">
        <f t="shared" si="231"/>
        <v>196637027</v>
      </c>
      <c r="P582" s="8">
        <f t="shared" si="231"/>
        <v>196637027</v>
      </c>
      <c r="Q582" s="8">
        <f t="shared" si="231"/>
        <v>196637027</v>
      </c>
      <c r="R582" s="9">
        <f t="shared" si="231"/>
        <v>195566944</v>
      </c>
      <c r="S582" s="2"/>
    </row>
    <row r="583" spans="1:19" ht="18.600000000000001" thickBot="1" x14ac:dyDescent="0.35">
      <c r="A583" s="2">
        <v>2021</v>
      </c>
      <c r="B583" s="79" t="s">
        <v>414</v>
      </c>
      <c r="C583" s="10" t="s">
        <v>184</v>
      </c>
      <c r="D583" s="11"/>
      <c r="E583" s="11"/>
      <c r="F583" s="42"/>
      <c r="G583" s="12" t="s">
        <v>185</v>
      </c>
      <c r="H583" s="43">
        <f>H584</f>
        <v>134836170862</v>
      </c>
      <c r="I583" s="43">
        <f t="shared" ref="I583:R583" si="232">I584</f>
        <v>0</v>
      </c>
      <c r="J583" s="43">
        <f t="shared" si="232"/>
        <v>0</v>
      </c>
      <c r="K583" s="43">
        <f t="shared" si="232"/>
        <v>0</v>
      </c>
      <c r="L583" s="43">
        <f t="shared" si="232"/>
        <v>0</v>
      </c>
      <c r="M583" s="43">
        <f t="shared" si="232"/>
        <v>0</v>
      </c>
      <c r="N583" s="43">
        <f t="shared" si="232"/>
        <v>134836170862</v>
      </c>
      <c r="O583" s="43">
        <f t="shared" si="232"/>
        <v>0</v>
      </c>
      <c r="P583" s="43">
        <f t="shared" si="232"/>
        <v>0</v>
      </c>
      <c r="Q583" s="43">
        <f t="shared" si="232"/>
        <v>0</v>
      </c>
      <c r="R583" s="44">
        <f t="shared" si="232"/>
        <v>0</v>
      </c>
    </row>
    <row r="584" spans="1:19" ht="18.600000000000001" thickBot="1" x14ac:dyDescent="0.35">
      <c r="A584" s="2">
        <v>2021</v>
      </c>
      <c r="B584" s="79" t="s">
        <v>414</v>
      </c>
      <c r="C584" s="15" t="s">
        <v>186</v>
      </c>
      <c r="D584" s="16"/>
      <c r="E584" s="16"/>
      <c r="F584" s="21"/>
      <c r="G584" s="17" t="s">
        <v>187</v>
      </c>
      <c r="H584" s="45">
        <f t="shared" ref="H584:R584" si="233">+H585</f>
        <v>134836170862</v>
      </c>
      <c r="I584" s="45">
        <f t="shared" si="233"/>
        <v>0</v>
      </c>
      <c r="J584" s="45">
        <f t="shared" si="233"/>
        <v>0</v>
      </c>
      <c r="K584" s="45">
        <f t="shared" si="233"/>
        <v>0</v>
      </c>
      <c r="L584" s="45">
        <f t="shared" si="233"/>
        <v>0</v>
      </c>
      <c r="M584" s="45">
        <f t="shared" si="233"/>
        <v>0</v>
      </c>
      <c r="N584" s="45">
        <f t="shared" si="233"/>
        <v>134836170862</v>
      </c>
      <c r="O584" s="45">
        <f t="shared" si="233"/>
        <v>0</v>
      </c>
      <c r="P584" s="45">
        <f t="shared" si="233"/>
        <v>0</v>
      </c>
      <c r="Q584" s="45">
        <f t="shared" si="233"/>
        <v>0</v>
      </c>
      <c r="R584" s="46">
        <f t="shared" si="233"/>
        <v>0</v>
      </c>
    </row>
    <row r="585" spans="1:19" ht="18.600000000000001" thickBot="1" x14ac:dyDescent="0.35">
      <c r="A585" s="2">
        <v>2021</v>
      </c>
      <c r="B585" s="79" t="s">
        <v>414</v>
      </c>
      <c r="C585" s="20" t="s">
        <v>188</v>
      </c>
      <c r="D585" s="21" t="s">
        <v>172</v>
      </c>
      <c r="E585" s="21">
        <v>11</v>
      </c>
      <c r="F585" s="21" t="s">
        <v>189</v>
      </c>
      <c r="G585" s="22" t="s">
        <v>190</v>
      </c>
      <c r="H585" s="47">
        <v>134836170862</v>
      </c>
      <c r="I585" s="47">
        <v>0</v>
      </c>
      <c r="J585" s="47">
        <v>0</v>
      </c>
      <c r="K585" s="47">
        <v>0</v>
      </c>
      <c r="L585" s="47">
        <v>0</v>
      </c>
      <c r="M585" s="47">
        <f t="shared" si="222"/>
        <v>0</v>
      </c>
      <c r="N585" s="47">
        <f t="shared" si="223"/>
        <v>134836170862</v>
      </c>
      <c r="O585" s="47">
        <v>0</v>
      </c>
      <c r="P585" s="47">
        <v>0</v>
      </c>
      <c r="Q585" s="47">
        <v>0</v>
      </c>
      <c r="R585" s="48">
        <v>0</v>
      </c>
    </row>
    <row r="586" spans="1:19" ht="18.600000000000001" thickBot="1" x14ac:dyDescent="0.35">
      <c r="A586" s="2">
        <v>2021</v>
      </c>
      <c r="B586" s="79" t="s">
        <v>414</v>
      </c>
      <c r="C586" s="15" t="s">
        <v>191</v>
      </c>
      <c r="D586" s="16"/>
      <c r="E586" s="16"/>
      <c r="F586" s="21"/>
      <c r="G586" s="17" t="s">
        <v>192</v>
      </c>
      <c r="H586" s="45">
        <f>H587</f>
        <v>834362300000</v>
      </c>
      <c r="I586" s="45">
        <f t="shared" ref="I586:R586" si="234">I587</f>
        <v>0</v>
      </c>
      <c r="J586" s="45">
        <f t="shared" si="234"/>
        <v>0</v>
      </c>
      <c r="K586" s="45">
        <f t="shared" si="234"/>
        <v>0</v>
      </c>
      <c r="L586" s="45">
        <f t="shared" si="234"/>
        <v>0</v>
      </c>
      <c r="M586" s="45">
        <f t="shared" si="234"/>
        <v>0</v>
      </c>
      <c r="N586" s="45">
        <f t="shared" si="234"/>
        <v>834362300000</v>
      </c>
      <c r="O586" s="45">
        <f t="shared" si="234"/>
        <v>196637027</v>
      </c>
      <c r="P586" s="45">
        <f t="shared" si="234"/>
        <v>196637027</v>
      </c>
      <c r="Q586" s="45">
        <f t="shared" si="234"/>
        <v>196637027</v>
      </c>
      <c r="R586" s="46">
        <f t="shared" si="234"/>
        <v>195566944</v>
      </c>
    </row>
    <row r="587" spans="1:19" ht="18.600000000000001" thickBot="1" x14ac:dyDescent="0.35">
      <c r="A587" s="2">
        <v>2021</v>
      </c>
      <c r="B587" s="79" t="s">
        <v>414</v>
      </c>
      <c r="C587" s="15" t="s">
        <v>193</v>
      </c>
      <c r="D587" s="16"/>
      <c r="E587" s="16"/>
      <c r="F587" s="21"/>
      <c r="G587" s="17" t="s">
        <v>194</v>
      </c>
      <c r="H587" s="45">
        <f>+H588</f>
        <v>834362300000</v>
      </c>
      <c r="I587" s="45">
        <f t="shared" ref="I587:R587" si="235">+I588</f>
        <v>0</v>
      </c>
      <c r="J587" s="45">
        <f t="shared" si="235"/>
        <v>0</v>
      </c>
      <c r="K587" s="45">
        <f t="shared" si="235"/>
        <v>0</v>
      </c>
      <c r="L587" s="45">
        <f t="shared" si="235"/>
        <v>0</v>
      </c>
      <c r="M587" s="45">
        <f t="shared" si="235"/>
        <v>0</v>
      </c>
      <c r="N587" s="45">
        <f t="shared" si="235"/>
        <v>834362300000</v>
      </c>
      <c r="O587" s="45">
        <f t="shared" si="235"/>
        <v>196637027</v>
      </c>
      <c r="P587" s="45">
        <f t="shared" si="235"/>
        <v>196637027</v>
      </c>
      <c r="Q587" s="45">
        <f t="shared" si="235"/>
        <v>196637027</v>
      </c>
      <c r="R587" s="46">
        <f t="shared" si="235"/>
        <v>195566944</v>
      </c>
    </row>
    <row r="588" spans="1:19" ht="18.600000000000001" thickBot="1" x14ac:dyDescent="0.35">
      <c r="A588" s="2">
        <v>2021</v>
      </c>
      <c r="B588" s="79" t="s">
        <v>414</v>
      </c>
      <c r="C588" s="36" t="s">
        <v>195</v>
      </c>
      <c r="D588" s="37" t="s">
        <v>172</v>
      </c>
      <c r="E588" s="37">
        <v>11</v>
      </c>
      <c r="F588" s="37" t="s">
        <v>19</v>
      </c>
      <c r="G588" s="38" t="s">
        <v>196</v>
      </c>
      <c r="H588" s="49">
        <v>834362300000</v>
      </c>
      <c r="I588" s="49">
        <v>0</v>
      </c>
      <c r="J588" s="49">
        <v>0</v>
      </c>
      <c r="K588" s="49">
        <v>0</v>
      </c>
      <c r="L588" s="49">
        <v>0</v>
      </c>
      <c r="M588" s="49">
        <f t="shared" si="222"/>
        <v>0</v>
      </c>
      <c r="N588" s="49">
        <f t="shared" si="223"/>
        <v>834362300000</v>
      </c>
      <c r="O588" s="49">
        <v>196637027</v>
      </c>
      <c r="P588" s="49">
        <v>196637027</v>
      </c>
      <c r="Q588" s="49">
        <v>196637027</v>
      </c>
      <c r="R588" s="50">
        <v>195566944</v>
      </c>
    </row>
    <row r="589" spans="1:19" ht="18.600000000000001" thickBot="1" x14ac:dyDescent="0.35">
      <c r="A589" s="2">
        <v>2021</v>
      </c>
      <c r="B589" s="79" t="s">
        <v>414</v>
      </c>
      <c r="C589" s="5" t="s">
        <v>197</v>
      </c>
      <c r="D589" s="6"/>
      <c r="E589" s="6"/>
      <c r="F589" s="6"/>
      <c r="G589" s="7" t="s">
        <v>440</v>
      </c>
      <c r="H589" s="8">
        <f t="shared" ref="H589:R589" si="236">+H590+H694+H700+H712+H723</f>
        <v>4237527256305</v>
      </c>
      <c r="I589" s="8">
        <f t="shared" si="236"/>
        <v>0</v>
      </c>
      <c r="J589" s="8">
        <f t="shared" si="236"/>
        <v>0</v>
      </c>
      <c r="K589" s="8">
        <f t="shared" si="236"/>
        <v>1990000000</v>
      </c>
      <c r="L589" s="8">
        <f t="shared" si="236"/>
        <v>1990000000</v>
      </c>
      <c r="M589" s="8">
        <f t="shared" si="236"/>
        <v>0</v>
      </c>
      <c r="N589" s="8">
        <f t="shared" si="236"/>
        <v>4237527256305</v>
      </c>
      <c r="O589" s="8">
        <f t="shared" si="236"/>
        <v>4147977557299.4302</v>
      </c>
      <c r="P589" s="8">
        <f t="shared" si="236"/>
        <v>4027964268949.6299</v>
      </c>
      <c r="Q589" s="8">
        <f t="shared" si="236"/>
        <v>120893926141.37001</v>
      </c>
      <c r="R589" s="9">
        <f t="shared" si="236"/>
        <v>120893901821.02002</v>
      </c>
      <c r="S589" s="2"/>
    </row>
    <row r="590" spans="1:19" ht="18.600000000000001" thickBot="1" x14ac:dyDescent="0.35">
      <c r="A590" s="2">
        <v>2021</v>
      </c>
      <c r="B590" s="79" t="s">
        <v>414</v>
      </c>
      <c r="C590" s="10" t="s">
        <v>198</v>
      </c>
      <c r="D590" s="11"/>
      <c r="E590" s="11"/>
      <c r="F590" s="42"/>
      <c r="G590" s="12" t="s">
        <v>199</v>
      </c>
      <c r="H590" s="51">
        <f>+H591</f>
        <v>4013197084476</v>
      </c>
      <c r="I590" s="51">
        <f t="shared" ref="I590:R590" si="237">+I591</f>
        <v>0</v>
      </c>
      <c r="J590" s="51">
        <f t="shared" si="237"/>
        <v>0</v>
      </c>
      <c r="K590" s="51">
        <f t="shared" si="237"/>
        <v>0</v>
      </c>
      <c r="L590" s="51">
        <f t="shared" si="237"/>
        <v>0</v>
      </c>
      <c r="M590" s="51">
        <f t="shared" si="237"/>
        <v>0</v>
      </c>
      <c r="N590" s="51">
        <f t="shared" si="237"/>
        <v>4013197084476</v>
      </c>
      <c r="O590" s="51">
        <f t="shared" si="237"/>
        <v>3999539918962.8604</v>
      </c>
      <c r="P590" s="51">
        <f t="shared" si="237"/>
        <v>3992688888197.71</v>
      </c>
      <c r="Q590" s="51">
        <f t="shared" si="237"/>
        <v>119262172151.61</v>
      </c>
      <c r="R590" s="52">
        <f t="shared" si="237"/>
        <v>119262172151.61</v>
      </c>
    </row>
    <row r="591" spans="1:19" ht="18.600000000000001" thickBot="1" x14ac:dyDescent="0.35">
      <c r="A591" s="2">
        <v>2021</v>
      </c>
      <c r="B591" s="79" t="s">
        <v>414</v>
      </c>
      <c r="C591" s="15" t="s">
        <v>200</v>
      </c>
      <c r="D591" s="16"/>
      <c r="E591" s="16"/>
      <c r="F591" s="21"/>
      <c r="G591" s="17" t="s">
        <v>201</v>
      </c>
      <c r="H591" s="30">
        <f t="shared" ref="H591:R591" si="238">+H592+H596+H600+H604+H608+H612+H616+H620+H624+H628+H634+H638+H642+H646+H650+H654+H658+H663+H666+H670+H674+H678+H682+H686</f>
        <v>4013197084476</v>
      </c>
      <c r="I591" s="30">
        <f t="shared" si="238"/>
        <v>0</v>
      </c>
      <c r="J591" s="30">
        <f t="shared" si="238"/>
        <v>0</v>
      </c>
      <c r="K591" s="30">
        <f t="shared" si="238"/>
        <v>0</v>
      </c>
      <c r="L591" s="30">
        <f t="shared" si="238"/>
        <v>0</v>
      </c>
      <c r="M591" s="30">
        <f t="shared" si="238"/>
        <v>0</v>
      </c>
      <c r="N591" s="30">
        <f t="shared" si="238"/>
        <v>4013197084476</v>
      </c>
      <c r="O591" s="30">
        <f t="shared" si="238"/>
        <v>3999539918962.8604</v>
      </c>
      <c r="P591" s="30">
        <f t="shared" si="238"/>
        <v>3992688888197.71</v>
      </c>
      <c r="Q591" s="30">
        <f t="shared" si="238"/>
        <v>119262172151.61</v>
      </c>
      <c r="R591" s="31">
        <f t="shared" si="238"/>
        <v>119262172151.61</v>
      </c>
    </row>
    <row r="592" spans="1:19" ht="47.4" thickBot="1" x14ac:dyDescent="0.35">
      <c r="A592" s="2">
        <v>2021</v>
      </c>
      <c r="B592" s="79" t="s">
        <v>414</v>
      </c>
      <c r="C592" s="15" t="s">
        <v>202</v>
      </c>
      <c r="D592" s="21"/>
      <c r="E592" s="21"/>
      <c r="F592" s="21"/>
      <c r="G592" s="17" t="s">
        <v>203</v>
      </c>
      <c r="H592" s="30">
        <f t="shared" ref="H592:R594" si="239">+H593</f>
        <v>197403295128</v>
      </c>
      <c r="I592" s="30">
        <f t="shared" si="239"/>
        <v>0</v>
      </c>
      <c r="J592" s="30">
        <f t="shared" si="239"/>
        <v>0</v>
      </c>
      <c r="K592" s="30">
        <f t="shared" si="239"/>
        <v>0</v>
      </c>
      <c r="L592" s="30">
        <f t="shared" si="239"/>
        <v>0</v>
      </c>
      <c r="M592" s="30">
        <f t="shared" si="239"/>
        <v>0</v>
      </c>
      <c r="N592" s="30">
        <f t="shared" si="239"/>
        <v>197403295128</v>
      </c>
      <c r="O592" s="30">
        <f t="shared" si="239"/>
        <v>197403295128</v>
      </c>
      <c r="P592" s="30">
        <f t="shared" si="239"/>
        <v>197403295128</v>
      </c>
      <c r="Q592" s="30">
        <f t="shared" si="239"/>
        <v>0</v>
      </c>
      <c r="R592" s="31">
        <f t="shared" si="239"/>
        <v>0</v>
      </c>
    </row>
    <row r="593" spans="1:18" ht="47.4" thickBot="1" x14ac:dyDescent="0.35">
      <c r="A593" s="2">
        <v>2021</v>
      </c>
      <c r="B593" s="79" t="s">
        <v>414</v>
      </c>
      <c r="C593" s="15" t="s">
        <v>204</v>
      </c>
      <c r="D593" s="53"/>
      <c r="E593" s="53"/>
      <c r="F593" s="21"/>
      <c r="G593" s="17" t="s">
        <v>203</v>
      </c>
      <c r="H593" s="30">
        <f t="shared" si="239"/>
        <v>197403295128</v>
      </c>
      <c r="I593" s="30">
        <f t="shared" si="239"/>
        <v>0</v>
      </c>
      <c r="J593" s="30">
        <f t="shared" si="239"/>
        <v>0</v>
      </c>
      <c r="K593" s="30">
        <f t="shared" si="239"/>
        <v>0</v>
      </c>
      <c r="L593" s="30">
        <f t="shared" si="239"/>
        <v>0</v>
      </c>
      <c r="M593" s="30">
        <f t="shared" si="239"/>
        <v>0</v>
      </c>
      <c r="N593" s="30">
        <f t="shared" si="239"/>
        <v>197403295128</v>
      </c>
      <c r="O593" s="30">
        <f t="shared" si="239"/>
        <v>197403295128</v>
      </c>
      <c r="P593" s="30">
        <f t="shared" si="239"/>
        <v>197403295128</v>
      </c>
      <c r="Q593" s="30">
        <f t="shared" si="239"/>
        <v>0</v>
      </c>
      <c r="R593" s="31">
        <f t="shared" si="239"/>
        <v>0</v>
      </c>
    </row>
    <row r="594" spans="1:18" ht="18.600000000000001" thickBot="1" x14ac:dyDescent="0.35">
      <c r="A594" s="2">
        <v>2021</v>
      </c>
      <c r="B594" s="79" t="s">
        <v>414</v>
      </c>
      <c r="C594" s="15" t="s">
        <v>205</v>
      </c>
      <c r="D594" s="53"/>
      <c r="E594" s="53"/>
      <c r="F594" s="21"/>
      <c r="G594" s="17" t="s">
        <v>206</v>
      </c>
      <c r="H594" s="30">
        <f t="shared" si="239"/>
        <v>197403295128</v>
      </c>
      <c r="I594" s="30">
        <f t="shared" si="239"/>
        <v>0</v>
      </c>
      <c r="J594" s="30">
        <f t="shared" si="239"/>
        <v>0</v>
      </c>
      <c r="K594" s="30">
        <f t="shared" si="239"/>
        <v>0</v>
      </c>
      <c r="L594" s="30">
        <f t="shared" si="239"/>
        <v>0</v>
      </c>
      <c r="M594" s="30">
        <f t="shared" si="239"/>
        <v>0</v>
      </c>
      <c r="N594" s="30">
        <f t="shared" si="239"/>
        <v>197403295128</v>
      </c>
      <c r="O594" s="30">
        <f t="shared" si="239"/>
        <v>197403295128</v>
      </c>
      <c r="P594" s="30">
        <f t="shared" si="239"/>
        <v>197403295128</v>
      </c>
      <c r="Q594" s="30">
        <f t="shared" si="239"/>
        <v>0</v>
      </c>
      <c r="R594" s="31">
        <f t="shared" si="239"/>
        <v>0</v>
      </c>
    </row>
    <row r="595" spans="1:18" ht="18.600000000000001" thickBot="1" x14ac:dyDescent="0.35">
      <c r="A595" s="2">
        <v>2021</v>
      </c>
      <c r="B595" s="79" t="s">
        <v>414</v>
      </c>
      <c r="C595" s="20" t="s">
        <v>207</v>
      </c>
      <c r="D595" s="21" t="s">
        <v>172</v>
      </c>
      <c r="E595" s="21">
        <v>11</v>
      </c>
      <c r="F595" s="21" t="s">
        <v>19</v>
      </c>
      <c r="G595" s="22" t="s">
        <v>208</v>
      </c>
      <c r="H595" s="24">
        <v>197403295128</v>
      </c>
      <c r="I595" s="24">
        <v>0</v>
      </c>
      <c r="J595" s="24">
        <v>0</v>
      </c>
      <c r="K595" s="24">
        <v>0</v>
      </c>
      <c r="L595" s="24">
        <v>0</v>
      </c>
      <c r="M595" s="24">
        <f t="shared" si="222"/>
        <v>0</v>
      </c>
      <c r="N595" s="24">
        <f t="shared" si="223"/>
        <v>197403295128</v>
      </c>
      <c r="O595" s="24">
        <v>197403295128</v>
      </c>
      <c r="P595" s="24">
        <v>197403295128</v>
      </c>
      <c r="Q595" s="24">
        <v>0</v>
      </c>
      <c r="R595" s="26">
        <v>0</v>
      </c>
    </row>
    <row r="596" spans="1:18" ht="47.4" thickBot="1" x14ac:dyDescent="0.35">
      <c r="A596" s="2">
        <v>2021</v>
      </c>
      <c r="B596" s="79" t="s">
        <v>414</v>
      </c>
      <c r="C596" s="15" t="s">
        <v>209</v>
      </c>
      <c r="D596" s="53"/>
      <c r="E596" s="53"/>
      <c r="F596" s="21"/>
      <c r="G596" s="17" t="s">
        <v>210</v>
      </c>
      <c r="H596" s="30">
        <f t="shared" ref="H596:R598" si="240">+H597</f>
        <v>1740600000</v>
      </c>
      <c r="I596" s="30">
        <f t="shared" si="240"/>
        <v>0</v>
      </c>
      <c r="J596" s="30">
        <f t="shared" si="240"/>
        <v>0</v>
      </c>
      <c r="K596" s="30">
        <f t="shared" si="240"/>
        <v>0</v>
      </c>
      <c r="L596" s="30">
        <f t="shared" si="240"/>
        <v>0</v>
      </c>
      <c r="M596" s="30">
        <f t="shared" si="240"/>
        <v>0</v>
      </c>
      <c r="N596" s="30">
        <f t="shared" si="240"/>
        <v>1740600000</v>
      </c>
      <c r="O596" s="30">
        <f t="shared" si="240"/>
        <v>1740600000</v>
      </c>
      <c r="P596" s="30">
        <f t="shared" si="240"/>
        <v>1740600000</v>
      </c>
      <c r="Q596" s="30">
        <f t="shared" si="240"/>
        <v>0</v>
      </c>
      <c r="R596" s="31">
        <f t="shared" si="240"/>
        <v>0</v>
      </c>
    </row>
    <row r="597" spans="1:18" ht="47.4" thickBot="1" x14ac:dyDescent="0.35">
      <c r="A597" s="2">
        <v>2021</v>
      </c>
      <c r="B597" s="79" t="s">
        <v>414</v>
      </c>
      <c r="C597" s="15" t="s">
        <v>211</v>
      </c>
      <c r="D597" s="21"/>
      <c r="E597" s="21"/>
      <c r="F597" s="21"/>
      <c r="G597" s="54" t="s">
        <v>210</v>
      </c>
      <c r="H597" s="30">
        <f t="shared" si="240"/>
        <v>1740600000</v>
      </c>
      <c r="I597" s="30">
        <f t="shared" si="240"/>
        <v>0</v>
      </c>
      <c r="J597" s="30">
        <f t="shared" si="240"/>
        <v>0</v>
      </c>
      <c r="K597" s="30">
        <f t="shared" si="240"/>
        <v>0</v>
      </c>
      <c r="L597" s="30">
        <f t="shared" si="240"/>
        <v>0</v>
      </c>
      <c r="M597" s="30">
        <f t="shared" si="240"/>
        <v>0</v>
      </c>
      <c r="N597" s="30">
        <f t="shared" si="240"/>
        <v>1740600000</v>
      </c>
      <c r="O597" s="30">
        <f t="shared" si="240"/>
        <v>1740600000</v>
      </c>
      <c r="P597" s="30">
        <f t="shared" si="240"/>
        <v>1740600000</v>
      </c>
      <c r="Q597" s="30">
        <f t="shared" si="240"/>
        <v>0</v>
      </c>
      <c r="R597" s="31">
        <f t="shared" si="240"/>
        <v>0</v>
      </c>
    </row>
    <row r="598" spans="1:18" ht="18.600000000000001" thickBot="1" x14ac:dyDescent="0.35">
      <c r="A598" s="2">
        <v>2021</v>
      </c>
      <c r="B598" s="79" t="s">
        <v>414</v>
      </c>
      <c r="C598" s="15" t="s">
        <v>212</v>
      </c>
      <c r="D598" s="21"/>
      <c r="E598" s="21"/>
      <c r="F598" s="21"/>
      <c r="G598" s="17" t="s">
        <v>206</v>
      </c>
      <c r="H598" s="30">
        <f t="shared" si="240"/>
        <v>1740600000</v>
      </c>
      <c r="I598" s="30">
        <f t="shared" si="240"/>
        <v>0</v>
      </c>
      <c r="J598" s="30">
        <f t="shared" si="240"/>
        <v>0</v>
      </c>
      <c r="K598" s="30">
        <f t="shared" si="240"/>
        <v>0</v>
      </c>
      <c r="L598" s="30">
        <f t="shared" si="240"/>
        <v>0</v>
      </c>
      <c r="M598" s="30">
        <f t="shared" si="240"/>
        <v>0</v>
      </c>
      <c r="N598" s="30">
        <f t="shared" si="240"/>
        <v>1740600000</v>
      </c>
      <c r="O598" s="30">
        <f t="shared" si="240"/>
        <v>1740600000</v>
      </c>
      <c r="P598" s="30">
        <f t="shared" si="240"/>
        <v>1740600000</v>
      </c>
      <c r="Q598" s="30">
        <f t="shared" si="240"/>
        <v>0</v>
      </c>
      <c r="R598" s="31">
        <f t="shared" si="240"/>
        <v>0</v>
      </c>
    </row>
    <row r="599" spans="1:18" ht="18.600000000000001" thickBot="1" x14ac:dyDescent="0.35">
      <c r="A599" s="2">
        <v>2021</v>
      </c>
      <c r="B599" s="79" t="s">
        <v>414</v>
      </c>
      <c r="C599" s="20" t="s">
        <v>213</v>
      </c>
      <c r="D599" s="21" t="s">
        <v>172</v>
      </c>
      <c r="E599" s="21">
        <v>11</v>
      </c>
      <c r="F599" s="21" t="s">
        <v>19</v>
      </c>
      <c r="G599" s="22" t="s">
        <v>208</v>
      </c>
      <c r="H599" s="24">
        <v>1740600000</v>
      </c>
      <c r="I599" s="24">
        <v>0</v>
      </c>
      <c r="J599" s="24">
        <v>0</v>
      </c>
      <c r="K599" s="24">
        <v>0</v>
      </c>
      <c r="L599" s="24">
        <v>0</v>
      </c>
      <c r="M599" s="24">
        <f t="shared" si="222"/>
        <v>0</v>
      </c>
      <c r="N599" s="24">
        <f t="shared" si="223"/>
        <v>1740600000</v>
      </c>
      <c r="O599" s="24">
        <v>1740600000</v>
      </c>
      <c r="P599" s="24">
        <v>1740600000</v>
      </c>
      <c r="Q599" s="24">
        <v>0</v>
      </c>
      <c r="R599" s="26">
        <v>0</v>
      </c>
    </row>
    <row r="600" spans="1:18" ht="63" thickBot="1" x14ac:dyDescent="0.35">
      <c r="A600" s="2">
        <v>2021</v>
      </c>
      <c r="B600" s="79" t="s">
        <v>414</v>
      </c>
      <c r="C600" s="15" t="s">
        <v>214</v>
      </c>
      <c r="D600" s="21"/>
      <c r="E600" s="21"/>
      <c r="F600" s="21"/>
      <c r="G600" s="17" t="s">
        <v>215</v>
      </c>
      <c r="H600" s="30">
        <f t="shared" ref="H600:R602" si="241">+H601</f>
        <v>152413550265</v>
      </c>
      <c r="I600" s="30">
        <f t="shared" si="241"/>
        <v>0</v>
      </c>
      <c r="J600" s="30">
        <f t="shared" si="241"/>
        <v>0</v>
      </c>
      <c r="K600" s="30">
        <f t="shared" si="241"/>
        <v>0</v>
      </c>
      <c r="L600" s="30">
        <f t="shared" si="241"/>
        <v>0</v>
      </c>
      <c r="M600" s="30">
        <f t="shared" si="241"/>
        <v>0</v>
      </c>
      <c r="N600" s="30">
        <f t="shared" si="241"/>
        <v>152413550265</v>
      </c>
      <c r="O600" s="30">
        <f t="shared" si="241"/>
        <v>152413550265</v>
      </c>
      <c r="P600" s="30">
        <f t="shared" si="241"/>
        <v>152413550265</v>
      </c>
      <c r="Q600" s="30">
        <f t="shared" si="241"/>
        <v>0</v>
      </c>
      <c r="R600" s="31">
        <f t="shared" si="241"/>
        <v>0</v>
      </c>
    </row>
    <row r="601" spans="1:18" ht="63" thickBot="1" x14ac:dyDescent="0.35">
      <c r="A601" s="2">
        <v>2021</v>
      </c>
      <c r="B601" s="79" t="s">
        <v>414</v>
      </c>
      <c r="C601" s="15" t="s">
        <v>216</v>
      </c>
      <c r="D601" s="53"/>
      <c r="E601" s="53"/>
      <c r="F601" s="21"/>
      <c r="G601" s="17" t="s">
        <v>215</v>
      </c>
      <c r="H601" s="30">
        <f t="shared" si="241"/>
        <v>152413550265</v>
      </c>
      <c r="I601" s="30">
        <f t="shared" si="241"/>
        <v>0</v>
      </c>
      <c r="J601" s="30">
        <f t="shared" si="241"/>
        <v>0</v>
      </c>
      <c r="K601" s="30">
        <f t="shared" si="241"/>
        <v>0</v>
      </c>
      <c r="L601" s="30">
        <f t="shared" si="241"/>
        <v>0</v>
      </c>
      <c r="M601" s="30">
        <f t="shared" si="241"/>
        <v>0</v>
      </c>
      <c r="N601" s="30">
        <f t="shared" si="241"/>
        <v>152413550265</v>
      </c>
      <c r="O601" s="30">
        <f t="shared" si="241"/>
        <v>152413550265</v>
      </c>
      <c r="P601" s="30">
        <f t="shared" si="241"/>
        <v>152413550265</v>
      </c>
      <c r="Q601" s="30">
        <f t="shared" si="241"/>
        <v>0</v>
      </c>
      <c r="R601" s="31">
        <f t="shared" si="241"/>
        <v>0</v>
      </c>
    </row>
    <row r="602" spans="1:18" ht="18.600000000000001" thickBot="1" x14ac:dyDescent="0.35">
      <c r="A602" s="2">
        <v>2021</v>
      </c>
      <c r="B602" s="79" t="s">
        <v>414</v>
      </c>
      <c r="C602" s="15" t="s">
        <v>217</v>
      </c>
      <c r="D602" s="53"/>
      <c r="E602" s="53"/>
      <c r="F602" s="21"/>
      <c r="G602" s="17" t="s">
        <v>218</v>
      </c>
      <c r="H602" s="30">
        <f t="shared" si="241"/>
        <v>152413550265</v>
      </c>
      <c r="I602" s="30">
        <f t="shared" si="241"/>
        <v>0</v>
      </c>
      <c r="J602" s="30">
        <f t="shared" si="241"/>
        <v>0</v>
      </c>
      <c r="K602" s="30">
        <f t="shared" si="241"/>
        <v>0</v>
      </c>
      <c r="L602" s="30">
        <f t="shared" si="241"/>
        <v>0</v>
      </c>
      <c r="M602" s="30">
        <f t="shared" si="241"/>
        <v>0</v>
      </c>
      <c r="N602" s="30">
        <f t="shared" si="241"/>
        <v>152413550265</v>
      </c>
      <c r="O602" s="30">
        <f t="shared" si="241"/>
        <v>152413550265</v>
      </c>
      <c r="P602" s="30">
        <f t="shared" si="241"/>
        <v>152413550265</v>
      </c>
      <c r="Q602" s="30">
        <f t="shared" si="241"/>
        <v>0</v>
      </c>
      <c r="R602" s="31">
        <f t="shared" si="241"/>
        <v>0</v>
      </c>
    </row>
    <row r="603" spans="1:18" ht="18.600000000000001" thickBot="1" x14ac:dyDescent="0.35">
      <c r="A603" s="2">
        <v>2021</v>
      </c>
      <c r="B603" s="79" t="s">
        <v>414</v>
      </c>
      <c r="C603" s="20" t="s">
        <v>219</v>
      </c>
      <c r="D603" s="21" t="s">
        <v>172</v>
      </c>
      <c r="E603" s="21">
        <v>11</v>
      </c>
      <c r="F603" s="21" t="s">
        <v>19</v>
      </c>
      <c r="G603" s="22" t="s">
        <v>208</v>
      </c>
      <c r="H603" s="24">
        <v>152413550265</v>
      </c>
      <c r="I603" s="24">
        <v>0</v>
      </c>
      <c r="J603" s="24">
        <v>0</v>
      </c>
      <c r="K603" s="24">
        <v>0</v>
      </c>
      <c r="L603" s="24">
        <v>0</v>
      </c>
      <c r="M603" s="24">
        <f t="shared" si="222"/>
        <v>0</v>
      </c>
      <c r="N603" s="24">
        <f t="shared" si="223"/>
        <v>152413550265</v>
      </c>
      <c r="O603" s="24">
        <v>152413550265</v>
      </c>
      <c r="P603" s="24">
        <v>152413550265</v>
      </c>
      <c r="Q603" s="24">
        <v>0</v>
      </c>
      <c r="R603" s="26">
        <v>0</v>
      </c>
    </row>
    <row r="604" spans="1:18" ht="78.599999999999994" thickBot="1" x14ac:dyDescent="0.35">
      <c r="A604" s="2">
        <v>2021</v>
      </c>
      <c r="B604" s="79" t="s">
        <v>414</v>
      </c>
      <c r="C604" s="15" t="s">
        <v>220</v>
      </c>
      <c r="D604" s="21"/>
      <c r="E604" s="21"/>
      <c r="F604" s="21"/>
      <c r="G604" s="54" t="s">
        <v>221</v>
      </c>
      <c r="H604" s="30">
        <f t="shared" ref="H604:R606" si="242">+H605</f>
        <v>174246806812</v>
      </c>
      <c r="I604" s="30">
        <f t="shared" si="242"/>
        <v>0</v>
      </c>
      <c r="J604" s="30">
        <f t="shared" si="242"/>
        <v>0</v>
      </c>
      <c r="K604" s="30">
        <f t="shared" si="242"/>
        <v>0</v>
      </c>
      <c r="L604" s="30">
        <f t="shared" si="242"/>
        <v>0</v>
      </c>
      <c r="M604" s="30">
        <f t="shared" si="242"/>
        <v>0</v>
      </c>
      <c r="N604" s="30">
        <f t="shared" si="242"/>
        <v>174246806812</v>
      </c>
      <c r="O604" s="30">
        <f t="shared" si="242"/>
        <v>174246806812</v>
      </c>
      <c r="P604" s="30">
        <f t="shared" si="242"/>
        <v>174246806812</v>
      </c>
      <c r="Q604" s="30">
        <f t="shared" si="242"/>
        <v>0</v>
      </c>
      <c r="R604" s="31">
        <f t="shared" si="242"/>
        <v>0</v>
      </c>
    </row>
    <row r="605" spans="1:18" ht="78.599999999999994" thickBot="1" x14ac:dyDescent="0.35">
      <c r="A605" s="2">
        <v>2021</v>
      </c>
      <c r="B605" s="79" t="s">
        <v>414</v>
      </c>
      <c r="C605" s="15" t="s">
        <v>222</v>
      </c>
      <c r="D605" s="53"/>
      <c r="E605" s="53"/>
      <c r="F605" s="21"/>
      <c r="G605" s="54" t="s">
        <v>221</v>
      </c>
      <c r="H605" s="30">
        <f t="shared" si="242"/>
        <v>174246806812</v>
      </c>
      <c r="I605" s="30">
        <f t="shared" si="242"/>
        <v>0</v>
      </c>
      <c r="J605" s="30">
        <f t="shared" si="242"/>
        <v>0</v>
      </c>
      <c r="K605" s="30">
        <f t="shared" si="242"/>
        <v>0</v>
      </c>
      <c r="L605" s="30">
        <f t="shared" si="242"/>
        <v>0</v>
      </c>
      <c r="M605" s="30">
        <f t="shared" si="242"/>
        <v>0</v>
      </c>
      <c r="N605" s="30">
        <f t="shared" si="242"/>
        <v>174246806812</v>
      </c>
      <c r="O605" s="30">
        <f t="shared" si="242"/>
        <v>174246806812</v>
      </c>
      <c r="P605" s="30">
        <f t="shared" si="242"/>
        <v>174246806812</v>
      </c>
      <c r="Q605" s="30">
        <f t="shared" si="242"/>
        <v>0</v>
      </c>
      <c r="R605" s="31">
        <f t="shared" si="242"/>
        <v>0</v>
      </c>
    </row>
    <row r="606" spans="1:18" ht="18.600000000000001" thickBot="1" x14ac:dyDescent="0.35">
      <c r="A606" s="2">
        <v>2021</v>
      </c>
      <c r="B606" s="79" t="s">
        <v>414</v>
      </c>
      <c r="C606" s="15" t="s">
        <v>223</v>
      </c>
      <c r="D606" s="53"/>
      <c r="E606" s="53"/>
      <c r="F606" s="21"/>
      <c r="G606" s="17" t="s">
        <v>218</v>
      </c>
      <c r="H606" s="30">
        <f t="shared" si="242"/>
        <v>174246806812</v>
      </c>
      <c r="I606" s="30">
        <f t="shared" si="242"/>
        <v>0</v>
      </c>
      <c r="J606" s="30">
        <f t="shared" si="242"/>
        <v>0</v>
      </c>
      <c r="K606" s="30">
        <f t="shared" si="242"/>
        <v>0</v>
      </c>
      <c r="L606" s="30">
        <f t="shared" si="242"/>
        <v>0</v>
      </c>
      <c r="M606" s="30">
        <f t="shared" si="242"/>
        <v>0</v>
      </c>
      <c r="N606" s="30">
        <f t="shared" si="242"/>
        <v>174246806812</v>
      </c>
      <c r="O606" s="30">
        <f t="shared" si="242"/>
        <v>174246806812</v>
      </c>
      <c r="P606" s="30">
        <f t="shared" si="242"/>
        <v>174246806812</v>
      </c>
      <c r="Q606" s="30">
        <f t="shared" si="242"/>
        <v>0</v>
      </c>
      <c r="R606" s="31">
        <f t="shared" si="242"/>
        <v>0</v>
      </c>
    </row>
    <row r="607" spans="1:18" ht="18.600000000000001" thickBot="1" x14ac:dyDescent="0.35">
      <c r="A607" s="2">
        <v>2021</v>
      </c>
      <c r="B607" s="79" t="s">
        <v>414</v>
      </c>
      <c r="C607" s="20" t="s">
        <v>224</v>
      </c>
      <c r="D607" s="21" t="s">
        <v>172</v>
      </c>
      <c r="E607" s="21">
        <v>11</v>
      </c>
      <c r="F607" s="21" t="s">
        <v>19</v>
      </c>
      <c r="G607" s="22" t="s">
        <v>208</v>
      </c>
      <c r="H607" s="24">
        <v>174246806812</v>
      </c>
      <c r="I607" s="24">
        <v>0</v>
      </c>
      <c r="J607" s="24">
        <v>0</v>
      </c>
      <c r="K607" s="24">
        <v>0</v>
      </c>
      <c r="L607" s="24">
        <v>0</v>
      </c>
      <c r="M607" s="24">
        <f t="shared" si="222"/>
        <v>0</v>
      </c>
      <c r="N607" s="24">
        <f t="shared" si="223"/>
        <v>174246806812</v>
      </c>
      <c r="O607" s="24">
        <v>174246806812</v>
      </c>
      <c r="P607" s="24">
        <v>174246806812</v>
      </c>
      <c r="Q607" s="24">
        <v>0</v>
      </c>
      <c r="R607" s="26">
        <v>0</v>
      </c>
    </row>
    <row r="608" spans="1:18" ht="63" thickBot="1" x14ac:dyDescent="0.35">
      <c r="A608" s="2">
        <v>2021</v>
      </c>
      <c r="B608" s="79" t="s">
        <v>414</v>
      </c>
      <c r="C608" s="15" t="s">
        <v>225</v>
      </c>
      <c r="D608" s="16"/>
      <c r="E608" s="16"/>
      <c r="F608" s="16"/>
      <c r="G608" s="17" t="s">
        <v>226</v>
      </c>
      <c r="H608" s="30">
        <f t="shared" ref="H608:R610" si="243">+H609</f>
        <v>251092107058</v>
      </c>
      <c r="I608" s="30">
        <f t="shared" si="243"/>
        <v>0</v>
      </c>
      <c r="J608" s="30">
        <f t="shared" si="243"/>
        <v>0</v>
      </c>
      <c r="K608" s="30">
        <f t="shared" si="243"/>
        <v>0</v>
      </c>
      <c r="L608" s="30">
        <f t="shared" si="243"/>
        <v>0</v>
      </c>
      <c r="M608" s="30">
        <f t="shared" si="243"/>
        <v>0</v>
      </c>
      <c r="N608" s="30">
        <f t="shared" si="243"/>
        <v>251092107058</v>
      </c>
      <c r="O608" s="30">
        <f t="shared" si="243"/>
        <v>251092107058</v>
      </c>
      <c r="P608" s="30">
        <f t="shared" si="243"/>
        <v>251092107058</v>
      </c>
      <c r="Q608" s="30">
        <f t="shared" si="243"/>
        <v>0</v>
      </c>
      <c r="R608" s="31">
        <f t="shared" si="243"/>
        <v>0</v>
      </c>
    </row>
    <row r="609" spans="1:18" ht="63" thickBot="1" x14ac:dyDescent="0.35">
      <c r="A609" s="2">
        <v>2021</v>
      </c>
      <c r="B609" s="79" t="s">
        <v>414</v>
      </c>
      <c r="C609" s="15" t="s">
        <v>227</v>
      </c>
      <c r="D609" s="55"/>
      <c r="E609" s="55"/>
      <c r="F609" s="16"/>
      <c r="G609" s="54" t="s">
        <v>226</v>
      </c>
      <c r="H609" s="30">
        <f t="shared" si="243"/>
        <v>251092107058</v>
      </c>
      <c r="I609" s="30">
        <f t="shared" si="243"/>
        <v>0</v>
      </c>
      <c r="J609" s="30">
        <f t="shared" si="243"/>
        <v>0</v>
      </c>
      <c r="K609" s="30">
        <f t="shared" si="243"/>
        <v>0</v>
      </c>
      <c r="L609" s="30">
        <f t="shared" si="243"/>
        <v>0</v>
      </c>
      <c r="M609" s="30">
        <f t="shared" si="243"/>
        <v>0</v>
      </c>
      <c r="N609" s="30">
        <f t="shared" si="243"/>
        <v>251092107058</v>
      </c>
      <c r="O609" s="30">
        <f t="shared" si="243"/>
        <v>251092107058</v>
      </c>
      <c r="P609" s="30">
        <f t="shared" si="243"/>
        <v>251092107058</v>
      </c>
      <c r="Q609" s="30">
        <f t="shared" si="243"/>
        <v>0</v>
      </c>
      <c r="R609" s="31">
        <f t="shared" si="243"/>
        <v>0</v>
      </c>
    </row>
    <row r="610" spans="1:18" ht="18.600000000000001" thickBot="1" x14ac:dyDescent="0.35">
      <c r="A610" s="2">
        <v>2021</v>
      </c>
      <c r="B610" s="79" t="s">
        <v>414</v>
      </c>
      <c r="C610" s="15" t="s">
        <v>228</v>
      </c>
      <c r="D610" s="55"/>
      <c r="E610" s="55"/>
      <c r="F610" s="16"/>
      <c r="G610" s="17" t="s">
        <v>218</v>
      </c>
      <c r="H610" s="30">
        <f t="shared" si="243"/>
        <v>251092107058</v>
      </c>
      <c r="I610" s="30">
        <f t="shared" si="243"/>
        <v>0</v>
      </c>
      <c r="J610" s="30">
        <f t="shared" si="243"/>
        <v>0</v>
      </c>
      <c r="K610" s="30">
        <f t="shared" si="243"/>
        <v>0</v>
      </c>
      <c r="L610" s="30">
        <f t="shared" si="243"/>
        <v>0</v>
      </c>
      <c r="M610" s="30">
        <f t="shared" si="243"/>
        <v>0</v>
      </c>
      <c r="N610" s="30">
        <f t="shared" si="243"/>
        <v>251092107058</v>
      </c>
      <c r="O610" s="30">
        <f t="shared" si="243"/>
        <v>251092107058</v>
      </c>
      <c r="P610" s="30">
        <f t="shared" si="243"/>
        <v>251092107058</v>
      </c>
      <c r="Q610" s="30">
        <f t="shared" si="243"/>
        <v>0</v>
      </c>
      <c r="R610" s="31">
        <f t="shared" si="243"/>
        <v>0</v>
      </c>
    </row>
    <row r="611" spans="1:18" ht="18.600000000000001" thickBot="1" x14ac:dyDescent="0.35">
      <c r="A611" s="2">
        <v>2021</v>
      </c>
      <c r="B611" s="79" t="s">
        <v>414</v>
      </c>
      <c r="C611" s="20" t="s">
        <v>229</v>
      </c>
      <c r="D611" s="21" t="s">
        <v>172</v>
      </c>
      <c r="E611" s="21">
        <v>11</v>
      </c>
      <c r="F611" s="21" t="s">
        <v>19</v>
      </c>
      <c r="G611" s="22" t="s">
        <v>208</v>
      </c>
      <c r="H611" s="24">
        <v>251092107058</v>
      </c>
      <c r="I611" s="24">
        <v>0</v>
      </c>
      <c r="J611" s="24">
        <v>0</v>
      </c>
      <c r="K611" s="24">
        <v>0</v>
      </c>
      <c r="L611" s="24">
        <v>0</v>
      </c>
      <c r="M611" s="24">
        <f t="shared" si="222"/>
        <v>0</v>
      </c>
      <c r="N611" s="24">
        <f t="shared" si="223"/>
        <v>251092107058</v>
      </c>
      <c r="O611" s="24">
        <v>251092107058</v>
      </c>
      <c r="P611" s="24">
        <v>251092107058</v>
      </c>
      <c r="Q611" s="24">
        <v>0</v>
      </c>
      <c r="R611" s="26">
        <v>0</v>
      </c>
    </row>
    <row r="612" spans="1:18" ht="78.599999999999994" thickBot="1" x14ac:dyDescent="0.35">
      <c r="A612" s="2">
        <v>2021</v>
      </c>
      <c r="B612" s="79" t="s">
        <v>414</v>
      </c>
      <c r="C612" s="15" t="s">
        <v>230</v>
      </c>
      <c r="D612" s="21"/>
      <c r="E612" s="21"/>
      <c r="F612" s="21"/>
      <c r="G612" s="17" t="s">
        <v>231</v>
      </c>
      <c r="H612" s="30">
        <f t="shared" ref="H612:R614" si="244">+H613</f>
        <v>242233026988</v>
      </c>
      <c r="I612" s="30">
        <f t="shared" si="244"/>
        <v>0</v>
      </c>
      <c r="J612" s="30">
        <f t="shared" si="244"/>
        <v>0</v>
      </c>
      <c r="K612" s="30">
        <f t="shared" si="244"/>
        <v>0</v>
      </c>
      <c r="L612" s="30">
        <f t="shared" si="244"/>
        <v>0</v>
      </c>
      <c r="M612" s="30">
        <f t="shared" si="244"/>
        <v>0</v>
      </c>
      <c r="N612" s="30">
        <f t="shared" si="244"/>
        <v>242233026988</v>
      </c>
      <c r="O612" s="30">
        <f t="shared" si="244"/>
        <v>242233026988</v>
      </c>
      <c r="P612" s="30">
        <f t="shared" si="244"/>
        <v>242233026988</v>
      </c>
      <c r="Q612" s="30">
        <f t="shared" si="244"/>
        <v>8850428804</v>
      </c>
      <c r="R612" s="31">
        <f t="shared" si="244"/>
        <v>8850428804</v>
      </c>
    </row>
    <row r="613" spans="1:18" ht="78.599999999999994" thickBot="1" x14ac:dyDescent="0.35">
      <c r="A613" s="2">
        <v>2021</v>
      </c>
      <c r="B613" s="79" t="s">
        <v>414</v>
      </c>
      <c r="C613" s="15" t="s">
        <v>232</v>
      </c>
      <c r="D613" s="53"/>
      <c r="E613" s="53"/>
      <c r="F613" s="21"/>
      <c r="G613" s="17" t="s">
        <v>231</v>
      </c>
      <c r="H613" s="30">
        <f t="shared" si="244"/>
        <v>242233026988</v>
      </c>
      <c r="I613" s="30">
        <f t="shared" si="244"/>
        <v>0</v>
      </c>
      <c r="J613" s="30">
        <f t="shared" si="244"/>
        <v>0</v>
      </c>
      <c r="K613" s="30">
        <f t="shared" si="244"/>
        <v>0</v>
      </c>
      <c r="L613" s="30">
        <f t="shared" si="244"/>
        <v>0</v>
      </c>
      <c r="M613" s="30">
        <f t="shared" si="244"/>
        <v>0</v>
      </c>
      <c r="N613" s="30">
        <f t="shared" si="244"/>
        <v>242233026988</v>
      </c>
      <c r="O613" s="30">
        <f t="shared" si="244"/>
        <v>242233026988</v>
      </c>
      <c r="P613" s="30">
        <f t="shared" si="244"/>
        <v>242233026988</v>
      </c>
      <c r="Q613" s="30">
        <f t="shared" si="244"/>
        <v>8850428804</v>
      </c>
      <c r="R613" s="31">
        <f t="shared" si="244"/>
        <v>8850428804</v>
      </c>
    </row>
    <row r="614" spans="1:18" ht="18.600000000000001" thickBot="1" x14ac:dyDescent="0.35">
      <c r="A614" s="2">
        <v>2021</v>
      </c>
      <c r="B614" s="79" t="s">
        <v>414</v>
      </c>
      <c r="C614" s="15" t="s">
        <v>233</v>
      </c>
      <c r="D614" s="53"/>
      <c r="E614" s="53"/>
      <c r="F614" s="21"/>
      <c r="G614" s="17" t="s">
        <v>218</v>
      </c>
      <c r="H614" s="30">
        <f t="shared" si="244"/>
        <v>242233026988</v>
      </c>
      <c r="I614" s="30">
        <f t="shared" si="244"/>
        <v>0</v>
      </c>
      <c r="J614" s="30">
        <f t="shared" si="244"/>
        <v>0</v>
      </c>
      <c r="K614" s="30">
        <f t="shared" si="244"/>
        <v>0</v>
      </c>
      <c r="L614" s="30">
        <f t="shared" si="244"/>
        <v>0</v>
      </c>
      <c r="M614" s="30">
        <f t="shared" si="244"/>
        <v>0</v>
      </c>
      <c r="N614" s="30">
        <f t="shared" si="244"/>
        <v>242233026988</v>
      </c>
      <c r="O614" s="30">
        <f t="shared" si="244"/>
        <v>242233026988</v>
      </c>
      <c r="P614" s="30">
        <f t="shared" si="244"/>
        <v>242233026988</v>
      </c>
      <c r="Q614" s="30">
        <f t="shared" si="244"/>
        <v>8850428804</v>
      </c>
      <c r="R614" s="31">
        <f t="shared" si="244"/>
        <v>8850428804</v>
      </c>
    </row>
    <row r="615" spans="1:18" ht="18.600000000000001" thickBot="1" x14ac:dyDescent="0.35">
      <c r="A615" s="2">
        <v>2021</v>
      </c>
      <c r="B615" s="79" t="s">
        <v>414</v>
      </c>
      <c r="C615" s="20" t="s">
        <v>234</v>
      </c>
      <c r="D615" s="21" t="s">
        <v>172</v>
      </c>
      <c r="E615" s="21">
        <v>11</v>
      </c>
      <c r="F615" s="21" t="s">
        <v>19</v>
      </c>
      <c r="G615" s="22" t="s">
        <v>208</v>
      </c>
      <c r="H615" s="24">
        <v>242233026988</v>
      </c>
      <c r="I615" s="24">
        <v>0</v>
      </c>
      <c r="J615" s="24">
        <v>0</v>
      </c>
      <c r="K615" s="24">
        <v>0</v>
      </c>
      <c r="L615" s="24">
        <v>0</v>
      </c>
      <c r="M615" s="24">
        <f t="shared" si="222"/>
        <v>0</v>
      </c>
      <c r="N615" s="24">
        <f t="shared" si="223"/>
        <v>242233026988</v>
      </c>
      <c r="O615" s="24">
        <v>242233026988</v>
      </c>
      <c r="P615" s="24">
        <v>242233026988</v>
      </c>
      <c r="Q615" s="24">
        <v>8850428804</v>
      </c>
      <c r="R615" s="26">
        <v>8850428804</v>
      </c>
    </row>
    <row r="616" spans="1:18" ht="63" thickBot="1" x14ac:dyDescent="0.35">
      <c r="A616" s="2">
        <v>2021</v>
      </c>
      <c r="B616" s="79" t="s">
        <v>414</v>
      </c>
      <c r="C616" s="15" t="s">
        <v>235</v>
      </c>
      <c r="D616" s="21"/>
      <c r="E616" s="21"/>
      <c r="F616" s="21"/>
      <c r="G616" s="17" t="s">
        <v>236</v>
      </c>
      <c r="H616" s="30">
        <f t="shared" ref="H616:R618" si="245">+H617</f>
        <v>172797196133</v>
      </c>
      <c r="I616" s="30">
        <f t="shared" si="245"/>
        <v>0</v>
      </c>
      <c r="J616" s="30">
        <f t="shared" si="245"/>
        <v>0</v>
      </c>
      <c r="K616" s="30">
        <f t="shared" si="245"/>
        <v>0</v>
      </c>
      <c r="L616" s="30">
        <f t="shared" si="245"/>
        <v>0</v>
      </c>
      <c r="M616" s="30">
        <f t="shared" si="245"/>
        <v>0</v>
      </c>
      <c r="N616" s="30">
        <f t="shared" si="245"/>
        <v>172797196133</v>
      </c>
      <c r="O616" s="30">
        <f t="shared" si="245"/>
        <v>172797196133</v>
      </c>
      <c r="P616" s="30">
        <f t="shared" si="245"/>
        <v>172797196133</v>
      </c>
      <c r="Q616" s="30">
        <f t="shared" si="245"/>
        <v>11739643239</v>
      </c>
      <c r="R616" s="31">
        <f t="shared" si="245"/>
        <v>11739643239</v>
      </c>
    </row>
    <row r="617" spans="1:18" ht="63" thickBot="1" x14ac:dyDescent="0.35">
      <c r="A617" s="2">
        <v>2021</v>
      </c>
      <c r="B617" s="79" t="s">
        <v>414</v>
      </c>
      <c r="C617" s="15" t="s">
        <v>237</v>
      </c>
      <c r="D617" s="53"/>
      <c r="E617" s="53"/>
      <c r="F617" s="21"/>
      <c r="G617" s="54" t="s">
        <v>236</v>
      </c>
      <c r="H617" s="30">
        <f t="shared" si="245"/>
        <v>172797196133</v>
      </c>
      <c r="I617" s="30">
        <f t="shared" si="245"/>
        <v>0</v>
      </c>
      <c r="J617" s="30">
        <f t="shared" si="245"/>
        <v>0</v>
      </c>
      <c r="K617" s="30">
        <f t="shared" si="245"/>
        <v>0</v>
      </c>
      <c r="L617" s="30">
        <f t="shared" si="245"/>
        <v>0</v>
      </c>
      <c r="M617" s="30">
        <f t="shared" si="245"/>
        <v>0</v>
      </c>
      <c r="N617" s="30">
        <f t="shared" si="245"/>
        <v>172797196133</v>
      </c>
      <c r="O617" s="30">
        <f t="shared" si="245"/>
        <v>172797196133</v>
      </c>
      <c r="P617" s="30">
        <f t="shared" si="245"/>
        <v>172797196133</v>
      </c>
      <c r="Q617" s="30">
        <f t="shared" si="245"/>
        <v>11739643239</v>
      </c>
      <c r="R617" s="31">
        <f t="shared" si="245"/>
        <v>11739643239</v>
      </c>
    </row>
    <row r="618" spans="1:18" ht="18.600000000000001" thickBot="1" x14ac:dyDescent="0.35">
      <c r="A618" s="2">
        <v>2021</v>
      </c>
      <c r="B618" s="79" t="s">
        <v>414</v>
      </c>
      <c r="C618" s="15" t="s">
        <v>238</v>
      </c>
      <c r="D618" s="53"/>
      <c r="E618" s="53"/>
      <c r="F618" s="21"/>
      <c r="G618" s="17" t="s">
        <v>218</v>
      </c>
      <c r="H618" s="30">
        <f t="shared" si="245"/>
        <v>172797196133</v>
      </c>
      <c r="I618" s="30">
        <f t="shared" si="245"/>
        <v>0</v>
      </c>
      <c r="J618" s="30">
        <f t="shared" si="245"/>
        <v>0</v>
      </c>
      <c r="K618" s="30">
        <f t="shared" si="245"/>
        <v>0</v>
      </c>
      <c r="L618" s="30">
        <f t="shared" si="245"/>
        <v>0</v>
      </c>
      <c r="M618" s="30">
        <f t="shared" si="245"/>
        <v>0</v>
      </c>
      <c r="N618" s="30">
        <f t="shared" si="245"/>
        <v>172797196133</v>
      </c>
      <c r="O618" s="30">
        <f t="shared" si="245"/>
        <v>172797196133</v>
      </c>
      <c r="P618" s="30">
        <f t="shared" si="245"/>
        <v>172797196133</v>
      </c>
      <c r="Q618" s="30">
        <f t="shared" si="245"/>
        <v>11739643239</v>
      </c>
      <c r="R618" s="31">
        <f t="shared" si="245"/>
        <v>11739643239</v>
      </c>
    </row>
    <row r="619" spans="1:18" ht="18.600000000000001" thickBot="1" x14ac:dyDescent="0.35">
      <c r="A619" s="2">
        <v>2021</v>
      </c>
      <c r="B619" s="79" t="s">
        <v>414</v>
      </c>
      <c r="C619" s="20" t="s">
        <v>239</v>
      </c>
      <c r="D619" s="21" t="s">
        <v>172</v>
      </c>
      <c r="E619" s="21">
        <v>11</v>
      </c>
      <c r="F619" s="21" t="s">
        <v>19</v>
      </c>
      <c r="G619" s="22" t="s">
        <v>208</v>
      </c>
      <c r="H619" s="24">
        <v>172797196133</v>
      </c>
      <c r="I619" s="24">
        <v>0</v>
      </c>
      <c r="J619" s="24">
        <v>0</v>
      </c>
      <c r="K619" s="24">
        <v>0</v>
      </c>
      <c r="L619" s="24">
        <v>0</v>
      </c>
      <c r="M619" s="24">
        <f t="shared" si="222"/>
        <v>0</v>
      </c>
      <c r="N619" s="24">
        <f t="shared" si="223"/>
        <v>172797196133</v>
      </c>
      <c r="O619" s="24">
        <v>172797196133</v>
      </c>
      <c r="P619" s="24">
        <v>172797196133</v>
      </c>
      <c r="Q619" s="24">
        <v>11739643239</v>
      </c>
      <c r="R619" s="26">
        <v>11739643239</v>
      </c>
    </row>
    <row r="620" spans="1:18" ht="63" thickBot="1" x14ac:dyDescent="0.35">
      <c r="A620" s="2">
        <v>2021</v>
      </c>
      <c r="B620" s="79" t="s">
        <v>414</v>
      </c>
      <c r="C620" s="15" t="s">
        <v>240</v>
      </c>
      <c r="D620" s="21"/>
      <c r="E620" s="21"/>
      <c r="F620" s="21"/>
      <c r="G620" s="17" t="s">
        <v>241</v>
      </c>
      <c r="H620" s="30">
        <f t="shared" ref="H620:R622" si="246">+H621</f>
        <v>186940477824</v>
      </c>
      <c r="I620" s="30">
        <f t="shared" si="246"/>
        <v>0</v>
      </c>
      <c r="J620" s="30">
        <f t="shared" si="246"/>
        <v>0</v>
      </c>
      <c r="K620" s="30">
        <f t="shared" si="246"/>
        <v>0</v>
      </c>
      <c r="L620" s="30">
        <f t="shared" si="246"/>
        <v>0</v>
      </c>
      <c r="M620" s="30">
        <f t="shared" si="246"/>
        <v>0</v>
      </c>
      <c r="N620" s="30">
        <f t="shared" si="246"/>
        <v>186940477824</v>
      </c>
      <c r="O620" s="30">
        <f t="shared" si="246"/>
        <v>186940477824</v>
      </c>
      <c r="P620" s="30">
        <f t="shared" si="246"/>
        <v>186940477824</v>
      </c>
      <c r="Q620" s="30">
        <f t="shared" si="246"/>
        <v>17558442757</v>
      </c>
      <c r="R620" s="31">
        <f t="shared" si="246"/>
        <v>17558442757</v>
      </c>
    </row>
    <row r="621" spans="1:18" ht="63" thickBot="1" x14ac:dyDescent="0.35">
      <c r="A621" s="2">
        <v>2021</v>
      </c>
      <c r="B621" s="79" t="s">
        <v>414</v>
      </c>
      <c r="C621" s="15" t="s">
        <v>242</v>
      </c>
      <c r="D621" s="53"/>
      <c r="E621" s="53"/>
      <c r="F621" s="21"/>
      <c r="G621" s="54" t="s">
        <v>241</v>
      </c>
      <c r="H621" s="30">
        <f t="shared" si="246"/>
        <v>186940477824</v>
      </c>
      <c r="I621" s="30">
        <f t="shared" si="246"/>
        <v>0</v>
      </c>
      <c r="J621" s="30">
        <f t="shared" si="246"/>
        <v>0</v>
      </c>
      <c r="K621" s="30">
        <f t="shared" si="246"/>
        <v>0</v>
      </c>
      <c r="L621" s="30">
        <f t="shared" si="246"/>
        <v>0</v>
      </c>
      <c r="M621" s="30">
        <f t="shared" si="246"/>
        <v>0</v>
      </c>
      <c r="N621" s="30">
        <f t="shared" si="246"/>
        <v>186940477824</v>
      </c>
      <c r="O621" s="30">
        <f t="shared" si="246"/>
        <v>186940477824</v>
      </c>
      <c r="P621" s="30">
        <f t="shared" si="246"/>
        <v>186940477824</v>
      </c>
      <c r="Q621" s="30">
        <f t="shared" si="246"/>
        <v>17558442757</v>
      </c>
      <c r="R621" s="31">
        <f t="shared" si="246"/>
        <v>17558442757</v>
      </c>
    </row>
    <row r="622" spans="1:18" ht="18.600000000000001" thickBot="1" x14ac:dyDescent="0.35">
      <c r="A622" s="2">
        <v>2021</v>
      </c>
      <c r="B622" s="79" t="s">
        <v>414</v>
      </c>
      <c r="C622" s="15" t="s">
        <v>243</v>
      </c>
      <c r="D622" s="53"/>
      <c r="E622" s="53"/>
      <c r="F622" s="21"/>
      <c r="G622" s="17" t="s">
        <v>218</v>
      </c>
      <c r="H622" s="30">
        <f t="shared" si="246"/>
        <v>186940477824</v>
      </c>
      <c r="I622" s="30">
        <f t="shared" si="246"/>
        <v>0</v>
      </c>
      <c r="J622" s="30">
        <f t="shared" si="246"/>
        <v>0</v>
      </c>
      <c r="K622" s="30">
        <f t="shared" si="246"/>
        <v>0</v>
      </c>
      <c r="L622" s="30">
        <f t="shared" si="246"/>
        <v>0</v>
      </c>
      <c r="M622" s="30">
        <f t="shared" si="246"/>
        <v>0</v>
      </c>
      <c r="N622" s="30">
        <f t="shared" si="246"/>
        <v>186940477824</v>
      </c>
      <c r="O622" s="30">
        <f t="shared" si="246"/>
        <v>186940477824</v>
      </c>
      <c r="P622" s="30">
        <f t="shared" si="246"/>
        <v>186940477824</v>
      </c>
      <c r="Q622" s="30">
        <f t="shared" si="246"/>
        <v>17558442757</v>
      </c>
      <c r="R622" s="31">
        <f t="shared" si="246"/>
        <v>17558442757</v>
      </c>
    </row>
    <row r="623" spans="1:18" ht="18.600000000000001" thickBot="1" x14ac:dyDescent="0.35">
      <c r="A623" s="2">
        <v>2021</v>
      </c>
      <c r="B623" s="79" t="s">
        <v>414</v>
      </c>
      <c r="C623" s="20" t="s">
        <v>244</v>
      </c>
      <c r="D623" s="21" t="s">
        <v>172</v>
      </c>
      <c r="E623" s="21">
        <v>11</v>
      </c>
      <c r="F623" s="21" t="s">
        <v>19</v>
      </c>
      <c r="G623" s="22" t="s">
        <v>208</v>
      </c>
      <c r="H623" s="24">
        <v>186940477824</v>
      </c>
      <c r="I623" s="24">
        <v>0</v>
      </c>
      <c r="J623" s="24">
        <v>0</v>
      </c>
      <c r="K623" s="24">
        <v>0</v>
      </c>
      <c r="L623" s="24">
        <v>0</v>
      </c>
      <c r="M623" s="24">
        <f t="shared" ref="M623:M686" si="247">+I623-J623+K623-L623</f>
        <v>0</v>
      </c>
      <c r="N623" s="24">
        <f t="shared" ref="N623:N686" si="248">+H623+M623</f>
        <v>186940477824</v>
      </c>
      <c r="O623" s="24">
        <v>186940477824</v>
      </c>
      <c r="P623" s="24">
        <v>186940477824</v>
      </c>
      <c r="Q623" s="24">
        <v>17558442757</v>
      </c>
      <c r="R623" s="26">
        <v>17558442757</v>
      </c>
    </row>
    <row r="624" spans="1:18" ht="63" thickBot="1" x14ac:dyDescent="0.35">
      <c r="A624" s="2">
        <v>2021</v>
      </c>
      <c r="B624" s="79" t="s">
        <v>414</v>
      </c>
      <c r="C624" s="15" t="s">
        <v>245</v>
      </c>
      <c r="D624" s="21"/>
      <c r="E624" s="21"/>
      <c r="F624" s="21"/>
      <c r="G624" s="17" t="s">
        <v>246</v>
      </c>
      <c r="H624" s="30">
        <f t="shared" ref="H624:R626" si="249">+H625</f>
        <v>203096408219</v>
      </c>
      <c r="I624" s="30">
        <f t="shared" si="249"/>
        <v>0</v>
      </c>
      <c r="J624" s="30">
        <f t="shared" si="249"/>
        <v>0</v>
      </c>
      <c r="K624" s="30">
        <f t="shared" si="249"/>
        <v>0</v>
      </c>
      <c r="L624" s="30">
        <f t="shared" si="249"/>
        <v>0</v>
      </c>
      <c r="M624" s="30">
        <f t="shared" si="249"/>
        <v>0</v>
      </c>
      <c r="N624" s="30">
        <f t="shared" si="249"/>
        <v>203096408219</v>
      </c>
      <c r="O624" s="30">
        <f t="shared" si="249"/>
        <v>203096408219</v>
      </c>
      <c r="P624" s="30">
        <f t="shared" si="249"/>
        <v>203096408219</v>
      </c>
      <c r="Q624" s="30">
        <f t="shared" si="249"/>
        <v>10481033855</v>
      </c>
      <c r="R624" s="31">
        <f t="shared" si="249"/>
        <v>10481033855</v>
      </c>
    </row>
    <row r="625" spans="1:18" ht="63" thickBot="1" x14ac:dyDescent="0.35">
      <c r="A625" s="2">
        <v>2021</v>
      </c>
      <c r="B625" s="79" t="s">
        <v>414</v>
      </c>
      <c r="C625" s="15" t="s">
        <v>247</v>
      </c>
      <c r="D625" s="53"/>
      <c r="E625" s="53"/>
      <c r="F625" s="21"/>
      <c r="G625" s="54" t="s">
        <v>246</v>
      </c>
      <c r="H625" s="30">
        <f t="shared" si="249"/>
        <v>203096408219</v>
      </c>
      <c r="I625" s="30">
        <f t="shared" si="249"/>
        <v>0</v>
      </c>
      <c r="J625" s="30">
        <f t="shared" si="249"/>
        <v>0</v>
      </c>
      <c r="K625" s="30">
        <f t="shared" si="249"/>
        <v>0</v>
      </c>
      <c r="L625" s="30">
        <f t="shared" si="249"/>
        <v>0</v>
      </c>
      <c r="M625" s="30">
        <f t="shared" si="249"/>
        <v>0</v>
      </c>
      <c r="N625" s="30">
        <f t="shared" si="249"/>
        <v>203096408219</v>
      </c>
      <c r="O625" s="30">
        <f t="shared" si="249"/>
        <v>203096408219</v>
      </c>
      <c r="P625" s="30">
        <f t="shared" si="249"/>
        <v>203096408219</v>
      </c>
      <c r="Q625" s="30">
        <f t="shared" si="249"/>
        <v>10481033855</v>
      </c>
      <c r="R625" s="31">
        <f t="shared" si="249"/>
        <v>10481033855</v>
      </c>
    </row>
    <row r="626" spans="1:18" ht="18.600000000000001" thickBot="1" x14ac:dyDescent="0.35">
      <c r="A626" s="2">
        <v>2021</v>
      </c>
      <c r="B626" s="79" t="s">
        <v>414</v>
      </c>
      <c r="C626" s="15" t="s">
        <v>248</v>
      </c>
      <c r="D626" s="53"/>
      <c r="E626" s="53"/>
      <c r="F626" s="21"/>
      <c r="G626" s="17" t="s">
        <v>218</v>
      </c>
      <c r="H626" s="30">
        <f t="shared" si="249"/>
        <v>203096408219</v>
      </c>
      <c r="I626" s="30">
        <f t="shared" si="249"/>
        <v>0</v>
      </c>
      <c r="J626" s="30">
        <f t="shared" si="249"/>
        <v>0</v>
      </c>
      <c r="K626" s="30">
        <f t="shared" si="249"/>
        <v>0</v>
      </c>
      <c r="L626" s="30">
        <f t="shared" si="249"/>
        <v>0</v>
      </c>
      <c r="M626" s="30">
        <f t="shared" si="249"/>
        <v>0</v>
      </c>
      <c r="N626" s="30">
        <f t="shared" si="249"/>
        <v>203096408219</v>
      </c>
      <c r="O626" s="30">
        <f t="shared" si="249"/>
        <v>203096408219</v>
      </c>
      <c r="P626" s="30">
        <f t="shared" si="249"/>
        <v>203096408219</v>
      </c>
      <c r="Q626" s="30">
        <f t="shared" si="249"/>
        <v>10481033855</v>
      </c>
      <c r="R626" s="31">
        <f t="shared" si="249"/>
        <v>10481033855</v>
      </c>
    </row>
    <row r="627" spans="1:18" ht="18.600000000000001" thickBot="1" x14ac:dyDescent="0.35">
      <c r="A627" s="2">
        <v>2021</v>
      </c>
      <c r="B627" s="79" t="s">
        <v>414</v>
      </c>
      <c r="C627" s="20" t="s">
        <v>249</v>
      </c>
      <c r="D627" s="21" t="s">
        <v>172</v>
      </c>
      <c r="E627" s="21">
        <v>11</v>
      </c>
      <c r="F627" s="21" t="s">
        <v>19</v>
      </c>
      <c r="G627" s="22" t="s">
        <v>208</v>
      </c>
      <c r="H627" s="24">
        <v>203096408219</v>
      </c>
      <c r="I627" s="24">
        <v>0</v>
      </c>
      <c r="J627" s="24">
        <v>0</v>
      </c>
      <c r="K627" s="24">
        <v>0</v>
      </c>
      <c r="L627" s="24">
        <v>0</v>
      </c>
      <c r="M627" s="24">
        <f t="shared" si="247"/>
        <v>0</v>
      </c>
      <c r="N627" s="24">
        <f t="shared" si="248"/>
        <v>203096408219</v>
      </c>
      <c r="O627" s="24">
        <v>203096408219</v>
      </c>
      <c r="P627" s="24">
        <v>203096408219</v>
      </c>
      <c r="Q627" s="24">
        <v>10481033855</v>
      </c>
      <c r="R627" s="26">
        <v>10481033855</v>
      </c>
    </row>
    <row r="628" spans="1:18" ht="31.8" thickBot="1" x14ac:dyDescent="0.35">
      <c r="A628" s="2">
        <v>2021</v>
      </c>
      <c r="B628" s="79" t="s">
        <v>414</v>
      </c>
      <c r="C628" s="56" t="s">
        <v>250</v>
      </c>
      <c r="D628" s="21"/>
      <c r="E628" s="21"/>
      <c r="F628" s="21"/>
      <c r="G628" s="17" t="s">
        <v>253</v>
      </c>
      <c r="H628" s="30">
        <f>+H629</f>
        <v>15000000000</v>
      </c>
      <c r="I628" s="30">
        <f>+I629</f>
        <v>0</v>
      </c>
      <c r="J628" s="30">
        <f t="shared" ref="J628:L628" si="250">+J629</f>
        <v>0</v>
      </c>
      <c r="K628" s="30">
        <f t="shared" si="250"/>
        <v>0</v>
      </c>
      <c r="L628" s="30">
        <f t="shared" si="250"/>
        <v>0</v>
      </c>
      <c r="M628" s="30">
        <f t="shared" si="247"/>
        <v>0</v>
      </c>
      <c r="N628" s="30">
        <f t="shared" si="248"/>
        <v>15000000000</v>
      </c>
      <c r="O628" s="30">
        <f t="shared" ref="O628:R628" si="251">+O629</f>
        <v>10591662436.860001</v>
      </c>
      <c r="P628" s="30">
        <f t="shared" si="251"/>
        <v>9137541671.7099991</v>
      </c>
      <c r="Q628" s="30">
        <f t="shared" si="251"/>
        <v>1185574022.6099999</v>
      </c>
      <c r="R628" s="31">
        <f t="shared" si="251"/>
        <v>1185574022.6099999</v>
      </c>
    </row>
    <row r="629" spans="1:18" ht="31.8" thickBot="1" x14ac:dyDescent="0.35">
      <c r="A629" s="2">
        <v>2021</v>
      </c>
      <c r="B629" s="79" t="s">
        <v>414</v>
      </c>
      <c r="C629" s="15" t="s">
        <v>252</v>
      </c>
      <c r="D629" s="53"/>
      <c r="E629" s="53"/>
      <c r="F629" s="21"/>
      <c r="G629" s="17" t="s">
        <v>253</v>
      </c>
      <c r="H629" s="30">
        <f t="shared" ref="H629:R629" si="252">+H630</f>
        <v>15000000000</v>
      </c>
      <c r="I629" s="30">
        <f t="shared" si="252"/>
        <v>0</v>
      </c>
      <c r="J629" s="30">
        <f t="shared" si="252"/>
        <v>0</v>
      </c>
      <c r="K629" s="30">
        <f t="shared" si="252"/>
        <v>0</v>
      </c>
      <c r="L629" s="30">
        <f t="shared" si="252"/>
        <v>0</v>
      </c>
      <c r="M629" s="30">
        <f t="shared" si="252"/>
        <v>0</v>
      </c>
      <c r="N629" s="30">
        <f t="shared" si="252"/>
        <v>15000000000</v>
      </c>
      <c r="O629" s="30">
        <f t="shared" si="252"/>
        <v>10591662436.860001</v>
      </c>
      <c r="P629" s="30">
        <f t="shared" si="252"/>
        <v>9137541671.7099991</v>
      </c>
      <c r="Q629" s="30">
        <f t="shared" si="252"/>
        <v>1185574022.6099999</v>
      </c>
      <c r="R629" s="31">
        <f t="shared" si="252"/>
        <v>1185574022.6099999</v>
      </c>
    </row>
    <row r="630" spans="1:18" ht="47.4" thickBot="1" x14ac:dyDescent="0.35">
      <c r="A630" s="2">
        <v>2021</v>
      </c>
      <c r="B630" s="79" t="s">
        <v>414</v>
      </c>
      <c r="C630" s="15" t="s">
        <v>254</v>
      </c>
      <c r="D630" s="53"/>
      <c r="E630" s="53"/>
      <c r="F630" s="21"/>
      <c r="G630" s="17" t="s">
        <v>255</v>
      </c>
      <c r="H630" s="30">
        <f>SUM(H631:H633)</f>
        <v>15000000000</v>
      </c>
      <c r="I630" s="30">
        <f>SUM(I631:I633)</f>
        <v>0</v>
      </c>
      <c r="J630" s="30">
        <f t="shared" ref="J630:R630" si="253">SUM(J631:J633)</f>
        <v>0</v>
      </c>
      <c r="K630" s="30">
        <f t="shared" si="253"/>
        <v>0</v>
      </c>
      <c r="L630" s="30">
        <f t="shared" si="253"/>
        <v>0</v>
      </c>
      <c r="M630" s="30">
        <f t="shared" si="253"/>
        <v>0</v>
      </c>
      <c r="N630" s="30">
        <f t="shared" si="253"/>
        <v>15000000000</v>
      </c>
      <c r="O630" s="30">
        <f t="shared" si="253"/>
        <v>10591662436.860001</v>
      </c>
      <c r="P630" s="30">
        <f t="shared" si="253"/>
        <v>9137541671.7099991</v>
      </c>
      <c r="Q630" s="30">
        <f t="shared" si="253"/>
        <v>1185574022.6099999</v>
      </c>
      <c r="R630" s="31">
        <f t="shared" si="253"/>
        <v>1185574022.6099999</v>
      </c>
    </row>
    <row r="631" spans="1:18" ht="18.600000000000001" thickBot="1" x14ac:dyDescent="0.35">
      <c r="A631" s="2">
        <v>2021</v>
      </c>
      <c r="B631" s="79" t="s">
        <v>414</v>
      </c>
      <c r="C631" s="20" t="s">
        <v>256</v>
      </c>
      <c r="D631" s="21" t="s">
        <v>172</v>
      </c>
      <c r="E631" s="21">
        <v>11</v>
      </c>
      <c r="F631" s="21" t="s">
        <v>19</v>
      </c>
      <c r="G631" s="22" t="s">
        <v>208</v>
      </c>
      <c r="H631" s="24">
        <v>6455000000</v>
      </c>
      <c r="I631" s="24">
        <v>0</v>
      </c>
      <c r="J631" s="24">
        <v>0</v>
      </c>
      <c r="K631" s="24">
        <v>0</v>
      </c>
      <c r="L631" s="24">
        <v>0</v>
      </c>
      <c r="M631" s="24">
        <f t="shared" si="247"/>
        <v>0</v>
      </c>
      <c r="N631" s="24">
        <f t="shared" si="248"/>
        <v>6455000000</v>
      </c>
      <c r="O631" s="24">
        <v>6253966512.3999996</v>
      </c>
      <c r="P631" s="24">
        <v>6180765322.3999996</v>
      </c>
      <c r="Q631" s="24">
        <v>753272077.80999994</v>
      </c>
      <c r="R631" s="26">
        <v>753272077.80999994</v>
      </c>
    </row>
    <row r="632" spans="1:18" ht="18.600000000000001" thickBot="1" x14ac:dyDescent="0.35">
      <c r="A632" s="2">
        <v>2021</v>
      </c>
      <c r="B632" s="79" t="s">
        <v>414</v>
      </c>
      <c r="C632" s="20" t="s">
        <v>256</v>
      </c>
      <c r="D632" s="21" t="s">
        <v>172</v>
      </c>
      <c r="E632" s="21">
        <v>54</v>
      </c>
      <c r="F632" s="21" t="s">
        <v>19</v>
      </c>
      <c r="G632" s="22" t="s">
        <v>208</v>
      </c>
      <c r="H632" s="24">
        <v>1000000000</v>
      </c>
      <c r="I632" s="24">
        <v>0</v>
      </c>
      <c r="J632" s="24">
        <v>0</v>
      </c>
      <c r="K632" s="24">
        <v>0</v>
      </c>
      <c r="L632" s="24">
        <v>0</v>
      </c>
      <c r="M632" s="24">
        <f t="shared" si="247"/>
        <v>0</v>
      </c>
      <c r="N632" s="24">
        <f t="shared" si="248"/>
        <v>1000000000</v>
      </c>
      <c r="O632" s="24">
        <v>800000000</v>
      </c>
      <c r="P632" s="24">
        <v>3836993</v>
      </c>
      <c r="Q632" s="24">
        <v>0</v>
      </c>
      <c r="R632" s="26">
        <v>0</v>
      </c>
    </row>
    <row r="633" spans="1:18" ht="18.600000000000001" thickBot="1" x14ac:dyDescent="0.35">
      <c r="A633" s="2">
        <v>2021</v>
      </c>
      <c r="B633" s="79" t="s">
        <v>414</v>
      </c>
      <c r="C633" s="20" t="s">
        <v>256</v>
      </c>
      <c r="D633" s="21" t="s">
        <v>18</v>
      </c>
      <c r="E633" s="21">
        <v>20</v>
      </c>
      <c r="F633" s="21" t="s">
        <v>19</v>
      </c>
      <c r="G633" s="22" t="s">
        <v>208</v>
      </c>
      <c r="H633" s="24">
        <v>7545000000</v>
      </c>
      <c r="I633" s="24">
        <v>0</v>
      </c>
      <c r="J633" s="24">
        <v>0</v>
      </c>
      <c r="K633" s="24">
        <v>0</v>
      </c>
      <c r="L633" s="24">
        <v>0</v>
      </c>
      <c r="M633" s="24">
        <f t="shared" si="247"/>
        <v>0</v>
      </c>
      <c r="N633" s="24">
        <f t="shared" si="248"/>
        <v>7545000000</v>
      </c>
      <c r="O633" s="24">
        <v>3537695924.46</v>
      </c>
      <c r="P633" s="24">
        <v>2952939356.3099999</v>
      </c>
      <c r="Q633" s="24">
        <v>432301944.80000001</v>
      </c>
      <c r="R633" s="26">
        <v>432301944.80000001</v>
      </c>
    </row>
    <row r="634" spans="1:18" ht="63" thickBot="1" x14ac:dyDescent="0.35">
      <c r="A634" s="2">
        <v>2021</v>
      </c>
      <c r="B634" s="79" t="s">
        <v>414</v>
      </c>
      <c r="C634" s="15" t="s">
        <v>257</v>
      </c>
      <c r="D634" s="53"/>
      <c r="E634" s="53"/>
      <c r="F634" s="21"/>
      <c r="G634" s="17" t="s">
        <v>258</v>
      </c>
      <c r="H634" s="30">
        <f t="shared" ref="H634:R636" si="254">+H635</f>
        <v>232164420822</v>
      </c>
      <c r="I634" s="30">
        <f t="shared" si="254"/>
        <v>0</v>
      </c>
      <c r="J634" s="30">
        <f t="shared" si="254"/>
        <v>0</v>
      </c>
      <c r="K634" s="30">
        <f t="shared" si="254"/>
        <v>0</v>
      </c>
      <c r="L634" s="30">
        <f t="shared" si="254"/>
        <v>0</v>
      </c>
      <c r="M634" s="30">
        <f t="shared" si="254"/>
        <v>0</v>
      </c>
      <c r="N634" s="30">
        <f t="shared" si="254"/>
        <v>232164420822</v>
      </c>
      <c r="O634" s="30">
        <f t="shared" si="254"/>
        <v>232164420822</v>
      </c>
      <c r="P634" s="30">
        <f t="shared" si="254"/>
        <v>232164420822</v>
      </c>
      <c r="Q634" s="30">
        <f t="shared" si="254"/>
        <v>0</v>
      </c>
      <c r="R634" s="31">
        <f t="shared" si="254"/>
        <v>0</v>
      </c>
    </row>
    <row r="635" spans="1:18" ht="63" thickBot="1" x14ac:dyDescent="0.35">
      <c r="A635" s="2">
        <v>2021</v>
      </c>
      <c r="B635" s="79" t="s">
        <v>414</v>
      </c>
      <c r="C635" s="15" t="s">
        <v>259</v>
      </c>
      <c r="D635" s="21"/>
      <c r="E635" s="21"/>
      <c r="F635" s="21"/>
      <c r="G635" s="54" t="s">
        <v>258</v>
      </c>
      <c r="H635" s="30">
        <f t="shared" si="254"/>
        <v>232164420822</v>
      </c>
      <c r="I635" s="30">
        <f t="shared" si="254"/>
        <v>0</v>
      </c>
      <c r="J635" s="30">
        <f t="shared" si="254"/>
        <v>0</v>
      </c>
      <c r="K635" s="30">
        <f t="shared" si="254"/>
        <v>0</v>
      </c>
      <c r="L635" s="30">
        <f t="shared" si="254"/>
        <v>0</v>
      </c>
      <c r="M635" s="30">
        <f t="shared" si="254"/>
        <v>0</v>
      </c>
      <c r="N635" s="30">
        <f t="shared" si="254"/>
        <v>232164420822</v>
      </c>
      <c r="O635" s="30">
        <f t="shared" si="254"/>
        <v>232164420822</v>
      </c>
      <c r="P635" s="30">
        <f t="shared" si="254"/>
        <v>232164420822</v>
      </c>
      <c r="Q635" s="30">
        <f t="shared" si="254"/>
        <v>0</v>
      </c>
      <c r="R635" s="31">
        <f t="shared" si="254"/>
        <v>0</v>
      </c>
    </row>
    <row r="636" spans="1:18" ht="18.600000000000001" thickBot="1" x14ac:dyDescent="0.35">
      <c r="A636" s="2">
        <v>2021</v>
      </c>
      <c r="B636" s="79" t="s">
        <v>414</v>
      </c>
      <c r="C636" s="15" t="s">
        <v>260</v>
      </c>
      <c r="D636" s="21"/>
      <c r="E636" s="21"/>
      <c r="F636" s="21"/>
      <c r="G636" s="17" t="s">
        <v>218</v>
      </c>
      <c r="H636" s="30">
        <f>+H637</f>
        <v>232164420822</v>
      </c>
      <c r="I636" s="30">
        <f t="shared" si="254"/>
        <v>0</v>
      </c>
      <c r="J636" s="30">
        <f t="shared" si="254"/>
        <v>0</v>
      </c>
      <c r="K636" s="30">
        <f t="shared" si="254"/>
        <v>0</v>
      </c>
      <c r="L636" s="30">
        <f t="shared" si="254"/>
        <v>0</v>
      </c>
      <c r="M636" s="30">
        <f t="shared" si="254"/>
        <v>0</v>
      </c>
      <c r="N636" s="30">
        <f t="shared" si="254"/>
        <v>232164420822</v>
      </c>
      <c r="O636" s="30">
        <f t="shared" si="254"/>
        <v>232164420822</v>
      </c>
      <c r="P636" s="30">
        <f t="shared" si="254"/>
        <v>232164420822</v>
      </c>
      <c r="Q636" s="30">
        <f t="shared" si="254"/>
        <v>0</v>
      </c>
      <c r="R636" s="31">
        <f t="shared" si="254"/>
        <v>0</v>
      </c>
    </row>
    <row r="637" spans="1:18" ht="18.600000000000001" thickBot="1" x14ac:dyDescent="0.35">
      <c r="A637" s="2">
        <v>2021</v>
      </c>
      <c r="B637" s="79" t="s">
        <v>414</v>
      </c>
      <c r="C637" s="20" t="s">
        <v>261</v>
      </c>
      <c r="D637" s="21" t="s">
        <v>172</v>
      </c>
      <c r="E637" s="21">
        <v>11</v>
      </c>
      <c r="F637" s="21" t="s">
        <v>19</v>
      </c>
      <c r="G637" s="22" t="s">
        <v>208</v>
      </c>
      <c r="H637" s="24">
        <v>232164420822</v>
      </c>
      <c r="I637" s="24">
        <v>0</v>
      </c>
      <c r="J637" s="24">
        <v>0</v>
      </c>
      <c r="K637" s="24">
        <v>0</v>
      </c>
      <c r="L637" s="24">
        <v>0</v>
      </c>
      <c r="M637" s="24">
        <f t="shared" si="247"/>
        <v>0</v>
      </c>
      <c r="N637" s="24">
        <f t="shared" si="248"/>
        <v>232164420822</v>
      </c>
      <c r="O637" s="24">
        <v>232164420822</v>
      </c>
      <c r="P637" s="24">
        <v>232164420822</v>
      </c>
      <c r="Q637" s="24">
        <v>0</v>
      </c>
      <c r="R637" s="26">
        <v>0</v>
      </c>
    </row>
    <row r="638" spans="1:18" ht="47.4" thickBot="1" x14ac:dyDescent="0.35">
      <c r="A638" s="2">
        <v>2021</v>
      </c>
      <c r="B638" s="79" t="s">
        <v>414</v>
      </c>
      <c r="C638" s="15" t="s">
        <v>262</v>
      </c>
      <c r="D638" s="53"/>
      <c r="E638" s="53"/>
      <c r="F638" s="53"/>
      <c r="G638" s="17" t="s">
        <v>263</v>
      </c>
      <c r="H638" s="30">
        <f t="shared" ref="H638:R640" si="255">+H639</f>
        <v>231825213115</v>
      </c>
      <c r="I638" s="30">
        <f t="shared" si="255"/>
        <v>0</v>
      </c>
      <c r="J638" s="30">
        <f t="shared" si="255"/>
        <v>0</v>
      </c>
      <c r="K638" s="30">
        <f t="shared" si="255"/>
        <v>0</v>
      </c>
      <c r="L638" s="30">
        <f t="shared" si="255"/>
        <v>0</v>
      </c>
      <c r="M638" s="30">
        <f t="shared" si="255"/>
        <v>0</v>
      </c>
      <c r="N638" s="30">
        <f t="shared" si="255"/>
        <v>231825213115</v>
      </c>
      <c r="O638" s="30">
        <f t="shared" si="255"/>
        <v>231825213115</v>
      </c>
      <c r="P638" s="30">
        <f t="shared" si="255"/>
        <v>231825213115</v>
      </c>
      <c r="Q638" s="30">
        <f t="shared" si="255"/>
        <v>0</v>
      </c>
      <c r="R638" s="31">
        <f t="shared" si="255"/>
        <v>0</v>
      </c>
    </row>
    <row r="639" spans="1:18" ht="47.4" thickBot="1" x14ac:dyDescent="0.35">
      <c r="A639" s="2">
        <v>2021</v>
      </c>
      <c r="B639" s="79" t="s">
        <v>414</v>
      </c>
      <c r="C639" s="15" t="s">
        <v>264</v>
      </c>
      <c r="D639" s="21"/>
      <c r="E639" s="21"/>
      <c r="F639" s="21"/>
      <c r="G639" s="17" t="s">
        <v>263</v>
      </c>
      <c r="H639" s="30">
        <f t="shared" si="255"/>
        <v>231825213115</v>
      </c>
      <c r="I639" s="30">
        <f t="shared" si="255"/>
        <v>0</v>
      </c>
      <c r="J639" s="30">
        <f t="shared" si="255"/>
        <v>0</v>
      </c>
      <c r="K639" s="30">
        <f t="shared" si="255"/>
        <v>0</v>
      </c>
      <c r="L639" s="30">
        <f t="shared" si="255"/>
        <v>0</v>
      </c>
      <c r="M639" s="30">
        <f t="shared" si="255"/>
        <v>0</v>
      </c>
      <c r="N639" s="30">
        <f t="shared" si="255"/>
        <v>231825213115</v>
      </c>
      <c r="O639" s="30">
        <f t="shared" si="255"/>
        <v>231825213115</v>
      </c>
      <c r="P639" s="30">
        <f t="shared" si="255"/>
        <v>231825213115</v>
      </c>
      <c r="Q639" s="30">
        <f t="shared" si="255"/>
        <v>0</v>
      </c>
      <c r="R639" s="31">
        <f t="shared" si="255"/>
        <v>0</v>
      </c>
    </row>
    <row r="640" spans="1:18" ht="18.600000000000001" thickBot="1" x14ac:dyDescent="0.35">
      <c r="A640" s="2">
        <v>2021</v>
      </c>
      <c r="B640" s="79" t="s">
        <v>414</v>
      </c>
      <c r="C640" s="15" t="s">
        <v>265</v>
      </c>
      <c r="D640" s="21"/>
      <c r="E640" s="21"/>
      <c r="F640" s="21"/>
      <c r="G640" s="17" t="s">
        <v>218</v>
      </c>
      <c r="H640" s="30">
        <f t="shared" si="255"/>
        <v>231825213115</v>
      </c>
      <c r="I640" s="30">
        <f t="shared" si="255"/>
        <v>0</v>
      </c>
      <c r="J640" s="30">
        <f t="shared" si="255"/>
        <v>0</v>
      </c>
      <c r="K640" s="30">
        <f t="shared" si="255"/>
        <v>0</v>
      </c>
      <c r="L640" s="30">
        <f t="shared" si="255"/>
        <v>0</v>
      </c>
      <c r="M640" s="30">
        <f t="shared" si="255"/>
        <v>0</v>
      </c>
      <c r="N640" s="30">
        <f t="shared" si="255"/>
        <v>231825213115</v>
      </c>
      <c r="O640" s="30">
        <f t="shared" si="255"/>
        <v>231825213115</v>
      </c>
      <c r="P640" s="30">
        <f t="shared" si="255"/>
        <v>231825213115</v>
      </c>
      <c r="Q640" s="30">
        <f t="shared" si="255"/>
        <v>0</v>
      </c>
      <c r="R640" s="31">
        <f t="shared" si="255"/>
        <v>0</v>
      </c>
    </row>
    <row r="641" spans="1:18" ht="18.600000000000001" thickBot="1" x14ac:dyDescent="0.35">
      <c r="A641" s="2">
        <v>2021</v>
      </c>
      <c r="B641" s="79" t="s">
        <v>414</v>
      </c>
      <c r="C641" s="20" t="s">
        <v>266</v>
      </c>
      <c r="D641" s="21" t="s">
        <v>172</v>
      </c>
      <c r="E641" s="21">
        <v>11</v>
      </c>
      <c r="F641" s="21" t="s">
        <v>19</v>
      </c>
      <c r="G641" s="22" t="s">
        <v>208</v>
      </c>
      <c r="H641" s="24">
        <v>231825213115</v>
      </c>
      <c r="I641" s="24">
        <v>0</v>
      </c>
      <c r="J641" s="24">
        <v>0</v>
      </c>
      <c r="K641" s="24">
        <v>0</v>
      </c>
      <c r="L641" s="24">
        <v>0</v>
      </c>
      <c r="M641" s="24">
        <f t="shared" si="247"/>
        <v>0</v>
      </c>
      <c r="N641" s="24">
        <f t="shared" si="248"/>
        <v>231825213115</v>
      </c>
      <c r="O641" s="24">
        <v>231825213115</v>
      </c>
      <c r="P641" s="24">
        <v>231825213115</v>
      </c>
      <c r="Q641" s="24">
        <v>0</v>
      </c>
      <c r="R641" s="26">
        <v>0</v>
      </c>
    </row>
    <row r="642" spans="1:18" ht="63" thickBot="1" x14ac:dyDescent="0.35">
      <c r="A642" s="2">
        <v>2021</v>
      </c>
      <c r="B642" s="79" t="s">
        <v>414</v>
      </c>
      <c r="C642" s="15" t="s">
        <v>267</v>
      </c>
      <c r="D642" s="53"/>
      <c r="E642" s="53"/>
      <c r="F642" s="53"/>
      <c r="G642" s="17" t="s">
        <v>268</v>
      </c>
      <c r="H642" s="30">
        <f t="shared" ref="H642:R644" si="256">+H643</f>
        <v>126080065359</v>
      </c>
      <c r="I642" s="30">
        <f t="shared" si="256"/>
        <v>0</v>
      </c>
      <c r="J642" s="30">
        <f t="shared" si="256"/>
        <v>0</v>
      </c>
      <c r="K642" s="30">
        <f t="shared" si="256"/>
        <v>0</v>
      </c>
      <c r="L642" s="30">
        <f t="shared" si="256"/>
        <v>0</v>
      </c>
      <c r="M642" s="30">
        <f t="shared" si="256"/>
        <v>0</v>
      </c>
      <c r="N642" s="30">
        <f t="shared" si="256"/>
        <v>126080065359</v>
      </c>
      <c r="O642" s="30">
        <f t="shared" si="256"/>
        <v>126080065359</v>
      </c>
      <c r="P642" s="30">
        <f t="shared" si="256"/>
        <v>126080065359</v>
      </c>
      <c r="Q642" s="30">
        <f t="shared" si="256"/>
        <v>0</v>
      </c>
      <c r="R642" s="31">
        <f t="shared" si="256"/>
        <v>0</v>
      </c>
    </row>
    <row r="643" spans="1:18" ht="63" thickBot="1" x14ac:dyDescent="0.35">
      <c r="A643" s="2">
        <v>2021</v>
      </c>
      <c r="B643" s="79" t="s">
        <v>414</v>
      </c>
      <c r="C643" s="15" t="s">
        <v>269</v>
      </c>
      <c r="D643" s="21"/>
      <c r="E643" s="21"/>
      <c r="F643" s="21"/>
      <c r="G643" s="54" t="s">
        <v>268</v>
      </c>
      <c r="H643" s="30">
        <f t="shared" si="256"/>
        <v>126080065359</v>
      </c>
      <c r="I643" s="30">
        <f t="shared" si="256"/>
        <v>0</v>
      </c>
      <c r="J643" s="30">
        <f t="shared" si="256"/>
        <v>0</v>
      </c>
      <c r="K643" s="30">
        <f t="shared" si="256"/>
        <v>0</v>
      </c>
      <c r="L643" s="30">
        <f t="shared" si="256"/>
        <v>0</v>
      </c>
      <c r="M643" s="30">
        <f t="shared" si="256"/>
        <v>0</v>
      </c>
      <c r="N643" s="30">
        <f t="shared" si="256"/>
        <v>126080065359</v>
      </c>
      <c r="O643" s="30">
        <f t="shared" si="256"/>
        <v>126080065359</v>
      </c>
      <c r="P643" s="30">
        <f t="shared" si="256"/>
        <v>126080065359</v>
      </c>
      <c r="Q643" s="30">
        <f t="shared" si="256"/>
        <v>0</v>
      </c>
      <c r="R643" s="31">
        <f t="shared" si="256"/>
        <v>0</v>
      </c>
    </row>
    <row r="644" spans="1:18" ht="18.600000000000001" thickBot="1" x14ac:dyDescent="0.35">
      <c r="A644" s="2">
        <v>2021</v>
      </c>
      <c r="B644" s="79" t="s">
        <v>414</v>
      </c>
      <c r="C644" s="15" t="s">
        <v>270</v>
      </c>
      <c r="D644" s="21"/>
      <c r="E644" s="21"/>
      <c r="F644" s="21"/>
      <c r="G644" s="17" t="s">
        <v>218</v>
      </c>
      <c r="H644" s="30">
        <f t="shared" si="256"/>
        <v>126080065359</v>
      </c>
      <c r="I644" s="30">
        <f t="shared" si="256"/>
        <v>0</v>
      </c>
      <c r="J644" s="30">
        <f t="shared" si="256"/>
        <v>0</v>
      </c>
      <c r="K644" s="30">
        <f t="shared" si="256"/>
        <v>0</v>
      </c>
      <c r="L644" s="30">
        <f t="shared" si="256"/>
        <v>0</v>
      </c>
      <c r="M644" s="30">
        <f t="shared" si="256"/>
        <v>0</v>
      </c>
      <c r="N644" s="30">
        <f t="shared" si="256"/>
        <v>126080065359</v>
      </c>
      <c r="O644" s="30">
        <f t="shared" si="256"/>
        <v>126080065359</v>
      </c>
      <c r="P644" s="30">
        <f t="shared" si="256"/>
        <v>126080065359</v>
      </c>
      <c r="Q644" s="30">
        <f t="shared" si="256"/>
        <v>0</v>
      </c>
      <c r="R644" s="31">
        <f t="shared" si="256"/>
        <v>0</v>
      </c>
    </row>
    <row r="645" spans="1:18" ht="18.600000000000001" thickBot="1" x14ac:dyDescent="0.35">
      <c r="A645" s="2">
        <v>2021</v>
      </c>
      <c r="B645" s="79" t="s">
        <v>414</v>
      </c>
      <c r="C645" s="20" t="s">
        <v>271</v>
      </c>
      <c r="D645" s="21" t="s">
        <v>172</v>
      </c>
      <c r="E645" s="21">
        <v>11</v>
      </c>
      <c r="F645" s="21" t="s">
        <v>19</v>
      </c>
      <c r="G645" s="22" t="s">
        <v>208</v>
      </c>
      <c r="H645" s="24">
        <v>126080065359</v>
      </c>
      <c r="I645" s="24">
        <v>0</v>
      </c>
      <c r="J645" s="24">
        <v>0</v>
      </c>
      <c r="K645" s="24">
        <v>0</v>
      </c>
      <c r="L645" s="24">
        <v>0</v>
      </c>
      <c r="M645" s="24">
        <f t="shared" si="247"/>
        <v>0</v>
      </c>
      <c r="N645" s="24">
        <f t="shared" si="248"/>
        <v>126080065359</v>
      </c>
      <c r="O645" s="24">
        <v>126080065359</v>
      </c>
      <c r="P645" s="24">
        <v>126080065359</v>
      </c>
      <c r="Q645" s="24">
        <v>0</v>
      </c>
      <c r="R645" s="26">
        <v>0</v>
      </c>
    </row>
    <row r="646" spans="1:18" ht="63" thickBot="1" x14ac:dyDescent="0.35">
      <c r="A646" s="2">
        <v>2021</v>
      </c>
      <c r="B646" s="79" t="s">
        <v>414</v>
      </c>
      <c r="C646" s="15" t="s">
        <v>272</v>
      </c>
      <c r="D646" s="53"/>
      <c r="E646" s="53"/>
      <c r="F646" s="53"/>
      <c r="G646" s="17" t="s">
        <v>273</v>
      </c>
      <c r="H646" s="30">
        <f t="shared" ref="H646:R648" si="257">+H647</f>
        <v>91282312485</v>
      </c>
      <c r="I646" s="30">
        <f t="shared" si="257"/>
        <v>0</v>
      </c>
      <c r="J646" s="30">
        <f t="shared" si="257"/>
        <v>0</v>
      </c>
      <c r="K646" s="30">
        <f t="shared" si="257"/>
        <v>0</v>
      </c>
      <c r="L646" s="30">
        <f t="shared" si="257"/>
        <v>0</v>
      </c>
      <c r="M646" s="30">
        <f t="shared" si="257"/>
        <v>0</v>
      </c>
      <c r="N646" s="30">
        <f t="shared" si="257"/>
        <v>91282312485</v>
      </c>
      <c r="O646" s="30">
        <f t="shared" si="257"/>
        <v>91282312485</v>
      </c>
      <c r="P646" s="30">
        <f t="shared" si="257"/>
        <v>91282312485</v>
      </c>
      <c r="Q646" s="30">
        <f t="shared" si="257"/>
        <v>0</v>
      </c>
      <c r="R646" s="31">
        <f t="shared" si="257"/>
        <v>0</v>
      </c>
    </row>
    <row r="647" spans="1:18" ht="63" thickBot="1" x14ac:dyDescent="0.35">
      <c r="A647" s="2">
        <v>2021</v>
      </c>
      <c r="B647" s="79" t="s">
        <v>414</v>
      </c>
      <c r="C647" s="15" t="s">
        <v>274</v>
      </c>
      <c r="D647" s="21"/>
      <c r="E647" s="21"/>
      <c r="F647" s="21"/>
      <c r="G647" s="54" t="s">
        <v>273</v>
      </c>
      <c r="H647" s="30">
        <f t="shared" si="257"/>
        <v>91282312485</v>
      </c>
      <c r="I647" s="30">
        <f t="shared" si="257"/>
        <v>0</v>
      </c>
      <c r="J647" s="30">
        <f t="shared" si="257"/>
        <v>0</v>
      </c>
      <c r="K647" s="30">
        <f t="shared" si="257"/>
        <v>0</v>
      </c>
      <c r="L647" s="30">
        <f t="shared" si="257"/>
        <v>0</v>
      </c>
      <c r="M647" s="30">
        <f t="shared" si="257"/>
        <v>0</v>
      </c>
      <c r="N647" s="30">
        <f t="shared" si="257"/>
        <v>91282312485</v>
      </c>
      <c r="O647" s="30">
        <f t="shared" si="257"/>
        <v>91282312485</v>
      </c>
      <c r="P647" s="30">
        <f t="shared" si="257"/>
        <v>91282312485</v>
      </c>
      <c r="Q647" s="30">
        <f t="shared" si="257"/>
        <v>0</v>
      </c>
      <c r="R647" s="31">
        <f t="shared" si="257"/>
        <v>0</v>
      </c>
    </row>
    <row r="648" spans="1:18" ht="18.600000000000001" thickBot="1" x14ac:dyDescent="0.35">
      <c r="A648" s="2">
        <v>2021</v>
      </c>
      <c r="B648" s="79" t="s">
        <v>414</v>
      </c>
      <c r="C648" s="15" t="s">
        <v>275</v>
      </c>
      <c r="D648" s="21"/>
      <c r="E648" s="21"/>
      <c r="F648" s="21"/>
      <c r="G648" s="17" t="s">
        <v>218</v>
      </c>
      <c r="H648" s="30">
        <f t="shared" si="257"/>
        <v>91282312485</v>
      </c>
      <c r="I648" s="30">
        <f t="shared" si="257"/>
        <v>0</v>
      </c>
      <c r="J648" s="30">
        <f t="shared" si="257"/>
        <v>0</v>
      </c>
      <c r="K648" s="30">
        <f t="shared" si="257"/>
        <v>0</v>
      </c>
      <c r="L648" s="30">
        <f t="shared" si="257"/>
        <v>0</v>
      </c>
      <c r="M648" s="30">
        <f t="shared" si="257"/>
        <v>0</v>
      </c>
      <c r="N648" s="30">
        <f t="shared" si="257"/>
        <v>91282312485</v>
      </c>
      <c r="O648" s="30">
        <f t="shared" si="257"/>
        <v>91282312485</v>
      </c>
      <c r="P648" s="30">
        <f t="shared" si="257"/>
        <v>91282312485</v>
      </c>
      <c r="Q648" s="30">
        <f t="shared" si="257"/>
        <v>0</v>
      </c>
      <c r="R648" s="31">
        <f t="shared" si="257"/>
        <v>0</v>
      </c>
    </row>
    <row r="649" spans="1:18" ht="18.600000000000001" thickBot="1" x14ac:dyDescent="0.35">
      <c r="A649" s="2">
        <v>2021</v>
      </c>
      <c r="B649" s="79" t="s">
        <v>414</v>
      </c>
      <c r="C649" s="20" t="s">
        <v>276</v>
      </c>
      <c r="D649" s="21" t="s">
        <v>172</v>
      </c>
      <c r="E649" s="21">
        <v>11</v>
      </c>
      <c r="F649" s="21" t="s">
        <v>19</v>
      </c>
      <c r="G649" s="22" t="s">
        <v>208</v>
      </c>
      <c r="H649" s="24">
        <v>91282312485</v>
      </c>
      <c r="I649" s="24">
        <v>0</v>
      </c>
      <c r="J649" s="24">
        <v>0</v>
      </c>
      <c r="K649" s="24">
        <v>0</v>
      </c>
      <c r="L649" s="24">
        <v>0</v>
      </c>
      <c r="M649" s="24">
        <f t="shared" si="247"/>
        <v>0</v>
      </c>
      <c r="N649" s="24">
        <f t="shared" si="248"/>
        <v>91282312485</v>
      </c>
      <c r="O649" s="24">
        <v>91282312485</v>
      </c>
      <c r="P649" s="24">
        <v>91282312485</v>
      </c>
      <c r="Q649" s="24">
        <v>0</v>
      </c>
      <c r="R649" s="26">
        <v>0</v>
      </c>
    </row>
    <row r="650" spans="1:18" ht="78.599999999999994" thickBot="1" x14ac:dyDescent="0.35">
      <c r="A650" s="2">
        <v>2021</v>
      </c>
      <c r="B650" s="79" t="s">
        <v>414</v>
      </c>
      <c r="C650" s="15" t="s">
        <v>277</v>
      </c>
      <c r="D650" s="53"/>
      <c r="E650" s="53"/>
      <c r="F650" s="53"/>
      <c r="G650" s="17" t="s">
        <v>278</v>
      </c>
      <c r="H650" s="30">
        <f t="shared" ref="H650:R652" si="258">+H651</f>
        <v>175214577228</v>
      </c>
      <c r="I650" s="30">
        <f t="shared" si="258"/>
        <v>0</v>
      </c>
      <c r="J650" s="30">
        <f t="shared" si="258"/>
        <v>0</v>
      </c>
      <c r="K650" s="30">
        <f t="shared" si="258"/>
        <v>0</v>
      </c>
      <c r="L650" s="30">
        <f t="shared" si="258"/>
        <v>0</v>
      </c>
      <c r="M650" s="30">
        <f t="shared" si="258"/>
        <v>0</v>
      </c>
      <c r="N650" s="30">
        <f t="shared" si="258"/>
        <v>175214577228</v>
      </c>
      <c r="O650" s="30">
        <f t="shared" si="258"/>
        <v>175214577228</v>
      </c>
      <c r="P650" s="30">
        <f t="shared" si="258"/>
        <v>175214577228</v>
      </c>
      <c r="Q650" s="30">
        <f t="shared" si="258"/>
        <v>8358018752</v>
      </c>
      <c r="R650" s="31">
        <f t="shared" si="258"/>
        <v>8358018752</v>
      </c>
    </row>
    <row r="651" spans="1:18" ht="78.599999999999994" thickBot="1" x14ac:dyDescent="0.35">
      <c r="A651" s="2">
        <v>2021</v>
      </c>
      <c r="B651" s="79" t="s">
        <v>414</v>
      </c>
      <c r="C651" s="15" t="s">
        <v>279</v>
      </c>
      <c r="D651" s="21"/>
      <c r="E651" s="21"/>
      <c r="F651" s="21"/>
      <c r="G651" s="54" t="s">
        <v>278</v>
      </c>
      <c r="H651" s="30">
        <f t="shared" si="258"/>
        <v>175214577228</v>
      </c>
      <c r="I651" s="30">
        <f t="shared" si="258"/>
        <v>0</v>
      </c>
      <c r="J651" s="30">
        <f t="shared" si="258"/>
        <v>0</v>
      </c>
      <c r="K651" s="30">
        <f t="shared" si="258"/>
        <v>0</v>
      </c>
      <c r="L651" s="30">
        <f t="shared" si="258"/>
        <v>0</v>
      </c>
      <c r="M651" s="30">
        <f t="shared" si="258"/>
        <v>0</v>
      </c>
      <c r="N651" s="30">
        <f t="shared" si="258"/>
        <v>175214577228</v>
      </c>
      <c r="O651" s="30">
        <f t="shared" si="258"/>
        <v>175214577228</v>
      </c>
      <c r="P651" s="30">
        <f t="shared" si="258"/>
        <v>175214577228</v>
      </c>
      <c r="Q651" s="30">
        <f t="shared" si="258"/>
        <v>8358018752</v>
      </c>
      <c r="R651" s="31">
        <f t="shared" si="258"/>
        <v>8358018752</v>
      </c>
    </row>
    <row r="652" spans="1:18" ht="18.600000000000001" thickBot="1" x14ac:dyDescent="0.35">
      <c r="A652" s="2">
        <v>2021</v>
      </c>
      <c r="B652" s="79" t="s">
        <v>414</v>
      </c>
      <c r="C652" s="15" t="s">
        <v>280</v>
      </c>
      <c r="D652" s="21"/>
      <c r="E652" s="21"/>
      <c r="F652" s="21"/>
      <c r="G652" s="17" t="s">
        <v>218</v>
      </c>
      <c r="H652" s="30">
        <f t="shared" si="258"/>
        <v>175214577228</v>
      </c>
      <c r="I652" s="30">
        <f t="shared" si="258"/>
        <v>0</v>
      </c>
      <c r="J652" s="30">
        <f t="shared" si="258"/>
        <v>0</v>
      </c>
      <c r="K652" s="30">
        <f t="shared" si="258"/>
        <v>0</v>
      </c>
      <c r="L652" s="30">
        <f t="shared" si="258"/>
        <v>0</v>
      </c>
      <c r="M652" s="30">
        <f t="shared" si="258"/>
        <v>0</v>
      </c>
      <c r="N652" s="30">
        <f t="shared" si="258"/>
        <v>175214577228</v>
      </c>
      <c r="O652" s="30">
        <f t="shared" si="258"/>
        <v>175214577228</v>
      </c>
      <c r="P652" s="30">
        <f t="shared" si="258"/>
        <v>175214577228</v>
      </c>
      <c r="Q652" s="30">
        <f t="shared" si="258"/>
        <v>8358018752</v>
      </c>
      <c r="R652" s="31">
        <f t="shared" si="258"/>
        <v>8358018752</v>
      </c>
    </row>
    <row r="653" spans="1:18" ht="18.600000000000001" thickBot="1" x14ac:dyDescent="0.35">
      <c r="A653" s="2">
        <v>2021</v>
      </c>
      <c r="B653" s="79" t="s">
        <v>414</v>
      </c>
      <c r="C653" s="20" t="s">
        <v>281</v>
      </c>
      <c r="D653" s="21" t="s">
        <v>172</v>
      </c>
      <c r="E653" s="21">
        <v>11</v>
      </c>
      <c r="F653" s="21" t="s">
        <v>19</v>
      </c>
      <c r="G653" s="22" t="s">
        <v>208</v>
      </c>
      <c r="H653" s="24">
        <v>175214577228</v>
      </c>
      <c r="I653" s="24">
        <v>0</v>
      </c>
      <c r="J653" s="24">
        <v>0</v>
      </c>
      <c r="K653" s="24">
        <v>0</v>
      </c>
      <c r="L653" s="24">
        <v>0</v>
      </c>
      <c r="M653" s="24">
        <f t="shared" si="247"/>
        <v>0</v>
      </c>
      <c r="N653" s="24">
        <f t="shared" si="248"/>
        <v>175214577228</v>
      </c>
      <c r="O653" s="24">
        <v>175214577228</v>
      </c>
      <c r="P653" s="24">
        <v>175214577228</v>
      </c>
      <c r="Q653" s="24">
        <v>8358018752</v>
      </c>
      <c r="R653" s="26">
        <v>8358018752</v>
      </c>
    </row>
    <row r="654" spans="1:18" ht="47.4" thickBot="1" x14ac:dyDescent="0.35">
      <c r="A654" s="2">
        <v>2021</v>
      </c>
      <c r="B654" s="79" t="s">
        <v>414</v>
      </c>
      <c r="C654" s="15" t="s">
        <v>282</v>
      </c>
      <c r="D654" s="53"/>
      <c r="E654" s="53"/>
      <c r="F654" s="53"/>
      <c r="G654" s="17" t="s">
        <v>283</v>
      </c>
      <c r="H654" s="30">
        <f>+H655</f>
        <v>109796058849</v>
      </c>
      <c r="I654" s="30">
        <f t="shared" ref="I654:R656" si="259">+I655</f>
        <v>0</v>
      </c>
      <c r="J654" s="30">
        <f t="shared" si="259"/>
        <v>0</v>
      </c>
      <c r="K654" s="30">
        <f t="shared" si="259"/>
        <v>0</v>
      </c>
      <c r="L654" s="30">
        <f t="shared" si="259"/>
        <v>0</v>
      </c>
      <c r="M654" s="30">
        <f t="shared" si="259"/>
        <v>0</v>
      </c>
      <c r="N654" s="30">
        <f t="shared" si="259"/>
        <v>109796058849</v>
      </c>
      <c r="O654" s="30">
        <f t="shared" si="259"/>
        <v>109796058849</v>
      </c>
      <c r="P654" s="30">
        <f t="shared" si="259"/>
        <v>109796058849</v>
      </c>
      <c r="Q654" s="30">
        <f t="shared" si="259"/>
        <v>19071686158</v>
      </c>
      <c r="R654" s="31">
        <f t="shared" si="259"/>
        <v>19071686158</v>
      </c>
    </row>
    <row r="655" spans="1:18" ht="47.4" thickBot="1" x14ac:dyDescent="0.35">
      <c r="A655" s="2">
        <v>2021</v>
      </c>
      <c r="B655" s="79" t="s">
        <v>414</v>
      </c>
      <c r="C655" s="15" t="s">
        <v>284</v>
      </c>
      <c r="D655" s="21"/>
      <c r="E655" s="21"/>
      <c r="F655" s="21"/>
      <c r="G655" s="54" t="s">
        <v>283</v>
      </c>
      <c r="H655" s="30">
        <f t="shared" ref="H655:R656" si="260">+H656</f>
        <v>109796058849</v>
      </c>
      <c r="I655" s="30">
        <f t="shared" si="260"/>
        <v>0</v>
      </c>
      <c r="J655" s="30">
        <f t="shared" si="260"/>
        <v>0</v>
      </c>
      <c r="K655" s="30">
        <f t="shared" si="260"/>
        <v>0</v>
      </c>
      <c r="L655" s="30">
        <f t="shared" si="260"/>
        <v>0</v>
      </c>
      <c r="M655" s="30">
        <f t="shared" si="260"/>
        <v>0</v>
      </c>
      <c r="N655" s="30">
        <f t="shared" si="260"/>
        <v>109796058849</v>
      </c>
      <c r="O655" s="30">
        <f t="shared" si="260"/>
        <v>109796058849</v>
      </c>
      <c r="P655" s="30">
        <f t="shared" si="260"/>
        <v>109796058849</v>
      </c>
      <c r="Q655" s="30">
        <f t="shared" si="260"/>
        <v>19071686158</v>
      </c>
      <c r="R655" s="31">
        <f t="shared" si="260"/>
        <v>19071686158</v>
      </c>
    </row>
    <row r="656" spans="1:18" ht="18.600000000000001" thickBot="1" x14ac:dyDescent="0.35">
      <c r="A656" s="2">
        <v>2021</v>
      </c>
      <c r="B656" s="79" t="s">
        <v>414</v>
      </c>
      <c r="C656" s="15" t="s">
        <v>285</v>
      </c>
      <c r="D656" s="21"/>
      <c r="E656" s="21"/>
      <c r="F656" s="21"/>
      <c r="G656" s="17" t="s">
        <v>218</v>
      </c>
      <c r="H656" s="30">
        <f t="shared" si="260"/>
        <v>109796058849</v>
      </c>
      <c r="I656" s="30">
        <f t="shared" si="260"/>
        <v>0</v>
      </c>
      <c r="J656" s="30">
        <f t="shared" si="260"/>
        <v>0</v>
      </c>
      <c r="K656" s="30">
        <f t="shared" si="260"/>
        <v>0</v>
      </c>
      <c r="L656" s="30">
        <f t="shared" si="260"/>
        <v>0</v>
      </c>
      <c r="M656" s="30">
        <f t="shared" si="260"/>
        <v>0</v>
      </c>
      <c r="N656" s="30">
        <f t="shared" si="260"/>
        <v>109796058849</v>
      </c>
      <c r="O656" s="30">
        <f t="shared" si="259"/>
        <v>109796058849</v>
      </c>
      <c r="P656" s="30">
        <f t="shared" si="259"/>
        <v>109796058849</v>
      </c>
      <c r="Q656" s="30">
        <f t="shared" si="259"/>
        <v>19071686158</v>
      </c>
      <c r="R656" s="31">
        <f t="shared" si="259"/>
        <v>19071686158</v>
      </c>
    </row>
    <row r="657" spans="1:18" ht="18.600000000000001" thickBot="1" x14ac:dyDescent="0.35">
      <c r="A657" s="2">
        <v>2021</v>
      </c>
      <c r="B657" s="79" t="s">
        <v>414</v>
      </c>
      <c r="C657" s="20" t="s">
        <v>286</v>
      </c>
      <c r="D657" s="53" t="s">
        <v>172</v>
      </c>
      <c r="E657" s="53">
        <v>11</v>
      </c>
      <c r="F657" s="21" t="s">
        <v>19</v>
      </c>
      <c r="G657" s="22" t="s">
        <v>208</v>
      </c>
      <c r="H657" s="24">
        <v>109796058849</v>
      </c>
      <c r="I657" s="24">
        <v>0</v>
      </c>
      <c r="J657" s="24">
        <v>0</v>
      </c>
      <c r="K657" s="24">
        <v>0</v>
      </c>
      <c r="L657" s="24">
        <v>0</v>
      </c>
      <c r="M657" s="24">
        <f t="shared" si="247"/>
        <v>0</v>
      </c>
      <c r="N657" s="24">
        <f t="shared" si="248"/>
        <v>109796058849</v>
      </c>
      <c r="O657" s="24">
        <v>109796058849</v>
      </c>
      <c r="P657" s="24">
        <v>109796058849</v>
      </c>
      <c r="Q657" s="24">
        <v>19071686158</v>
      </c>
      <c r="R657" s="26">
        <v>19071686158</v>
      </c>
    </row>
    <row r="658" spans="1:18" ht="63" thickBot="1" x14ac:dyDescent="0.35">
      <c r="A658" s="2">
        <v>2021</v>
      </c>
      <c r="B658" s="79" t="s">
        <v>414</v>
      </c>
      <c r="C658" s="15" t="s">
        <v>287</v>
      </c>
      <c r="D658" s="53"/>
      <c r="E658" s="53"/>
      <c r="F658" s="53"/>
      <c r="G658" s="17" t="s">
        <v>288</v>
      </c>
      <c r="H658" s="30">
        <f t="shared" ref="H658:R660" si="261">+H659</f>
        <v>216924287600</v>
      </c>
      <c r="I658" s="30">
        <f t="shared" si="261"/>
        <v>0</v>
      </c>
      <c r="J658" s="30">
        <f t="shared" si="261"/>
        <v>0</v>
      </c>
      <c r="K658" s="30">
        <f t="shared" si="261"/>
        <v>0</v>
      </c>
      <c r="L658" s="30">
        <f t="shared" si="261"/>
        <v>0</v>
      </c>
      <c r="M658" s="30">
        <f t="shared" si="261"/>
        <v>0</v>
      </c>
      <c r="N658" s="30">
        <f t="shared" si="261"/>
        <v>216924287600</v>
      </c>
      <c r="O658" s="30">
        <f t="shared" si="261"/>
        <v>216924287600</v>
      </c>
      <c r="P658" s="30">
        <f t="shared" si="261"/>
        <v>216924287600</v>
      </c>
      <c r="Q658" s="30">
        <f t="shared" si="261"/>
        <v>14013027754</v>
      </c>
      <c r="R658" s="31">
        <f t="shared" si="261"/>
        <v>14013027754</v>
      </c>
    </row>
    <row r="659" spans="1:18" ht="63" thickBot="1" x14ac:dyDescent="0.35">
      <c r="A659" s="2">
        <v>2021</v>
      </c>
      <c r="B659" s="79" t="s">
        <v>414</v>
      </c>
      <c r="C659" s="15" t="s">
        <v>289</v>
      </c>
      <c r="D659" s="21"/>
      <c r="E659" s="21"/>
      <c r="F659" s="21"/>
      <c r="G659" s="54" t="s">
        <v>288</v>
      </c>
      <c r="H659" s="30">
        <f t="shared" si="261"/>
        <v>216924287600</v>
      </c>
      <c r="I659" s="30">
        <f t="shared" si="261"/>
        <v>0</v>
      </c>
      <c r="J659" s="30">
        <f t="shared" si="261"/>
        <v>0</v>
      </c>
      <c r="K659" s="30">
        <f t="shared" si="261"/>
        <v>0</v>
      </c>
      <c r="L659" s="30">
        <f t="shared" si="261"/>
        <v>0</v>
      </c>
      <c r="M659" s="30">
        <f t="shared" si="261"/>
        <v>0</v>
      </c>
      <c r="N659" s="30">
        <f t="shared" si="261"/>
        <v>216924287600</v>
      </c>
      <c r="O659" s="30">
        <f t="shared" si="261"/>
        <v>216924287600</v>
      </c>
      <c r="P659" s="30">
        <f t="shared" si="261"/>
        <v>216924287600</v>
      </c>
      <c r="Q659" s="30">
        <f t="shared" si="261"/>
        <v>14013027754</v>
      </c>
      <c r="R659" s="31">
        <f t="shared" si="261"/>
        <v>14013027754</v>
      </c>
    </row>
    <row r="660" spans="1:18" ht="18.600000000000001" thickBot="1" x14ac:dyDescent="0.35">
      <c r="A660" s="2">
        <v>2021</v>
      </c>
      <c r="B660" s="79" t="s">
        <v>414</v>
      </c>
      <c r="C660" s="15" t="s">
        <v>290</v>
      </c>
      <c r="D660" s="21"/>
      <c r="E660" s="21"/>
      <c r="F660" s="21"/>
      <c r="G660" s="17" t="s">
        <v>218</v>
      </c>
      <c r="H660" s="30">
        <f t="shared" si="261"/>
        <v>216924287600</v>
      </c>
      <c r="I660" s="30">
        <f t="shared" si="261"/>
        <v>0</v>
      </c>
      <c r="J660" s="30">
        <f t="shared" si="261"/>
        <v>0</v>
      </c>
      <c r="K660" s="30">
        <f t="shared" si="261"/>
        <v>0</v>
      </c>
      <c r="L660" s="30">
        <f t="shared" si="261"/>
        <v>0</v>
      </c>
      <c r="M660" s="30">
        <f t="shared" si="261"/>
        <v>0</v>
      </c>
      <c r="N660" s="30">
        <f t="shared" si="261"/>
        <v>216924287600</v>
      </c>
      <c r="O660" s="30">
        <f t="shared" si="261"/>
        <v>216924287600</v>
      </c>
      <c r="P660" s="30">
        <f t="shared" si="261"/>
        <v>216924287600</v>
      </c>
      <c r="Q660" s="30">
        <f t="shared" si="261"/>
        <v>14013027754</v>
      </c>
      <c r="R660" s="31">
        <f t="shared" si="261"/>
        <v>14013027754</v>
      </c>
    </row>
    <row r="661" spans="1:18" ht="18.600000000000001" thickBot="1" x14ac:dyDescent="0.35">
      <c r="A661" s="2">
        <v>2021</v>
      </c>
      <c r="B661" s="79" t="s">
        <v>414</v>
      </c>
      <c r="C661" s="20" t="s">
        <v>291</v>
      </c>
      <c r="D661" s="21" t="s">
        <v>172</v>
      </c>
      <c r="E661" s="21">
        <v>11</v>
      </c>
      <c r="F661" s="21" t="s">
        <v>19</v>
      </c>
      <c r="G661" s="22" t="s">
        <v>208</v>
      </c>
      <c r="H661" s="24">
        <v>216924287600</v>
      </c>
      <c r="I661" s="24">
        <v>0</v>
      </c>
      <c r="J661" s="24">
        <v>0</v>
      </c>
      <c r="K661" s="24">
        <v>0</v>
      </c>
      <c r="L661" s="24">
        <v>0</v>
      </c>
      <c r="M661" s="24">
        <f t="shared" si="247"/>
        <v>0</v>
      </c>
      <c r="N661" s="24">
        <f t="shared" si="248"/>
        <v>216924287600</v>
      </c>
      <c r="O661" s="24">
        <v>216924287600</v>
      </c>
      <c r="P661" s="24">
        <v>216924287600</v>
      </c>
      <c r="Q661" s="24">
        <v>14013027754</v>
      </c>
      <c r="R661" s="26">
        <v>14013027754</v>
      </c>
    </row>
    <row r="662" spans="1:18" ht="63" thickBot="1" x14ac:dyDescent="0.35">
      <c r="A662" s="2">
        <v>2021</v>
      </c>
      <c r="B662" s="79" t="s">
        <v>414</v>
      </c>
      <c r="C662" s="15" t="s">
        <v>292</v>
      </c>
      <c r="D662" s="53"/>
      <c r="E662" s="53"/>
      <c r="F662" s="53"/>
      <c r="G662" s="17" t="s">
        <v>293</v>
      </c>
      <c r="H662" s="30">
        <f t="shared" ref="H662:R664" si="262">+H663</f>
        <v>263086153404</v>
      </c>
      <c r="I662" s="30">
        <f t="shared" si="262"/>
        <v>0</v>
      </c>
      <c r="J662" s="30">
        <f t="shared" si="262"/>
        <v>0</v>
      </c>
      <c r="K662" s="30">
        <f t="shared" si="262"/>
        <v>0</v>
      </c>
      <c r="L662" s="30">
        <f t="shared" si="262"/>
        <v>0</v>
      </c>
      <c r="M662" s="30">
        <f t="shared" si="262"/>
        <v>0</v>
      </c>
      <c r="N662" s="30">
        <f t="shared" si="262"/>
        <v>263086153404</v>
      </c>
      <c r="O662" s="30">
        <f t="shared" si="262"/>
        <v>263086153404</v>
      </c>
      <c r="P662" s="30">
        <f t="shared" si="262"/>
        <v>263086153404</v>
      </c>
      <c r="Q662" s="30">
        <f t="shared" si="262"/>
        <v>0</v>
      </c>
      <c r="R662" s="31">
        <f t="shared" si="262"/>
        <v>0</v>
      </c>
    </row>
    <row r="663" spans="1:18" ht="63" thickBot="1" x14ac:dyDescent="0.35">
      <c r="A663" s="2">
        <v>2021</v>
      </c>
      <c r="B663" s="79" t="s">
        <v>414</v>
      </c>
      <c r="C663" s="15" t="s">
        <v>294</v>
      </c>
      <c r="D663" s="21"/>
      <c r="E663" s="21"/>
      <c r="F663" s="21"/>
      <c r="G663" s="54" t="s">
        <v>293</v>
      </c>
      <c r="H663" s="30">
        <f t="shared" si="262"/>
        <v>263086153404</v>
      </c>
      <c r="I663" s="30">
        <f t="shared" si="262"/>
        <v>0</v>
      </c>
      <c r="J663" s="30">
        <f t="shared" si="262"/>
        <v>0</v>
      </c>
      <c r="K663" s="30">
        <f t="shared" si="262"/>
        <v>0</v>
      </c>
      <c r="L663" s="30">
        <f t="shared" si="262"/>
        <v>0</v>
      </c>
      <c r="M663" s="30">
        <f t="shared" si="262"/>
        <v>0</v>
      </c>
      <c r="N663" s="30">
        <f t="shared" si="262"/>
        <v>263086153404</v>
      </c>
      <c r="O663" s="30">
        <f t="shared" si="262"/>
        <v>263086153404</v>
      </c>
      <c r="P663" s="30">
        <f t="shared" si="262"/>
        <v>263086153404</v>
      </c>
      <c r="Q663" s="30">
        <f t="shared" si="262"/>
        <v>0</v>
      </c>
      <c r="R663" s="31">
        <f t="shared" si="262"/>
        <v>0</v>
      </c>
    </row>
    <row r="664" spans="1:18" ht="18.600000000000001" thickBot="1" x14ac:dyDescent="0.35">
      <c r="A664" s="2">
        <v>2021</v>
      </c>
      <c r="B664" s="79" t="s">
        <v>414</v>
      </c>
      <c r="C664" s="15" t="s">
        <v>295</v>
      </c>
      <c r="D664" s="21"/>
      <c r="E664" s="21"/>
      <c r="F664" s="21"/>
      <c r="G664" s="17" t="s">
        <v>218</v>
      </c>
      <c r="H664" s="30">
        <f t="shared" si="262"/>
        <v>263086153404</v>
      </c>
      <c r="I664" s="30">
        <f t="shared" si="262"/>
        <v>0</v>
      </c>
      <c r="J664" s="30">
        <f t="shared" si="262"/>
        <v>0</v>
      </c>
      <c r="K664" s="30">
        <f t="shared" si="262"/>
        <v>0</v>
      </c>
      <c r="L664" s="30">
        <f t="shared" si="262"/>
        <v>0</v>
      </c>
      <c r="M664" s="30">
        <f t="shared" si="262"/>
        <v>0</v>
      </c>
      <c r="N664" s="30">
        <f t="shared" si="262"/>
        <v>263086153404</v>
      </c>
      <c r="O664" s="30">
        <f t="shared" si="262"/>
        <v>263086153404</v>
      </c>
      <c r="P664" s="30">
        <f t="shared" si="262"/>
        <v>263086153404</v>
      </c>
      <c r="Q664" s="30">
        <f t="shared" si="262"/>
        <v>0</v>
      </c>
      <c r="R664" s="31">
        <f t="shared" si="262"/>
        <v>0</v>
      </c>
    </row>
    <row r="665" spans="1:18" ht="18.600000000000001" thickBot="1" x14ac:dyDescent="0.35">
      <c r="A665" s="2">
        <v>2021</v>
      </c>
      <c r="B665" s="79" t="s">
        <v>414</v>
      </c>
      <c r="C665" s="20" t="s">
        <v>296</v>
      </c>
      <c r="D665" s="21" t="s">
        <v>172</v>
      </c>
      <c r="E665" s="21">
        <v>11</v>
      </c>
      <c r="F665" s="21" t="s">
        <v>19</v>
      </c>
      <c r="G665" s="22" t="s">
        <v>208</v>
      </c>
      <c r="H665" s="24">
        <v>263086153404</v>
      </c>
      <c r="I665" s="24">
        <v>0</v>
      </c>
      <c r="J665" s="24">
        <v>0</v>
      </c>
      <c r="K665" s="24">
        <v>0</v>
      </c>
      <c r="L665" s="24">
        <v>0</v>
      </c>
      <c r="M665" s="24">
        <f t="shared" si="247"/>
        <v>0</v>
      </c>
      <c r="N665" s="24">
        <f t="shared" si="248"/>
        <v>263086153404</v>
      </c>
      <c r="O665" s="24">
        <v>263086153404</v>
      </c>
      <c r="P665" s="24">
        <v>263086153404</v>
      </c>
      <c r="Q665" s="24">
        <v>0</v>
      </c>
      <c r="R665" s="26">
        <v>0</v>
      </c>
    </row>
    <row r="666" spans="1:18" ht="63" thickBot="1" x14ac:dyDescent="0.35">
      <c r="A666" s="2">
        <v>2021</v>
      </c>
      <c r="B666" s="79" t="s">
        <v>414</v>
      </c>
      <c r="C666" s="15" t="s">
        <v>297</v>
      </c>
      <c r="D666" s="53"/>
      <c r="E666" s="53"/>
      <c r="F666" s="53"/>
      <c r="G666" s="17" t="s">
        <v>298</v>
      </c>
      <c r="H666" s="30">
        <f t="shared" ref="H666:R668" si="263">+H667</f>
        <v>138383140985</v>
      </c>
      <c r="I666" s="30">
        <f t="shared" si="263"/>
        <v>0</v>
      </c>
      <c r="J666" s="30">
        <f t="shared" si="263"/>
        <v>0</v>
      </c>
      <c r="K666" s="30">
        <f t="shared" si="263"/>
        <v>0</v>
      </c>
      <c r="L666" s="30">
        <f t="shared" si="263"/>
        <v>0</v>
      </c>
      <c r="M666" s="30">
        <f t="shared" si="263"/>
        <v>0</v>
      </c>
      <c r="N666" s="30">
        <f t="shared" si="263"/>
        <v>138383140985</v>
      </c>
      <c r="O666" s="30">
        <f t="shared" si="263"/>
        <v>138383140985</v>
      </c>
      <c r="P666" s="30">
        <f t="shared" si="263"/>
        <v>138383140985</v>
      </c>
      <c r="Q666" s="30">
        <f t="shared" si="263"/>
        <v>27914520438</v>
      </c>
      <c r="R666" s="31">
        <f t="shared" si="263"/>
        <v>27914520438</v>
      </c>
    </row>
    <row r="667" spans="1:18" ht="63" thickBot="1" x14ac:dyDescent="0.35">
      <c r="A667" s="2">
        <v>2021</v>
      </c>
      <c r="B667" s="79" t="s">
        <v>414</v>
      </c>
      <c r="C667" s="15" t="s">
        <v>299</v>
      </c>
      <c r="D667" s="21"/>
      <c r="E667" s="21"/>
      <c r="F667" s="21"/>
      <c r="G667" s="54" t="s">
        <v>298</v>
      </c>
      <c r="H667" s="30">
        <f t="shared" si="263"/>
        <v>138383140985</v>
      </c>
      <c r="I667" s="30">
        <f t="shared" si="263"/>
        <v>0</v>
      </c>
      <c r="J667" s="30">
        <f t="shared" si="263"/>
        <v>0</v>
      </c>
      <c r="K667" s="30">
        <f t="shared" si="263"/>
        <v>0</v>
      </c>
      <c r="L667" s="30">
        <f t="shared" si="263"/>
        <v>0</v>
      </c>
      <c r="M667" s="30">
        <f t="shared" si="263"/>
        <v>0</v>
      </c>
      <c r="N667" s="30">
        <f t="shared" si="263"/>
        <v>138383140985</v>
      </c>
      <c r="O667" s="30">
        <f t="shared" si="263"/>
        <v>138383140985</v>
      </c>
      <c r="P667" s="30">
        <f t="shared" si="263"/>
        <v>138383140985</v>
      </c>
      <c r="Q667" s="30">
        <f t="shared" si="263"/>
        <v>27914520438</v>
      </c>
      <c r="R667" s="31">
        <f t="shared" si="263"/>
        <v>27914520438</v>
      </c>
    </row>
    <row r="668" spans="1:18" ht="18.600000000000001" thickBot="1" x14ac:dyDescent="0.35">
      <c r="A668" s="2">
        <v>2021</v>
      </c>
      <c r="B668" s="79" t="s">
        <v>414</v>
      </c>
      <c r="C668" s="15" t="s">
        <v>300</v>
      </c>
      <c r="D668" s="21"/>
      <c r="E668" s="21"/>
      <c r="F668" s="21"/>
      <c r="G668" s="17" t="s">
        <v>218</v>
      </c>
      <c r="H668" s="30">
        <f t="shared" si="263"/>
        <v>138383140985</v>
      </c>
      <c r="I668" s="30">
        <f t="shared" si="263"/>
        <v>0</v>
      </c>
      <c r="J668" s="30">
        <f t="shared" si="263"/>
        <v>0</v>
      </c>
      <c r="K668" s="30">
        <f t="shared" si="263"/>
        <v>0</v>
      </c>
      <c r="L668" s="30">
        <f t="shared" si="263"/>
        <v>0</v>
      </c>
      <c r="M668" s="30">
        <f t="shared" si="263"/>
        <v>0</v>
      </c>
      <c r="N668" s="30">
        <f t="shared" si="263"/>
        <v>138383140985</v>
      </c>
      <c r="O668" s="30">
        <f t="shared" si="263"/>
        <v>138383140985</v>
      </c>
      <c r="P668" s="30">
        <f t="shared" si="263"/>
        <v>138383140985</v>
      </c>
      <c r="Q668" s="30">
        <f t="shared" si="263"/>
        <v>27914520438</v>
      </c>
      <c r="R668" s="31">
        <f t="shared" si="263"/>
        <v>27914520438</v>
      </c>
    </row>
    <row r="669" spans="1:18" ht="18.600000000000001" thickBot="1" x14ac:dyDescent="0.35">
      <c r="A669" s="2">
        <v>2021</v>
      </c>
      <c r="B669" s="79" t="s">
        <v>414</v>
      </c>
      <c r="C669" s="20" t="s">
        <v>301</v>
      </c>
      <c r="D669" s="21" t="s">
        <v>172</v>
      </c>
      <c r="E669" s="21">
        <v>11</v>
      </c>
      <c r="F669" s="21" t="s">
        <v>19</v>
      </c>
      <c r="G669" s="22" t="s">
        <v>208</v>
      </c>
      <c r="H669" s="24">
        <v>138383140985</v>
      </c>
      <c r="I669" s="24">
        <v>0</v>
      </c>
      <c r="J669" s="24">
        <v>0</v>
      </c>
      <c r="K669" s="24">
        <v>0</v>
      </c>
      <c r="L669" s="24">
        <v>0</v>
      </c>
      <c r="M669" s="24">
        <f t="shared" si="247"/>
        <v>0</v>
      </c>
      <c r="N669" s="24">
        <f t="shared" si="248"/>
        <v>138383140985</v>
      </c>
      <c r="O669" s="24">
        <v>138383140985</v>
      </c>
      <c r="P669" s="24">
        <v>138383140985</v>
      </c>
      <c r="Q669" s="24">
        <v>27914520438</v>
      </c>
      <c r="R669" s="26">
        <v>27914520438</v>
      </c>
    </row>
    <row r="670" spans="1:18" ht="63" thickBot="1" x14ac:dyDescent="0.35">
      <c r="A670" s="2">
        <v>2021</v>
      </c>
      <c r="B670" s="79" t="s">
        <v>414</v>
      </c>
      <c r="C670" s="15" t="s">
        <v>302</v>
      </c>
      <c r="D670" s="53"/>
      <c r="E670" s="53"/>
      <c r="F670" s="53"/>
      <c r="G670" s="17" t="s">
        <v>303</v>
      </c>
      <c r="H670" s="30">
        <f t="shared" ref="H670:R672" si="264">+H671</f>
        <v>325658709524</v>
      </c>
      <c r="I670" s="30">
        <f t="shared" si="264"/>
        <v>0</v>
      </c>
      <c r="J670" s="30">
        <f t="shared" si="264"/>
        <v>0</v>
      </c>
      <c r="K670" s="30">
        <f t="shared" si="264"/>
        <v>0</v>
      </c>
      <c r="L670" s="30">
        <f t="shared" si="264"/>
        <v>0</v>
      </c>
      <c r="M670" s="30">
        <f t="shared" si="264"/>
        <v>0</v>
      </c>
      <c r="N670" s="30">
        <f t="shared" si="264"/>
        <v>325658709524</v>
      </c>
      <c r="O670" s="30">
        <f t="shared" si="264"/>
        <v>325658709524</v>
      </c>
      <c r="P670" s="30">
        <f t="shared" si="264"/>
        <v>325658709524</v>
      </c>
      <c r="Q670" s="30">
        <f t="shared" si="264"/>
        <v>0</v>
      </c>
      <c r="R670" s="31">
        <f t="shared" si="264"/>
        <v>0</v>
      </c>
    </row>
    <row r="671" spans="1:18" ht="63" thickBot="1" x14ac:dyDescent="0.35">
      <c r="A671" s="2">
        <v>2021</v>
      </c>
      <c r="B671" s="79" t="s">
        <v>414</v>
      </c>
      <c r="C671" s="15" t="s">
        <v>304</v>
      </c>
      <c r="D671" s="21"/>
      <c r="E671" s="21"/>
      <c r="F671" s="21"/>
      <c r="G671" s="54" t="s">
        <v>303</v>
      </c>
      <c r="H671" s="30">
        <f t="shared" si="264"/>
        <v>325658709524</v>
      </c>
      <c r="I671" s="30">
        <f t="shared" si="264"/>
        <v>0</v>
      </c>
      <c r="J671" s="30">
        <f t="shared" si="264"/>
        <v>0</v>
      </c>
      <c r="K671" s="30">
        <f t="shared" si="264"/>
        <v>0</v>
      </c>
      <c r="L671" s="30">
        <f t="shared" si="264"/>
        <v>0</v>
      </c>
      <c r="M671" s="30">
        <f t="shared" si="264"/>
        <v>0</v>
      </c>
      <c r="N671" s="30">
        <f t="shared" si="264"/>
        <v>325658709524</v>
      </c>
      <c r="O671" s="30">
        <f t="shared" si="264"/>
        <v>325658709524</v>
      </c>
      <c r="P671" s="30">
        <f t="shared" si="264"/>
        <v>325658709524</v>
      </c>
      <c r="Q671" s="30">
        <f t="shared" si="264"/>
        <v>0</v>
      </c>
      <c r="R671" s="31">
        <f t="shared" si="264"/>
        <v>0</v>
      </c>
    </row>
    <row r="672" spans="1:18" ht="18.600000000000001" thickBot="1" x14ac:dyDescent="0.35">
      <c r="A672" s="2">
        <v>2021</v>
      </c>
      <c r="B672" s="79" t="s">
        <v>414</v>
      </c>
      <c r="C672" s="15" t="s">
        <v>305</v>
      </c>
      <c r="D672" s="21"/>
      <c r="E672" s="21"/>
      <c r="F672" s="21"/>
      <c r="G672" s="17" t="s">
        <v>218</v>
      </c>
      <c r="H672" s="30">
        <f t="shared" si="264"/>
        <v>325658709524</v>
      </c>
      <c r="I672" s="30">
        <f t="shared" si="264"/>
        <v>0</v>
      </c>
      <c r="J672" s="30">
        <f t="shared" si="264"/>
        <v>0</v>
      </c>
      <c r="K672" s="30">
        <f t="shared" si="264"/>
        <v>0</v>
      </c>
      <c r="L672" s="30">
        <f t="shared" si="264"/>
        <v>0</v>
      </c>
      <c r="M672" s="30">
        <f t="shared" si="264"/>
        <v>0</v>
      </c>
      <c r="N672" s="30">
        <f t="shared" si="264"/>
        <v>325658709524</v>
      </c>
      <c r="O672" s="30">
        <f t="shared" si="264"/>
        <v>325658709524</v>
      </c>
      <c r="P672" s="30">
        <f t="shared" si="264"/>
        <v>325658709524</v>
      </c>
      <c r="Q672" s="30">
        <f t="shared" si="264"/>
        <v>0</v>
      </c>
      <c r="R672" s="31">
        <f t="shared" si="264"/>
        <v>0</v>
      </c>
    </row>
    <row r="673" spans="1:19" ht="18.600000000000001" thickBot="1" x14ac:dyDescent="0.35">
      <c r="A673" s="2">
        <v>2021</v>
      </c>
      <c r="B673" s="79" t="s">
        <v>414</v>
      </c>
      <c r="C673" s="20" t="s">
        <v>306</v>
      </c>
      <c r="D673" s="21" t="s">
        <v>172</v>
      </c>
      <c r="E673" s="21">
        <v>11</v>
      </c>
      <c r="F673" s="21" t="s">
        <v>19</v>
      </c>
      <c r="G673" s="22" t="s">
        <v>208</v>
      </c>
      <c r="H673" s="24">
        <v>325658709524</v>
      </c>
      <c r="I673" s="24">
        <v>0</v>
      </c>
      <c r="J673" s="24">
        <v>0</v>
      </c>
      <c r="K673" s="24">
        <v>0</v>
      </c>
      <c r="L673" s="24">
        <v>0</v>
      </c>
      <c r="M673" s="24">
        <f t="shared" si="247"/>
        <v>0</v>
      </c>
      <c r="N673" s="24">
        <f t="shared" si="248"/>
        <v>325658709524</v>
      </c>
      <c r="O673" s="24">
        <v>325658709524</v>
      </c>
      <c r="P673" s="24">
        <v>325658709524</v>
      </c>
      <c r="Q673" s="24">
        <v>0</v>
      </c>
      <c r="R673" s="26">
        <v>0</v>
      </c>
    </row>
    <row r="674" spans="1:19" ht="63" thickBot="1" x14ac:dyDescent="0.35">
      <c r="A674" s="2">
        <v>2021</v>
      </c>
      <c r="B674" s="79" t="s">
        <v>414</v>
      </c>
      <c r="C674" s="15" t="s">
        <v>307</v>
      </c>
      <c r="D674" s="53"/>
      <c r="E674" s="53"/>
      <c r="F674" s="53"/>
      <c r="G674" s="17" t="s">
        <v>308</v>
      </c>
      <c r="H674" s="30">
        <f>+H675</f>
        <v>101620433497</v>
      </c>
      <c r="I674" s="30">
        <f t="shared" ref="I674:R676" si="265">+I675</f>
        <v>0</v>
      </c>
      <c r="J674" s="30">
        <f t="shared" si="265"/>
        <v>0</v>
      </c>
      <c r="K674" s="30">
        <f t="shared" si="265"/>
        <v>0</v>
      </c>
      <c r="L674" s="30">
        <f t="shared" si="265"/>
        <v>0</v>
      </c>
      <c r="M674" s="30">
        <f t="shared" si="265"/>
        <v>0</v>
      </c>
      <c r="N674" s="30">
        <f t="shared" si="265"/>
        <v>101620433497</v>
      </c>
      <c r="O674" s="30">
        <f t="shared" si="265"/>
        <v>101620433497</v>
      </c>
      <c r="P674" s="30">
        <f t="shared" si="265"/>
        <v>101620433497</v>
      </c>
      <c r="Q674" s="30">
        <f t="shared" si="265"/>
        <v>89796372</v>
      </c>
      <c r="R674" s="31">
        <f t="shared" si="265"/>
        <v>89796372</v>
      </c>
    </row>
    <row r="675" spans="1:19" ht="63" thickBot="1" x14ac:dyDescent="0.35">
      <c r="A675" s="2">
        <v>2021</v>
      </c>
      <c r="B675" s="79" t="s">
        <v>414</v>
      </c>
      <c r="C675" s="15" t="s">
        <v>309</v>
      </c>
      <c r="D675" s="21"/>
      <c r="E675" s="21"/>
      <c r="F675" s="21"/>
      <c r="G675" s="54" t="s">
        <v>308</v>
      </c>
      <c r="H675" s="30">
        <f t="shared" ref="H675:R676" si="266">+H676</f>
        <v>101620433497</v>
      </c>
      <c r="I675" s="30">
        <f t="shared" si="266"/>
        <v>0</v>
      </c>
      <c r="J675" s="30">
        <f t="shared" si="266"/>
        <v>0</v>
      </c>
      <c r="K675" s="30">
        <f t="shared" si="266"/>
        <v>0</v>
      </c>
      <c r="L675" s="30">
        <f t="shared" si="266"/>
        <v>0</v>
      </c>
      <c r="M675" s="30">
        <f t="shared" si="266"/>
        <v>0</v>
      </c>
      <c r="N675" s="30">
        <f t="shared" si="266"/>
        <v>101620433497</v>
      </c>
      <c r="O675" s="30">
        <f t="shared" si="266"/>
        <v>101620433497</v>
      </c>
      <c r="P675" s="30">
        <f t="shared" si="266"/>
        <v>101620433497</v>
      </c>
      <c r="Q675" s="30">
        <f t="shared" si="266"/>
        <v>89796372</v>
      </c>
      <c r="R675" s="31">
        <f t="shared" si="266"/>
        <v>89796372</v>
      </c>
    </row>
    <row r="676" spans="1:19" ht="18.600000000000001" thickBot="1" x14ac:dyDescent="0.35">
      <c r="A676" s="2">
        <v>2021</v>
      </c>
      <c r="B676" s="79" t="s">
        <v>414</v>
      </c>
      <c r="C676" s="15" t="s">
        <v>310</v>
      </c>
      <c r="D676" s="21"/>
      <c r="E676" s="21"/>
      <c r="F676" s="21"/>
      <c r="G676" s="17" t="s">
        <v>218</v>
      </c>
      <c r="H676" s="30">
        <f t="shared" si="266"/>
        <v>101620433497</v>
      </c>
      <c r="I676" s="30">
        <f t="shared" si="266"/>
        <v>0</v>
      </c>
      <c r="J676" s="30">
        <f t="shared" si="266"/>
        <v>0</v>
      </c>
      <c r="K676" s="30">
        <f t="shared" si="266"/>
        <v>0</v>
      </c>
      <c r="L676" s="30">
        <f t="shared" si="266"/>
        <v>0</v>
      </c>
      <c r="M676" s="30">
        <f t="shared" si="266"/>
        <v>0</v>
      </c>
      <c r="N676" s="30">
        <f t="shared" si="266"/>
        <v>101620433497</v>
      </c>
      <c r="O676" s="30">
        <f t="shared" si="265"/>
        <v>101620433497</v>
      </c>
      <c r="P676" s="30">
        <f t="shared" si="265"/>
        <v>101620433497</v>
      </c>
      <c r="Q676" s="30">
        <f t="shared" si="265"/>
        <v>89796372</v>
      </c>
      <c r="R676" s="31">
        <f t="shared" si="265"/>
        <v>89796372</v>
      </c>
    </row>
    <row r="677" spans="1:19" ht="18.600000000000001" thickBot="1" x14ac:dyDescent="0.35">
      <c r="A677" s="2">
        <v>2021</v>
      </c>
      <c r="B677" s="79" t="s">
        <v>414</v>
      </c>
      <c r="C677" s="20" t="s">
        <v>311</v>
      </c>
      <c r="D677" s="21" t="s">
        <v>172</v>
      </c>
      <c r="E677" s="21">
        <v>11</v>
      </c>
      <c r="F677" s="21" t="s">
        <v>19</v>
      </c>
      <c r="G677" s="22" t="s">
        <v>208</v>
      </c>
      <c r="H677" s="24">
        <v>101620433497</v>
      </c>
      <c r="I677" s="24">
        <v>0</v>
      </c>
      <c r="J677" s="24">
        <v>0</v>
      </c>
      <c r="K677" s="24">
        <v>0</v>
      </c>
      <c r="L677" s="24">
        <v>0</v>
      </c>
      <c r="M677" s="24">
        <f t="shared" si="247"/>
        <v>0</v>
      </c>
      <c r="N677" s="24">
        <f t="shared" si="248"/>
        <v>101620433497</v>
      </c>
      <c r="O677" s="24">
        <v>101620433497</v>
      </c>
      <c r="P677" s="24">
        <v>101620433497</v>
      </c>
      <c r="Q677" s="24">
        <v>89796372</v>
      </c>
      <c r="R677" s="26">
        <v>89796372</v>
      </c>
    </row>
    <row r="678" spans="1:19" ht="63" thickBot="1" x14ac:dyDescent="0.35">
      <c r="A678" s="2">
        <v>2021</v>
      </c>
      <c r="B678" s="79" t="s">
        <v>414</v>
      </c>
      <c r="C678" s="15" t="s">
        <v>312</v>
      </c>
      <c r="D678" s="53"/>
      <c r="E678" s="53"/>
      <c r="F678" s="53"/>
      <c r="G678" s="17" t="s">
        <v>313</v>
      </c>
      <c r="H678" s="30">
        <f t="shared" ref="H678:R680" si="267">+H679</f>
        <v>331558916195</v>
      </c>
      <c r="I678" s="30">
        <f t="shared" si="267"/>
        <v>0</v>
      </c>
      <c r="J678" s="30">
        <f t="shared" si="267"/>
        <v>0</v>
      </c>
      <c r="K678" s="30">
        <f t="shared" si="267"/>
        <v>0</v>
      </c>
      <c r="L678" s="30">
        <f t="shared" si="267"/>
        <v>0</v>
      </c>
      <c r="M678" s="30">
        <f t="shared" si="267"/>
        <v>0</v>
      </c>
      <c r="N678" s="30">
        <f t="shared" si="267"/>
        <v>331558916195</v>
      </c>
      <c r="O678" s="30">
        <f t="shared" si="267"/>
        <v>331558916195</v>
      </c>
      <c r="P678" s="30">
        <f t="shared" si="267"/>
        <v>331558916195</v>
      </c>
      <c r="Q678" s="30">
        <f t="shared" si="267"/>
        <v>0</v>
      </c>
      <c r="R678" s="31">
        <f t="shared" si="267"/>
        <v>0</v>
      </c>
    </row>
    <row r="679" spans="1:19" ht="63" thickBot="1" x14ac:dyDescent="0.35">
      <c r="A679" s="2">
        <v>2021</v>
      </c>
      <c r="B679" s="79" t="s">
        <v>414</v>
      </c>
      <c r="C679" s="15" t="s">
        <v>314</v>
      </c>
      <c r="D679" s="21"/>
      <c r="E679" s="21"/>
      <c r="F679" s="21"/>
      <c r="G679" s="17" t="s">
        <v>313</v>
      </c>
      <c r="H679" s="30">
        <f t="shared" si="267"/>
        <v>331558916195</v>
      </c>
      <c r="I679" s="30">
        <f t="shared" si="267"/>
        <v>0</v>
      </c>
      <c r="J679" s="30">
        <f t="shared" si="267"/>
        <v>0</v>
      </c>
      <c r="K679" s="30">
        <f t="shared" si="267"/>
        <v>0</v>
      </c>
      <c r="L679" s="30">
        <f t="shared" si="267"/>
        <v>0</v>
      </c>
      <c r="M679" s="30">
        <f t="shared" si="267"/>
        <v>0</v>
      </c>
      <c r="N679" s="30">
        <f t="shared" si="267"/>
        <v>331558916195</v>
      </c>
      <c r="O679" s="30">
        <f t="shared" si="267"/>
        <v>331558916195</v>
      </c>
      <c r="P679" s="30">
        <f t="shared" si="267"/>
        <v>331558916195</v>
      </c>
      <c r="Q679" s="30">
        <f t="shared" si="267"/>
        <v>0</v>
      </c>
      <c r="R679" s="31">
        <f t="shared" si="267"/>
        <v>0</v>
      </c>
    </row>
    <row r="680" spans="1:19" ht="18.600000000000001" thickBot="1" x14ac:dyDescent="0.35">
      <c r="A680" s="2">
        <v>2021</v>
      </c>
      <c r="B680" s="79" t="s">
        <v>414</v>
      </c>
      <c r="C680" s="15" t="s">
        <v>315</v>
      </c>
      <c r="D680" s="21"/>
      <c r="E680" s="21"/>
      <c r="F680" s="21"/>
      <c r="G680" s="17" t="s">
        <v>218</v>
      </c>
      <c r="H680" s="30">
        <f t="shared" si="267"/>
        <v>331558916195</v>
      </c>
      <c r="I680" s="30">
        <f t="shared" si="267"/>
        <v>0</v>
      </c>
      <c r="J680" s="30">
        <f t="shared" si="267"/>
        <v>0</v>
      </c>
      <c r="K680" s="30">
        <f t="shared" si="267"/>
        <v>0</v>
      </c>
      <c r="L680" s="30">
        <f t="shared" si="267"/>
        <v>0</v>
      </c>
      <c r="M680" s="30">
        <f t="shared" si="267"/>
        <v>0</v>
      </c>
      <c r="N680" s="30">
        <f t="shared" si="267"/>
        <v>331558916195</v>
      </c>
      <c r="O680" s="30">
        <f t="shared" si="267"/>
        <v>331558916195</v>
      </c>
      <c r="P680" s="30">
        <f t="shared" si="267"/>
        <v>331558916195</v>
      </c>
      <c r="Q680" s="30">
        <f t="shared" si="267"/>
        <v>0</v>
      </c>
      <c r="R680" s="31">
        <f t="shared" si="267"/>
        <v>0</v>
      </c>
    </row>
    <row r="681" spans="1:19" ht="18.600000000000001" thickBot="1" x14ac:dyDescent="0.35">
      <c r="A681" s="2">
        <v>2021</v>
      </c>
      <c r="B681" s="79" t="s">
        <v>414</v>
      </c>
      <c r="C681" s="20" t="s">
        <v>316</v>
      </c>
      <c r="D681" s="21" t="s">
        <v>172</v>
      </c>
      <c r="E681" s="21">
        <v>11</v>
      </c>
      <c r="F681" s="21" t="s">
        <v>19</v>
      </c>
      <c r="G681" s="22" t="s">
        <v>208</v>
      </c>
      <c r="H681" s="24">
        <v>331558916195</v>
      </c>
      <c r="I681" s="24">
        <v>0</v>
      </c>
      <c r="J681" s="24">
        <v>0</v>
      </c>
      <c r="K681" s="24">
        <v>0</v>
      </c>
      <c r="L681" s="24">
        <v>0</v>
      </c>
      <c r="M681" s="24">
        <f t="shared" si="247"/>
        <v>0</v>
      </c>
      <c r="N681" s="24">
        <f t="shared" si="248"/>
        <v>331558916195</v>
      </c>
      <c r="O681" s="24">
        <v>331558916195</v>
      </c>
      <c r="P681" s="24">
        <v>331558916195</v>
      </c>
      <c r="Q681" s="24">
        <v>0</v>
      </c>
      <c r="R681" s="26">
        <v>0</v>
      </c>
    </row>
    <row r="682" spans="1:19" ht="63" thickBot="1" x14ac:dyDescent="0.35">
      <c r="A682" s="2">
        <v>2021</v>
      </c>
      <c r="B682" s="79" t="s">
        <v>414</v>
      </c>
      <c r="C682" s="15" t="s">
        <v>317</v>
      </c>
      <c r="D682" s="53"/>
      <c r="E682" s="53"/>
      <c r="F682" s="53"/>
      <c r="G682" s="17" t="s">
        <v>318</v>
      </c>
      <c r="H682" s="30">
        <f t="shared" ref="H682:R684" si="268">+H683</f>
        <v>57639326986</v>
      </c>
      <c r="I682" s="30">
        <f t="shared" si="268"/>
        <v>0</v>
      </c>
      <c r="J682" s="30">
        <f t="shared" si="268"/>
        <v>0</v>
      </c>
      <c r="K682" s="30">
        <f t="shared" si="268"/>
        <v>0</v>
      </c>
      <c r="L682" s="30">
        <f t="shared" si="268"/>
        <v>0</v>
      </c>
      <c r="M682" s="30">
        <f t="shared" si="268"/>
        <v>0</v>
      </c>
      <c r="N682" s="30">
        <f t="shared" si="268"/>
        <v>57639326986</v>
      </c>
      <c r="O682" s="30">
        <f t="shared" si="268"/>
        <v>57639326986</v>
      </c>
      <c r="P682" s="30">
        <f t="shared" si="268"/>
        <v>57639326986</v>
      </c>
      <c r="Q682" s="30">
        <f t="shared" si="268"/>
        <v>0</v>
      </c>
      <c r="R682" s="31">
        <f t="shared" si="268"/>
        <v>0</v>
      </c>
    </row>
    <row r="683" spans="1:19" ht="63" thickBot="1" x14ac:dyDescent="0.35">
      <c r="A683" s="2">
        <v>2021</v>
      </c>
      <c r="B683" s="79" t="s">
        <v>414</v>
      </c>
      <c r="C683" s="15" t="s">
        <v>319</v>
      </c>
      <c r="D683" s="21"/>
      <c r="E683" s="21"/>
      <c r="F683" s="21"/>
      <c r="G683" s="54" t="s">
        <v>318</v>
      </c>
      <c r="H683" s="30">
        <f t="shared" si="268"/>
        <v>57639326986</v>
      </c>
      <c r="I683" s="30">
        <f t="shared" si="268"/>
        <v>0</v>
      </c>
      <c r="J683" s="30">
        <f t="shared" si="268"/>
        <v>0</v>
      </c>
      <c r="K683" s="30">
        <f t="shared" si="268"/>
        <v>0</v>
      </c>
      <c r="L683" s="30">
        <f t="shared" si="268"/>
        <v>0</v>
      </c>
      <c r="M683" s="30">
        <f t="shared" si="268"/>
        <v>0</v>
      </c>
      <c r="N683" s="30">
        <f t="shared" si="268"/>
        <v>57639326986</v>
      </c>
      <c r="O683" s="30">
        <f t="shared" si="268"/>
        <v>57639326986</v>
      </c>
      <c r="P683" s="30">
        <f t="shared" si="268"/>
        <v>57639326986</v>
      </c>
      <c r="Q683" s="30">
        <f t="shared" si="268"/>
        <v>0</v>
      </c>
      <c r="R683" s="31">
        <f t="shared" si="268"/>
        <v>0</v>
      </c>
    </row>
    <row r="684" spans="1:19" ht="18.600000000000001" thickBot="1" x14ac:dyDescent="0.35">
      <c r="A684" s="2">
        <v>2021</v>
      </c>
      <c r="B684" s="79" t="s">
        <v>414</v>
      </c>
      <c r="C684" s="15" t="s">
        <v>320</v>
      </c>
      <c r="D684" s="21"/>
      <c r="E684" s="21"/>
      <c r="F684" s="21"/>
      <c r="G684" s="17" t="s">
        <v>218</v>
      </c>
      <c r="H684" s="30">
        <f t="shared" si="268"/>
        <v>57639326986</v>
      </c>
      <c r="I684" s="30">
        <f t="shared" si="268"/>
        <v>0</v>
      </c>
      <c r="J684" s="30">
        <f t="shared" si="268"/>
        <v>0</v>
      </c>
      <c r="K684" s="30">
        <f t="shared" si="268"/>
        <v>0</v>
      </c>
      <c r="L684" s="30">
        <f t="shared" si="268"/>
        <v>0</v>
      </c>
      <c r="M684" s="30">
        <f t="shared" si="268"/>
        <v>0</v>
      </c>
      <c r="N684" s="30">
        <f t="shared" si="268"/>
        <v>57639326986</v>
      </c>
      <c r="O684" s="30">
        <f t="shared" si="268"/>
        <v>57639326986</v>
      </c>
      <c r="P684" s="30">
        <f t="shared" si="268"/>
        <v>57639326986</v>
      </c>
      <c r="Q684" s="30">
        <f t="shared" si="268"/>
        <v>0</v>
      </c>
      <c r="R684" s="31">
        <f t="shared" si="268"/>
        <v>0</v>
      </c>
    </row>
    <row r="685" spans="1:19" ht="18.600000000000001" thickBot="1" x14ac:dyDescent="0.35">
      <c r="A685" s="2">
        <v>2021</v>
      </c>
      <c r="B685" s="79" t="s">
        <v>414</v>
      </c>
      <c r="C685" s="20" t="s">
        <v>321</v>
      </c>
      <c r="D685" s="21" t="s">
        <v>172</v>
      </c>
      <c r="E685" s="21">
        <v>11</v>
      </c>
      <c r="F685" s="21" t="s">
        <v>19</v>
      </c>
      <c r="G685" s="22" t="s">
        <v>208</v>
      </c>
      <c r="H685" s="24">
        <v>57639326986</v>
      </c>
      <c r="I685" s="24">
        <v>0</v>
      </c>
      <c r="J685" s="24">
        <v>0</v>
      </c>
      <c r="K685" s="24">
        <v>0</v>
      </c>
      <c r="L685" s="24">
        <v>0</v>
      </c>
      <c r="M685" s="24">
        <f t="shared" si="247"/>
        <v>0</v>
      </c>
      <c r="N685" s="24">
        <f t="shared" si="248"/>
        <v>57639326986</v>
      </c>
      <c r="O685" s="24">
        <v>57639326986</v>
      </c>
      <c r="P685" s="24">
        <v>57639326986</v>
      </c>
      <c r="Q685" s="24">
        <v>0</v>
      </c>
      <c r="R685" s="26">
        <v>0</v>
      </c>
    </row>
    <row r="686" spans="1:19" ht="47.4" thickBot="1" x14ac:dyDescent="0.35">
      <c r="A686" s="2">
        <v>2021</v>
      </c>
      <c r="B686" s="79" t="s">
        <v>414</v>
      </c>
      <c r="C686" s="56" t="s">
        <v>322</v>
      </c>
      <c r="D686" s="64"/>
      <c r="E686" s="16"/>
      <c r="F686" s="16"/>
      <c r="G686" s="54" t="s">
        <v>400</v>
      </c>
      <c r="H686" s="27">
        <f>+H687</f>
        <v>15000000000</v>
      </c>
      <c r="I686" s="27">
        <f t="shared" ref="I686:L686" si="269">+I687</f>
        <v>0</v>
      </c>
      <c r="J686" s="27">
        <f t="shared" si="269"/>
        <v>0</v>
      </c>
      <c r="K686" s="27">
        <f t="shared" si="269"/>
        <v>0</v>
      </c>
      <c r="L686" s="27">
        <f t="shared" si="269"/>
        <v>0</v>
      </c>
      <c r="M686" s="28">
        <f t="shared" si="247"/>
        <v>0</v>
      </c>
      <c r="N686" s="28">
        <f t="shared" si="248"/>
        <v>15000000000</v>
      </c>
      <c r="O686" s="28">
        <f>+O687</f>
        <v>5751172050</v>
      </c>
      <c r="P686" s="28">
        <f>+P687</f>
        <v>354262050</v>
      </c>
      <c r="Q686" s="28">
        <v>0</v>
      </c>
      <c r="R686" s="29">
        <f>+R687</f>
        <v>0</v>
      </c>
      <c r="S686" s="2"/>
    </row>
    <row r="687" spans="1:19" ht="47.4" thickBot="1" x14ac:dyDescent="0.35">
      <c r="A687" s="2">
        <v>2021</v>
      </c>
      <c r="B687" s="79" t="s">
        <v>414</v>
      </c>
      <c r="C687" s="56" t="s">
        <v>399</v>
      </c>
      <c r="D687" s="64"/>
      <c r="E687" s="16"/>
      <c r="F687" s="16"/>
      <c r="G687" s="54" t="s">
        <v>400</v>
      </c>
      <c r="H687" s="27">
        <f>+H688+H690+H692</f>
        <v>15000000000</v>
      </c>
      <c r="I687" s="27">
        <f t="shared" ref="I687:R687" si="270">+I688+I690+I692</f>
        <v>0</v>
      </c>
      <c r="J687" s="27">
        <f t="shared" si="270"/>
        <v>0</v>
      </c>
      <c r="K687" s="27">
        <f t="shared" si="270"/>
        <v>0</v>
      </c>
      <c r="L687" s="27">
        <f t="shared" si="270"/>
        <v>0</v>
      </c>
      <c r="M687" s="27">
        <f t="shared" si="270"/>
        <v>0</v>
      </c>
      <c r="N687" s="27">
        <f t="shared" si="270"/>
        <v>15000000000</v>
      </c>
      <c r="O687" s="27">
        <f t="shared" si="270"/>
        <v>5751172050</v>
      </c>
      <c r="P687" s="27">
        <f t="shared" si="270"/>
        <v>354262050</v>
      </c>
      <c r="Q687" s="27">
        <f t="shared" si="270"/>
        <v>0</v>
      </c>
      <c r="R687" s="70">
        <f t="shared" si="270"/>
        <v>0</v>
      </c>
      <c r="S687" s="2"/>
    </row>
    <row r="688" spans="1:19" ht="18.600000000000001" thickBot="1" x14ac:dyDescent="0.35">
      <c r="A688" s="2">
        <v>2021</v>
      </c>
      <c r="B688" s="79" t="s">
        <v>414</v>
      </c>
      <c r="C688" s="56" t="s">
        <v>401</v>
      </c>
      <c r="D688" s="64"/>
      <c r="E688" s="16"/>
      <c r="F688" s="16"/>
      <c r="G688" s="54" t="s">
        <v>402</v>
      </c>
      <c r="H688" s="27">
        <f>+H689</f>
        <v>3974737950</v>
      </c>
      <c r="I688" s="27">
        <f t="shared" ref="I688:R688" si="271">+I689</f>
        <v>0</v>
      </c>
      <c r="J688" s="27">
        <f t="shared" si="271"/>
        <v>0</v>
      </c>
      <c r="K688" s="27">
        <f t="shared" si="271"/>
        <v>0</v>
      </c>
      <c r="L688" s="27">
        <f t="shared" si="271"/>
        <v>0</v>
      </c>
      <c r="M688" s="27">
        <f t="shared" si="271"/>
        <v>0</v>
      </c>
      <c r="N688" s="27">
        <f t="shared" si="271"/>
        <v>3974737950</v>
      </c>
      <c r="O688" s="27">
        <f t="shared" si="271"/>
        <v>10000</v>
      </c>
      <c r="P688" s="27">
        <f t="shared" si="271"/>
        <v>0</v>
      </c>
      <c r="Q688" s="27">
        <f t="shared" si="271"/>
        <v>0</v>
      </c>
      <c r="R688" s="70">
        <f t="shared" si="271"/>
        <v>0</v>
      </c>
      <c r="S688" s="2"/>
    </row>
    <row r="689" spans="1:19" ht="18.600000000000001" thickBot="1" x14ac:dyDescent="0.35">
      <c r="A689" s="2">
        <v>2021</v>
      </c>
      <c r="B689" s="79" t="s">
        <v>414</v>
      </c>
      <c r="C689" s="59" t="s">
        <v>403</v>
      </c>
      <c r="D689" s="60" t="s">
        <v>172</v>
      </c>
      <c r="E689" s="21">
        <v>54</v>
      </c>
      <c r="F689" s="21" t="s">
        <v>19</v>
      </c>
      <c r="G689" s="22" t="s">
        <v>208</v>
      </c>
      <c r="H689" s="35">
        <v>3974737950</v>
      </c>
      <c r="I689" s="35">
        <v>0</v>
      </c>
      <c r="J689" s="35">
        <v>0</v>
      </c>
      <c r="K689" s="35">
        <v>0</v>
      </c>
      <c r="L689" s="35">
        <v>0</v>
      </c>
      <c r="M689" s="35">
        <f t="shared" ref="M689:M744" si="272">+I689-J689+K689-L689</f>
        <v>0</v>
      </c>
      <c r="N689" s="24">
        <f t="shared" ref="N689:N744" si="273">+H689+M689</f>
        <v>3974737950</v>
      </c>
      <c r="O689" s="35">
        <v>10000</v>
      </c>
      <c r="P689" s="35">
        <v>0</v>
      </c>
      <c r="Q689" s="35">
        <v>0</v>
      </c>
      <c r="R689" s="71">
        <v>0</v>
      </c>
    </row>
    <row r="690" spans="1:19" ht="31.8" thickBot="1" x14ac:dyDescent="0.35">
      <c r="A690" s="2">
        <v>2021</v>
      </c>
      <c r="B690" s="79" t="s">
        <v>414</v>
      </c>
      <c r="C690" s="56" t="s">
        <v>404</v>
      </c>
      <c r="D690" s="64"/>
      <c r="E690" s="16"/>
      <c r="F690" s="16"/>
      <c r="G690" s="54" t="s">
        <v>405</v>
      </c>
      <c r="H690" s="27">
        <f>+H691</f>
        <v>5396885000</v>
      </c>
      <c r="I690" s="27">
        <f t="shared" ref="I690:R690" si="274">+I691</f>
        <v>0</v>
      </c>
      <c r="J690" s="27">
        <f t="shared" si="274"/>
        <v>0</v>
      </c>
      <c r="K690" s="27">
        <f t="shared" si="274"/>
        <v>0</v>
      </c>
      <c r="L690" s="27">
        <f t="shared" si="274"/>
        <v>0</v>
      </c>
      <c r="M690" s="27">
        <f t="shared" si="274"/>
        <v>0</v>
      </c>
      <c r="N690" s="27">
        <f t="shared" si="274"/>
        <v>5396885000</v>
      </c>
      <c r="O690" s="27">
        <f t="shared" si="274"/>
        <v>5396885000</v>
      </c>
      <c r="P690" s="27">
        <f t="shared" si="274"/>
        <v>0</v>
      </c>
      <c r="Q690" s="27">
        <f t="shared" si="274"/>
        <v>0</v>
      </c>
      <c r="R690" s="70">
        <f t="shared" si="274"/>
        <v>0</v>
      </c>
      <c r="S690" s="2"/>
    </row>
    <row r="691" spans="1:19" ht="18.600000000000001" thickBot="1" x14ac:dyDescent="0.35">
      <c r="A691" s="2">
        <v>2021</v>
      </c>
      <c r="B691" s="79" t="s">
        <v>414</v>
      </c>
      <c r="C691" s="59" t="s">
        <v>406</v>
      </c>
      <c r="D691" s="60" t="s">
        <v>172</v>
      </c>
      <c r="E691" s="21">
        <v>54</v>
      </c>
      <c r="F691" s="21" t="s">
        <v>19</v>
      </c>
      <c r="G691" s="22" t="s">
        <v>208</v>
      </c>
      <c r="H691" s="35">
        <v>5396885000</v>
      </c>
      <c r="I691" s="35">
        <v>0</v>
      </c>
      <c r="J691" s="35">
        <v>0</v>
      </c>
      <c r="K691" s="35">
        <v>0</v>
      </c>
      <c r="L691" s="35">
        <v>0</v>
      </c>
      <c r="M691" s="35">
        <f t="shared" si="272"/>
        <v>0</v>
      </c>
      <c r="N691" s="24">
        <f t="shared" si="273"/>
        <v>5396885000</v>
      </c>
      <c r="O691" s="24">
        <v>5396885000</v>
      </c>
      <c r="P691" s="24">
        <v>0</v>
      </c>
      <c r="Q691" s="24">
        <v>0</v>
      </c>
      <c r="R691" s="26">
        <v>0</v>
      </c>
    </row>
    <row r="692" spans="1:19" ht="18.600000000000001" thickBot="1" x14ac:dyDescent="0.35">
      <c r="A692" s="2">
        <v>2021</v>
      </c>
      <c r="B692" s="79" t="s">
        <v>414</v>
      </c>
      <c r="C692" s="56" t="s">
        <v>407</v>
      </c>
      <c r="D692" s="64"/>
      <c r="E692" s="16"/>
      <c r="F692" s="16"/>
      <c r="G692" s="54" t="s">
        <v>218</v>
      </c>
      <c r="H692" s="27">
        <f>+H693</f>
        <v>5628377050</v>
      </c>
      <c r="I692" s="27">
        <f t="shared" ref="I692:R692" si="275">+I693</f>
        <v>0</v>
      </c>
      <c r="J692" s="27">
        <f t="shared" si="275"/>
        <v>0</v>
      </c>
      <c r="K692" s="27">
        <f t="shared" si="275"/>
        <v>0</v>
      </c>
      <c r="L692" s="27">
        <f t="shared" si="275"/>
        <v>0</v>
      </c>
      <c r="M692" s="27">
        <f t="shared" si="275"/>
        <v>0</v>
      </c>
      <c r="N692" s="27">
        <f t="shared" si="275"/>
        <v>5628377050</v>
      </c>
      <c r="O692" s="27">
        <f t="shared" si="275"/>
        <v>354277050</v>
      </c>
      <c r="P692" s="27">
        <f t="shared" si="275"/>
        <v>354262050</v>
      </c>
      <c r="Q692" s="27">
        <f t="shared" si="275"/>
        <v>0</v>
      </c>
      <c r="R692" s="70">
        <f t="shared" si="275"/>
        <v>0</v>
      </c>
    </row>
    <row r="693" spans="1:19" ht="18.600000000000001" thickBot="1" x14ac:dyDescent="0.35">
      <c r="A693" s="2">
        <v>2021</v>
      </c>
      <c r="B693" s="79" t="s">
        <v>414</v>
      </c>
      <c r="C693" s="59" t="s">
        <v>408</v>
      </c>
      <c r="D693" s="60" t="s">
        <v>172</v>
      </c>
      <c r="E693" s="21">
        <v>54</v>
      </c>
      <c r="F693" s="21" t="s">
        <v>19</v>
      </c>
      <c r="G693" s="22" t="s">
        <v>208</v>
      </c>
      <c r="H693" s="35">
        <v>5628377050</v>
      </c>
      <c r="I693" s="35">
        <v>0</v>
      </c>
      <c r="J693" s="35">
        <v>0</v>
      </c>
      <c r="K693" s="35">
        <v>0</v>
      </c>
      <c r="L693" s="35">
        <v>0</v>
      </c>
      <c r="M693" s="35">
        <f t="shared" si="272"/>
        <v>0</v>
      </c>
      <c r="N693" s="24">
        <f t="shared" si="273"/>
        <v>5628377050</v>
      </c>
      <c r="O693" s="35">
        <v>354277050</v>
      </c>
      <c r="P693" s="35">
        <v>354262050</v>
      </c>
      <c r="Q693" s="35">
        <v>0</v>
      </c>
      <c r="R693" s="71">
        <v>0</v>
      </c>
    </row>
    <row r="694" spans="1:19" ht="31.8" thickBot="1" x14ac:dyDescent="0.35">
      <c r="A694" s="2">
        <v>2021</v>
      </c>
      <c r="B694" s="79" t="s">
        <v>414</v>
      </c>
      <c r="C694" s="15" t="s">
        <v>324</v>
      </c>
      <c r="D694" s="53"/>
      <c r="E694" s="53"/>
      <c r="F694" s="53"/>
      <c r="G694" s="54" t="s">
        <v>325</v>
      </c>
      <c r="H694" s="30">
        <f t="shared" ref="H694:R698" si="276">+H695</f>
        <v>2500000000</v>
      </c>
      <c r="I694" s="30">
        <f t="shared" si="276"/>
        <v>0</v>
      </c>
      <c r="J694" s="30">
        <f t="shared" si="276"/>
        <v>0</v>
      </c>
      <c r="K694" s="30">
        <f t="shared" si="276"/>
        <v>0</v>
      </c>
      <c r="L694" s="30">
        <f t="shared" si="276"/>
        <v>0</v>
      </c>
      <c r="M694" s="30">
        <f t="shared" si="276"/>
        <v>0</v>
      </c>
      <c r="N694" s="30">
        <f t="shared" si="276"/>
        <v>2500000000</v>
      </c>
      <c r="O694" s="30">
        <f t="shared" si="276"/>
        <v>2006884181.0899999</v>
      </c>
      <c r="P694" s="30">
        <f t="shared" si="276"/>
        <v>1824252188.6400001</v>
      </c>
      <c r="Q694" s="30">
        <f t="shared" si="276"/>
        <v>247193312.03999999</v>
      </c>
      <c r="R694" s="31">
        <f t="shared" si="276"/>
        <v>247184174.49000001</v>
      </c>
    </row>
    <row r="695" spans="1:19" ht="18.600000000000001" thickBot="1" x14ac:dyDescent="0.35">
      <c r="A695" s="2">
        <v>2021</v>
      </c>
      <c r="B695" s="79" t="s">
        <v>414</v>
      </c>
      <c r="C695" s="15" t="s">
        <v>326</v>
      </c>
      <c r="D695" s="21"/>
      <c r="E695" s="21"/>
      <c r="F695" s="21"/>
      <c r="G695" s="17" t="s">
        <v>201</v>
      </c>
      <c r="H695" s="30">
        <f t="shared" si="276"/>
        <v>2500000000</v>
      </c>
      <c r="I695" s="30">
        <f t="shared" si="276"/>
        <v>0</v>
      </c>
      <c r="J695" s="30">
        <f t="shared" si="276"/>
        <v>0</v>
      </c>
      <c r="K695" s="30">
        <f t="shared" si="276"/>
        <v>0</v>
      </c>
      <c r="L695" s="30">
        <f t="shared" si="276"/>
        <v>0</v>
      </c>
      <c r="M695" s="30">
        <f t="shared" si="276"/>
        <v>0</v>
      </c>
      <c r="N695" s="30">
        <f t="shared" si="276"/>
        <v>2500000000</v>
      </c>
      <c r="O695" s="30">
        <f t="shared" si="276"/>
        <v>2006884181.0899999</v>
      </c>
      <c r="P695" s="30">
        <f t="shared" si="276"/>
        <v>1824252188.6400001</v>
      </c>
      <c r="Q695" s="30">
        <f t="shared" si="276"/>
        <v>247193312.03999999</v>
      </c>
      <c r="R695" s="31">
        <f t="shared" si="276"/>
        <v>247184174.49000001</v>
      </c>
    </row>
    <row r="696" spans="1:19" ht="31.8" thickBot="1" x14ac:dyDescent="0.35">
      <c r="A696" s="2">
        <v>2021</v>
      </c>
      <c r="B696" s="79" t="s">
        <v>414</v>
      </c>
      <c r="C696" s="15" t="s">
        <v>327</v>
      </c>
      <c r="D696" s="21"/>
      <c r="E696" s="21"/>
      <c r="F696" s="21"/>
      <c r="G696" s="17" t="s">
        <v>328</v>
      </c>
      <c r="H696" s="30">
        <f t="shared" si="276"/>
        <v>2500000000</v>
      </c>
      <c r="I696" s="30">
        <f t="shared" si="276"/>
        <v>0</v>
      </c>
      <c r="J696" s="30">
        <f t="shared" si="276"/>
        <v>0</v>
      </c>
      <c r="K696" s="30">
        <f t="shared" si="276"/>
        <v>0</v>
      </c>
      <c r="L696" s="30">
        <f t="shared" si="276"/>
        <v>0</v>
      </c>
      <c r="M696" s="30">
        <f t="shared" si="276"/>
        <v>0</v>
      </c>
      <c r="N696" s="30">
        <f t="shared" si="276"/>
        <v>2500000000</v>
      </c>
      <c r="O696" s="30">
        <f t="shared" si="276"/>
        <v>2006884181.0899999</v>
      </c>
      <c r="P696" s="30">
        <f t="shared" si="276"/>
        <v>1824252188.6400001</v>
      </c>
      <c r="Q696" s="30">
        <f t="shared" si="276"/>
        <v>247193312.03999999</v>
      </c>
      <c r="R696" s="31">
        <f t="shared" si="276"/>
        <v>247184174.49000001</v>
      </c>
    </row>
    <row r="697" spans="1:19" ht="31.8" thickBot="1" x14ac:dyDescent="0.35">
      <c r="A697" s="2">
        <v>2021</v>
      </c>
      <c r="B697" s="79" t="s">
        <v>414</v>
      </c>
      <c r="C697" s="15" t="s">
        <v>329</v>
      </c>
      <c r="D697" s="21"/>
      <c r="E697" s="21"/>
      <c r="F697" s="21"/>
      <c r="G697" s="17" t="s">
        <v>328</v>
      </c>
      <c r="H697" s="30">
        <f t="shared" si="276"/>
        <v>2500000000</v>
      </c>
      <c r="I697" s="30">
        <f t="shared" si="276"/>
        <v>0</v>
      </c>
      <c r="J697" s="30">
        <f t="shared" si="276"/>
        <v>0</v>
      </c>
      <c r="K697" s="30">
        <f t="shared" si="276"/>
        <v>0</v>
      </c>
      <c r="L697" s="30">
        <f t="shared" si="276"/>
        <v>0</v>
      </c>
      <c r="M697" s="30">
        <f t="shared" si="276"/>
        <v>0</v>
      </c>
      <c r="N697" s="30">
        <f t="shared" si="276"/>
        <v>2500000000</v>
      </c>
      <c r="O697" s="30">
        <f t="shared" si="276"/>
        <v>2006884181.0899999</v>
      </c>
      <c r="P697" s="30">
        <f t="shared" si="276"/>
        <v>1824252188.6400001</v>
      </c>
      <c r="Q697" s="30">
        <f t="shared" si="276"/>
        <v>247193312.03999999</v>
      </c>
      <c r="R697" s="31">
        <f t="shared" si="276"/>
        <v>247184174.49000001</v>
      </c>
    </row>
    <row r="698" spans="1:19" ht="18.600000000000001" thickBot="1" x14ac:dyDescent="0.35">
      <c r="A698" s="2">
        <v>2021</v>
      </c>
      <c r="B698" s="79" t="s">
        <v>414</v>
      </c>
      <c r="C698" s="15" t="s">
        <v>330</v>
      </c>
      <c r="D698" s="21"/>
      <c r="E698" s="21"/>
      <c r="F698" s="21"/>
      <c r="G698" s="54" t="s">
        <v>331</v>
      </c>
      <c r="H698" s="30">
        <f t="shared" si="276"/>
        <v>2500000000</v>
      </c>
      <c r="I698" s="30">
        <f t="shared" si="276"/>
        <v>0</v>
      </c>
      <c r="J698" s="30">
        <f t="shared" si="276"/>
        <v>0</v>
      </c>
      <c r="K698" s="30">
        <f t="shared" si="276"/>
        <v>0</v>
      </c>
      <c r="L698" s="30">
        <f t="shared" si="276"/>
        <v>0</v>
      </c>
      <c r="M698" s="30">
        <f t="shared" si="276"/>
        <v>0</v>
      </c>
      <c r="N698" s="30">
        <f t="shared" si="276"/>
        <v>2500000000</v>
      </c>
      <c r="O698" s="30">
        <f t="shared" si="276"/>
        <v>2006884181.0899999</v>
      </c>
      <c r="P698" s="30">
        <f t="shared" si="276"/>
        <v>1824252188.6400001</v>
      </c>
      <c r="Q698" s="30">
        <f t="shared" si="276"/>
        <v>247193312.03999999</v>
      </c>
      <c r="R698" s="31">
        <f t="shared" si="276"/>
        <v>247184174.49000001</v>
      </c>
    </row>
    <row r="699" spans="1:19" ht="18.600000000000001" thickBot="1" x14ac:dyDescent="0.35">
      <c r="A699" s="2">
        <v>2021</v>
      </c>
      <c r="B699" s="79" t="s">
        <v>414</v>
      </c>
      <c r="C699" s="20" t="s">
        <v>332</v>
      </c>
      <c r="D699" s="21" t="s">
        <v>172</v>
      </c>
      <c r="E699" s="21">
        <v>11</v>
      </c>
      <c r="F699" s="21" t="s">
        <v>19</v>
      </c>
      <c r="G699" s="22" t="s">
        <v>208</v>
      </c>
      <c r="H699" s="24">
        <v>2500000000</v>
      </c>
      <c r="I699" s="24">
        <v>0</v>
      </c>
      <c r="J699" s="24">
        <v>0</v>
      </c>
      <c r="K699" s="24">
        <v>0</v>
      </c>
      <c r="L699" s="24">
        <v>0</v>
      </c>
      <c r="M699" s="24">
        <f t="shared" si="272"/>
        <v>0</v>
      </c>
      <c r="N699" s="24">
        <f t="shared" si="273"/>
        <v>2500000000</v>
      </c>
      <c r="O699" s="24">
        <v>2006884181.0899999</v>
      </c>
      <c r="P699" s="24">
        <v>1824252188.6400001</v>
      </c>
      <c r="Q699" s="24">
        <v>247193312.03999999</v>
      </c>
      <c r="R699" s="26">
        <v>247184174.49000001</v>
      </c>
    </row>
    <row r="700" spans="1:19" ht="18.600000000000001" thickBot="1" x14ac:dyDescent="0.35">
      <c r="A700" s="2">
        <v>2021</v>
      </c>
      <c r="B700" s="79" t="s">
        <v>414</v>
      </c>
      <c r="C700" s="15" t="s">
        <v>333</v>
      </c>
      <c r="D700" s="21"/>
      <c r="E700" s="21"/>
      <c r="F700" s="21"/>
      <c r="G700" s="17" t="s">
        <v>334</v>
      </c>
      <c r="H700" s="30">
        <f>+H701</f>
        <v>177265214000</v>
      </c>
      <c r="I700" s="30">
        <f t="shared" ref="I700:R700" si="277">+I701</f>
        <v>0</v>
      </c>
      <c r="J700" s="30">
        <f t="shared" si="277"/>
        <v>0</v>
      </c>
      <c r="K700" s="30">
        <f t="shared" si="277"/>
        <v>0</v>
      </c>
      <c r="L700" s="30">
        <f t="shared" si="277"/>
        <v>0</v>
      </c>
      <c r="M700" s="30">
        <f t="shared" si="277"/>
        <v>0</v>
      </c>
      <c r="N700" s="30">
        <f t="shared" si="277"/>
        <v>177265214000</v>
      </c>
      <c r="O700" s="30">
        <f t="shared" si="277"/>
        <v>117264398651.33</v>
      </c>
      <c r="P700" s="30">
        <f t="shared" si="277"/>
        <v>21211091580.66</v>
      </c>
      <c r="Q700" s="30">
        <f t="shared" si="277"/>
        <v>74971580.459999993</v>
      </c>
      <c r="R700" s="31">
        <f t="shared" si="277"/>
        <v>74969047.129999995</v>
      </c>
    </row>
    <row r="701" spans="1:19" ht="18.600000000000001" thickBot="1" x14ac:dyDescent="0.35">
      <c r="A701" s="2">
        <v>2021</v>
      </c>
      <c r="B701" s="79" t="s">
        <v>414</v>
      </c>
      <c r="C701" s="15" t="s">
        <v>335</v>
      </c>
      <c r="D701" s="21"/>
      <c r="E701" s="21"/>
      <c r="F701" s="21"/>
      <c r="G701" s="17" t="s">
        <v>201</v>
      </c>
      <c r="H701" s="30">
        <f>+H702+H708</f>
        <v>177265214000</v>
      </c>
      <c r="I701" s="30">
        <f t="shared" ref="I701:R701" si="278">+I702+I708</f>
        <v>0</v>
      </c>
      <c r="J701" s="30">
        <f t="shared" si="278"/>
        <v>0</v>
      </c>
      <c r="K701" s="30">
        <f t="shared" si="278"/>
        <v>0</v>
      </c>
      <c r="L701" s="30">
        <f t="shared" si="278"/>
        <v>0</v>
      </c>
      <c r="M701" s="30">
        <f t="shared" si="278"/>
        <v>0</v>
      </c>
      <c r="N701" s="30">
        <f t="shared" si="278"/>
        <v>177265214000</v>
      </c>
      <c r="O701" s="30">
        <f t="shared" si="278"/>
        <v>117264398651.33</v>
      </c>
      <c r="P701" s="30">
        <f t="shared" si="278"/>
        <v>21211091580.66</v>
      </c>
      <c r="Q701" s="30">
        <f t="shared" si="278"/>
        <v>74971580.459999993</v>
      </c>
      <c r="R701" s="31">
        <f t="shared" si="278"/>
        <v>74969047.129999995</v>
      </c>
    </row>
    <row r="702" spans="1:19" ht="47.4" thickBot="1" x14ac:dyDescent="0.35">
      <c r="A702" s="2">
        <v>2021</v>
      </c>
      <c r="B702" s="79" t="s">
        <v>414</v>
      </c>
      <c r="C702" s="15" t="s">
        <v>336</v>
      </c>
      <c r="D702" s="21"/>
      <c r="E702" s="21"/>
      <c r="F702" s="21"/>
      <c r="G702" s="54" t="s">
        <v>337</v>
      </c>
      <c r="H702" s="30">
        <f>+H703</f>
        <v>176465214000</v>
      </c>
      <c r="I702" s="30">
        <f t="shared" ref="I702:R702" si="279">+I703</f>
        <v>0</v>
      </c>
      <c r="J702" s="30">
        <f t="shared" si="279"/>
        <v>0</v>
      </c>
      <c r="K702" s="30">
        <f t="shared" si="279"/>
        <v>0</v>
      </c>
      <c r="L702" s="30">
        <f t="shared" si="279"/>
        <v>0</v>
      </c>
      <c r="M702" s="30">
        <f t="shared" si="279"/>
        <v>0</v>
      </c>
      <c r="N702" s="30">
        <f t="shared" si="279"/>
        <v>176465214000</v>
      </c>
      <c r="O702" s="30">
        <f t="shared" si="279"/>
        <v>116619664851.57001</v>
      </c>
      <c r="P702" s="30">
        <f t="shared" si="279"/>
        <v>20682515259.57</v>
      </c>
      <c r="Q702" s="30">
        <f t="shared" si="279"/>
        <v>22938.57</v>
      </c>
      <c r="R702" s="31">
        <f t="shared" si="279"/>
        <v>22938.57</v>
      </c>
    </row>
    <row r="703" spans="1:19" ht="47.4" thickBot="1" x14ac:dyDescent="0.35">
      <c r="A703" s="2">
        <v>2021</v>
      </c>
      <c r="B703" s="79" t="s">
        <v>414</v>
      </c>
      <c r="C703" s="15" t="s">
        <v>338</v>
      </c>
      <c r="D703" s="53"/>
      <c r="E703" s="53"/>
      <c r="F703" s="53"/>
      <c r="G703" s="17" t="s">
        <v>337</v>
      </c>
      <c r="H703" s="30">
        <f>+H704+H706</f>
        <v>176465214000</v>
      </c>
      <c r="I703" s="30">
        <f t="shared" ref="I703:R703" si="280">+I704+I706</f>
        <v>0</v>
      </c>
      <c r="J703" s="30">
        <f t="shared" si="280"/>
        <v>0</v>
      </c>
      <c r="K703" s="30">
        <f t="shared" si="280"/>
        <v>0</v>
      </c>
      <c r="L703" s="30">
        <f t="shared" si="280"/>
        <v>0</v>
      </c>
      <c r="M703" s="30">
        <f t="shared" si="280"/>
        <v>0</v>
      </c>
      <c r="N703" s="30">
        <f t="shared" si="280"/>
        <v>176465214000</v>
      </c>
      <c r="O703" s="30">
        <f t="shared" si="280"/>
        <v>116619664851.57001</v>
      </c>
      <c r="P703" s="30">
        <f t="shared" si="280"/>
        <v>20682515259.57</v>
      </c>
      <c r="Q703" s="30">
        <f t="shared" si="280"/>
        <v>22938.57</v>
      </c>
      <c r="R703" s="31">
        <f t="shared" si="280"/>
        <v>22938.57</v>
      </c>
    </row>
    <row r="704" spans="1:19" ht="18.600000000000001" thickBot="1" x14ac:dyDescent="0.35">
      <c r="A704" s="2">
        <v>2021</v>
      </c>
      <c r="B704" s="79" t="s">
        <v>414</v>
      </c>
      <c r="C704" s="15" t="s">
        <v>339</v>
      </c>
      <c r="D704" s="53"/>
      <c r="E704" s="53"/>
      <c r="F704" s="53"/>
      <c r="G704" s="17" t="s">
        <v>340</v>
      </c>
      <c r="H704" s="30">
        <f>+H705</f>
        <v>114613483443</v>
      </c>
      <c r="I704" s="30">
        <f t="shared" ref="I704:R704" si="281">+I705</f>
        <v>0</v>
      </c>
      <c r="J704" s="30">
        <f t="shared" si="281"/>
        <v>0</v>
      </c>
      <c r="K704" s="30">
        <f t="shared" si="281"/>
        <v>0</v>
      </c>
      <c r="L704" s="30">
        <f t="shared" si="281"/>
        <v>0</v>
      </c>
      <c r="M704" s="30">
        <f t="shared" si="281"/>
        <v>0</v>
      </c>
      <c r="N704" s="30">
        <f t="shared" si="281"/>
        <v>114613483443</v>
      </c>
      <c r="O704" s="30">
        <f t="shared" si="281"/>
        <v>108394878340.57001</v>
      </c>
      <c r="P704" s="30">
        <f t="shared" si="281"/>
        <v>15264396314.57</v>
      </c>
      <c r="Q704" s="30">
        <f t="shared" si="281"/>
        <v>22938.57</v>
      </c>
      <c r="R704" s="31">
        <f t="shared" si="281"/>
        <v>22938.57</v>
      </c>
    </row>
    <row r="705" spans="1:19" ht="18.600000000000001" thickBot="1" x14ac:dyDescent="0.35">
      <c r="A705" s="2">
        <v>2021</v>
      </c>
      <c r="B705" s="79" t="s">
        <v>414</v>
      </c>
      <c r="C705" s="20" t="s">
        <v>341</v>
      </c>
      <c r="D705" s="21" t="s">
        <v>18</v>
      </c>
      <c r="E705" s="21">
        <v>20</v>
      </c>
      <c r="F705" s="21" t="s">
        <v>19</v>
      </c>
      <c r="G705" s="22" t="s">
        <v>208</v>
      </c>
      <c r="H705" s="24">
        <v>114613483443</v>
      </c>
      <c r="I705" s="24">
        <v>0</v>
      </c>
      <c r="J705" s="24">
        <v>0</v>
      </c>
      <c r="K705" s="24">
        <v>0</v>
      </c>
      <c r="L705" s="24">
        <v>0</v>
      </c>
      <c r="M705" s="24">
        <f t="shared" si="272"/>
        <v>0</v>
      </c>
      <c r="N705" s="24">
        <f t="shared" si="273"/>
        <v>114613483443</v>
      </c>
      <c r="O705" s="24">
        <v>108394878340.57001</v>
      </c>
      <c r="P705" s="24">
        <v>15264396314.57</v>
      </c>
      <c r="Q705" s="24">
        <v>22938.57</v>
      </c>
      <c r="R705" s="26">
        <v>22938.57</v>
      </c>
    </row>
    <row r="706" spans="1:19" ht="18.600000000000001" thickBot="1" x14ac:dyDescent="0.35">
      <c r="A706" s="2">
        <v>2021</v>
      </c>
      <c r="B706" s="79" t="s">
        <v>414</v>
      </c>
      <c r="C706" s="15" t="s">
        <v>342</v>
      </c>
      <c r="D706" s="21"/>
      <c r="E706" s="21"/>
      <c r="F706" s="21"/>
      <c r="G706" s="17" t="s">
        <v>343</v>
      </c>
      <c r="H706" s="30">
        <f>+H707</f>
        <v>61851730557</v>
      </c>
      <c r="I706" s="30">
        <f t="shared" ref="I706:R706" si="282">+I707</f>
        <v>0</v>
      </c>
      <c r="J706" s="30">
        <f t="shared" si="282"/>
        <v>0</v>
      </c>
      <c r="K706" s="30">
        <f t="shared" si="282"/>
        <v>0</v>
      </c>
      <c r="L706" s="30">
        <f t="shared" si="282"/>
        <v>0</v>
      </c>
      <c r="M706" s="30">
        <f t="shared" si="282"/>
        <v>0</v>
      </c>
      <c r="N706" s="30">
        <f t="shared" si="282"/>
        <v>61851730557</v>
      </c>
      <c r="O706" s="30">
        <f t="shared" si="282"/>
        <v>8224786511</v>
      </c>
      <c r="P706" s="30">
        <f t="shared" si="282"/>
        <v>5418118945</v>
      </c>
      <c r="Q706" s="30">
        <f t="shared" si="282"/>
        <v>0</v>
      </c>
      <c r="R706" s="31">
        <f t="shared" si="282"/>
        <v>0</v>
      </c>
    </row>
    <row r="707" spans="1:19" ht="18.600000000000001" thickBot="1" x14ac:dyDescent="0.35">
      <c r="A707" s="2">
        <v>2021</v>
      </c>
      <c r="B707" s="79" t="s">
        <v>414</v>
      </c>
      <c r="C707" s="20" t="s">
        <v>344</v>
      </c>
      <c r="D707" s="21" t="s">
        <v>18</v>
      </c>
      <c r="E707" s="21">
        <v>20</v>
      </c>
      <c r="F707" s="21" t="s">
        <v>19</v>
      </c>
      <c r="G707" s="22" t="s">
        <v>208</v>
      </c>
      <c r="H707" s="24">
        <v>61851730557</v>
      </c>
      <c r="I707" s="24">
        <v>0</v>
      </c>
      <c r="J707" s="24">
        <v>0</v>
      </c>
      <c r="K707" s="24">
        <v>0</v>
      </c>
      <c r="L707" s="24">
        <v>0</v>
      </c>
      <c r="M707" s="24">
        <f t="shared" si="272"/>
        <v>0</v>
      </c>
      <c r="N707" s="24">
        <f t="shared" si="273"/>
        <v>61851730557</v>
      </c>
      <c r="O707" s="24">
        <v>8224786511</v>
      </c>
      <c r="P707" s="24">
        <v>5418118945</v>
      </c>
      <c r="Q707" s="24">
        <v>0</v>
      </c>
      <c r="R707" s="26">
        <v>0</v>
      </c>
    </row>
    <row r="708" spans="1:19" ht="31.8" thickBot="1" x14ac:dyDescent="0.35">
      <c r="A708" s="2">
        <v>2021</v>
      </c>
      <c r="B708" s="79" t="s">
        <v>414</v>
      </c>
      <c r="C708" s="15" t="s">
        <v>345</v>
      </c>
      <c r="D708" s="21"/>
      <c r="E708" s="21"/>
      <c r="F708" s="21"/>
      <c r="G708" s="17" t="s">
        <v>346</v>
      </c>
      <c r="H708" s="30">
        <f t="shared" ref="H708:R710" si="283">+H709</f>
        <v>800000000</v>
      </c>
      <c r="I708" s="30">
        <f t="shared" si="283"/>
        <v>0</v>
      </c>
      <c r="J708" s="30">
        <f t="shared" si="283"/>
        <v>0</v>
      </c>
      <c r="K708" s="30">
        <f t="shared" si="283"/>
        <v>0</v>
      </c>
      <c r="L708" s="30">
        <f t="shared" si="283"/>
        <v>0</v>
      </c>
      <c r="M708" s="30">
        <f t="shared" si="283"/>
        <v>0</v>
      </c>
      <c r="N708" s="30">
        <f t="shared" si="283"/>
        <v>800000000</v>
      </c>
      <c r="O708" s="30">
        <f t="shared" si="283"/>
        <v>644733799.75999999</v>
      </c>
      <c r="P708" s="30">
        <f t="shared" si="283"/>
        <v>528576321.08999997</v>
      </c>
      <c r="Q708" s="30">
        <f t="shared" si="283"/>
        <v>74948641.890000001</v>
      </c>
      <c r="R708" s="31">
        <f t="shared" si="283"/>
        <v>74946108.560000002</v>
      </c>
    </row>
    <row r="709" spans="1:19" ht="31.8" thickBot="1" x14ac:dyDescent="0.35">
      <c r="A709" s="2">
        <v>2021</v>
      </c>
      <c r="B709" s="79" t="s">
        <v>414</v>
      </c>
      <c r="C709" s="15" t="s">
        <v>347</v>
      </c>
      <c r="D709" s="21"/>
      <c r="E709" s="21"/>
      <c r="F709" s="21"/>
      <c r="G709" s="17" t="s">
        <v>346</v>
      </c>
      <c r="H709" s="30">
        <f t="shared" si="283"/>
        <v>800000000</v>
      </c>
      <c r="I709" s="30">
        <f t="shared" si="283"/>
        <v>0</v>
      </c>
      <c r="J709" s="30">
        <f t="shared" si="283"/>
        <v>0</v>
      </c>
      <c r="K709" s="30">
        <f t="shared" si="283"/>
        <v>0</v>
      </c>
      <c r="L709" s="30">
        <f t="shared" si="283"/>
        <v>0</v>
      </c>
      <c r="M709" s="30">
        <f t="shared" si="283"/>
        <v>0</v>
      </c>
      <c r="N709" s="30">
        <f t="shared" si="283"/>
        <v>800000000</v>
      </c>
      <c r="O709" s="30">
        <f t="shared" si="283"/>
        <v>644733799.75999999</v>
      </c>
      <c r="P709" s="30">
        <f t="shared" si="283"/>
        <v>528576321.08999997</v>
      </c>
      <c r="Q709" s="30">
        <f t="shared" si="283"/>
        <v>74948641.890000001</v>
      </c>
      <c r="R709" s="31">
        <f t="shared" si="283"/>
        <v>74946108.560000002</v>
      </c>
    </row>
    <row r="710" spans="1:19" ht="18.600000000000001" thickBot="1" x14ac:dyDescent="0.35">
      <c r="A710" s="2">
        <v>2021</v>
      </c>
      <c r="B710" s="79" t="s">
        <v>414</v>
      </c>
      <c r="C710" s="15" t="s">
        <v>348</v>
      </c>
      <c r="D710" s="21"/>
      <c r="E710" s="21"/>
      <c r="F710" s="21"/>
      <c r="G710" s="17" t="s">
        <v>331</v>
      </c>
      <c r="H710" s="18">
        <f t="shared" si="283"/>
        <v>800000000</v>
      </c>
      <c r="I710" s="18">
        <f t="shared" si="283"/>
        <v>0</v>
      </c>
      <c r="J710" s="18">
        <f t="shared" si="283"/>
        <v>0</v>
      </c>
      <c r="K710" s="18">
        <f t="shared" si="283"/>
        <v>0</v>
      </c>
      <c r="L710" s="18">
        <f t="shared" si="283"/>
        <v>0</v>
      </c>
      <c r="M710" s="18">
        <f t="shared" si="283"/>
        <v>0</v>
      </c>
      <c r="N710" s="18">
        <f t="shared" si="283"/>
        <v>800000000</v>
      </c>
      <c r="O710" s="18">
        <f t="shared" si="283"/>
        <v>644733799.75999999</v>
      </c>
      <c r="P710" s="18">
        <f t="shared" si="283"/>
        <v>528576321.08999997</v>
      </c>
      <c r="Q710" s="18">
        <f t="shared" si="283"/>
        <v>74948641.890000001</v>
      </c>
      <c r="R710" s="19">
        <f t="shared" si="283"/>
        <v>74946108.560000002</v>
      </c>
    </row>
    <row r="711" spans="1:19" ht="18.600000000000001" thickBot="1" x14ac:dyDescent="0.35">
      <c r="A711" s="2">
        <v>2021</v>
      </c>
      <c r="B711" s="79" t="s">
        <v>414</v>
      </c>
      <c r="C711" s="20" t="s">
        <v>349</v>
      </c>
      <c r="D711" s="21" t="s">
        <v>172</v>
      </c>
      <c r="E711" s="21">
        <v>11</v>
      </c>
      <c r="F711" s="21" t="s">
        <v>19</v>
      </c>
      <c r="G711" s="22" t="s">
        <v>208</v>
      </c>
      <c r="H711" s="24">
        <v>800000000</v>
      </c>
      <c r="I711" s="24">
        <v>0</v>
      </c>
      <c r="J711" s="24">
        <v>0</v>
      </c>
      <c r="K711" s="24">
        <v>0</v>
      </c>
      <c r="L711" s="24">
        <v>0</v>
      </c>
      <c r="M711" s="24">
        <f t="shared" si="272"/>
        <v>0</v>
      </c>
      <c r="N711" s="24">
        <f t="shared" si="273"/>
        <v>800000000</v>
      </c>
      <c r="O711" s="24">
        <v>644733799.75999999</v>
      </c>
      <c r="P711" s="24">
        <v>528576321.08999997</v>
      </c>
      <c r="Q711" s="24">
        <v>74948641.890000001</v>
      </c>
      <c r="R711" s="26">
        <v>74946108.560000002</v>
      </c>
    </row>
    <row r="712" spans="1:19" ht="18.600000000000001" thickBot="1" x14ac:dyDescent="0.35">
      <c r="A712" s="2">
        <v>2021</v>
      </c>
      <c r="B712" s="79" t="s">
        <v>414</v>
      </c>
      <c r="C712" s="15" t="s">
        <v>350</v>
      </c>
      <c r="D712" s="21"/>
      <c r="E712" s="21"/>
      <c r="F712" s="21"/>
      <c r="G712" s="17" t="s">
        <v>351</v>
      </c>
      <c r="H712" s="27">
        <f t="shared" ref="H712:R712" si="284">+H713</f>
        <v>4650000000</v>
      </c>
      <c r="I712" s="27">
        <f t="shared" si="284"/>
        <v>0</v>
      </c>
      <c r="J712" s="27">
        <f t="shared" si="284"/>
        <v>0</v>
      </c>
      <c r="K712" s="27">
        <f t="shared" si="284"/>
        <v>0</v>
      </c>
      <c r="L712" s="27">
        <f t="shared" si="284"/>
        <v>0</v>
      </c>
      <c r="M712" s="27">
        <f t="shared" si="284"/>
        <v>0</v>
      </c>
      <c r="N712" s="27">
        <f t="shared" si="284"/>
        <v>4650000000</v>
      </c>
      <c r="O712" s="27">
        <f t="shared" si="284"/>
        <v>2725650813.6199999</v>
      </c>
      <c r="P712" s="27">
        <f t="shared" si="284"/>
        <v>2488644640.0900002</v>
      </c>
      <c r="Q712" s="27">
        <f t="shared" si="284"/>
        <v>327368626.69</v>
      </c>
      <c r="R712" s="70">
        <f t="shared" si="284"/>
        <v>327360777.21999997</v>
      </c>
    </row>
    <row r="713" spans="1:19" ht="18.600000000000001" thickBot="1" x14ac:dyDescent="0.35">
      <c r="A713" s="2">
        <v>2021</v>
      </c>
      <c r="B713" s="79" t="s">
        <v>414</v>
      </c>
      <c r="C713" s="15" t="s">
        <v>352</v>
      </c>
      <c r="D713" s="21"/>
      <c r="E713" s="21"/>
      <c r="F713" s="21"/>
      <c r="G713" s="54" t="s">
        <v>201</v>
      </c>
      <c r="H713" s="27">
        <f>H714+H719</f>
        <v>4650000000</v>
      </c>
      <c r="I713" s="27">
        <f t="shared" ref="I713:R713" si="285">I714+I719</f>
        <v>0</v>
      </c>
      <c r="J713" s="27">
        <f t="shared" si="285"/>
        <v>0</v>
      </c>
      <c r="K713" s="27">
        <f t="shared" si="285"/>
        <v>0</v>
      </c>
      <c r="L713" s="27">
        <f t="shared" si="285"/>
        <v>0</v>
      </c>
      <c r="M713" s="27">
        <f t="shared" si="285"/>
        <v>0</v>
      </c>
      <c r="N713" s="27">
        <f t="shared" si="285"/>
        <v>4650000000</v>
      </c>
      <c r="O713" s="27">
        <f t="shared" si="285"/>
        <v>2725650813.6199999</v>
      </c>
      <c r="P713" s="27">
        <f t="shared" si="285"/>
        <v>2488644640.0900002</v>
      </c>
      <c r="Q713" s="27">
        <f t="shared" si="285"/>
        <v>327368626.69</v>
      </c>
      <c r="R713" s="70">
        <f t="shared" si="285"/>
        <v>327360777.21999997</v>
      </c>
    </row>
    <row r="714" spans="1:19" ht="31.8" thickBot="1" x14ac:dyDescent="0.35">
      <c r="A714" s="2">
        <v>2021</v>
      </c>
      <c r="B714" s="79" t="s">
        <v>414</v>
      </c>
      <c r="C714" s="15" t="s">
        <v>353</v>
      </c>
      <c r="D714" s="53"/>
      <c r="E714" s="53"/>
      <c r="F714" s="53"/>
      <c r="G714" s="17" t="s">
        <v>356</v>
      </c>
      <c r="H714" s="27">
        <f>H715</f>
        <v>1000000000</v>
      </c>
      <c r="I714" s="27">
        <f t="shared" ref="I714:R714" si="286">I715</f>
        <v>0</v>
      </c>
      <c r="J714" s="27">
        <f t="shared" si="286"/>
        <v>0</v>
      </c>
      <c r="K714" s="27">
        <f t="shared" si="286"/>
        <v>0</v>
      </c>
      <c r="L714" s="27">
        <f t="shared" si="286"/>
        <v>0</v>
      </c>
      <c r="M714" s="27">
        <f t="shared" si="286"/>
        <v>0</v>
      </c>
      <c r="N714" s="27">
        <f t="shared" si="286"/>
        <v>1000000000</v>
      </c>
      <c r="O714" s="27">
        <f t="shared" si="286"/>
        <v>201665.52</v>
      </c>
      <c r="P714" s="27">
        <f t="shared" si="286"/>
        <v>1665.52</v>
      </c>
      <c r="Q714" s="27">
        <f t="shared" si="286"/>
        <v>1665.52</v>
      </c>
      <c r="R714" s="70">
        <f t="shared" si="286"/>
        <v>1665.52</v>
      </c>
    </row>
    <row r="715" spans="1:19" ht="31.8" thickBot="1" x14ac:dyDescent="0.35">
      <c r="A715" s="2">
        <v>2021</v>
      </c>
      <c r="B715" s="79" t="s">
        <v>414</v>
      </c>
      <c r="C715" s="15" t="s">
        <v>355</v>
      </c>
      <c r="D715" s="53"/>
      <c r="E715" s="53"/>
      <c r="F715" s="53"/>
      <c r="G715" s="17" t="s">
        <v>356</v>
      </c>
      <c r="H715" s="27">
        <f t="shared" ref="H715:R715" si="287">+H716</f>
        <v>1000000000</v>
      </c>
      <c r="I715" s="27">
        <f t="shared" si="287"/>
        <v>0</v>
      </c>
      <c r="J715" s="27">
        <f t="shared" si="287"/>
        <v>0</v>
      </c>
      <c r="K715" s="27">
        <f t="shared" si="287"/>
        <v>0</v>
      </c>
      <c r="L715" s="27">
        <f t="shared" si="287"/>
        <v>0</v>
      </c>
      <c r="M715" s="27">
        <f t="shared" si="287"/>
        <v>0</v>
      </c>
      <c r="N715" s="27">
        <f t="shared" si="287"/>
        <v>1000000000</v>
      </c>
      <c r="O715" s="27">
        <f t="shared" si="287"/>
        <v>201665.52</v>
      </c>
      <c r="P715" s="27">
        <f t="shared" si="287"/>
        <v>1665.52</v>
      </c>
      <c r="Q715" s="27">
        <f t="shared" si="287"/>
        <v>1665.52</v>
      </c>
      <c r="R715" s="70">
        <f t="shared" si="287"/>
        <v>1665.52</v>
      </c>
    </row>
    <row r="716" spans="1:19" ht="18.600000000000001" thickBot="1" x14ac:dyDescent="0.35">
      <c r="A716" s="2">
        <v>2021</v>
      </c>
      <c r="B716" s="79" t="s">
        <v>414</v>
      </c>
      <c r="C716" s="15" t="s">
        <v>357</v>
      </c>
      <c r="D716" s="21"/>
      <c r="E716" s="21"/>
      <c r="F716" s="21"/>
      <c r="G716" s="17" t="s">
        <v>358</v>
      </c>
      <c r="H716" s="27">
        <f>+H717+H718</f>
        <v>1000000000</v>
      </c>
      <c r="I716" s="27">
        <f t="shared" ref="I716:R716" si="288">+I717+I718</f>
        <v>0</v>
      </c>
      <c r="J716" s="27">
        <f t="shared" si="288"/>
        <v>0</v>
      </c>
      <c r="K716" s="27">
        <f t="shared" si="288"/>
        <v>0</v>
      </c>
      <c r="L716" s="27">
        <f t="shared" si="288"/>
        <v>0</v>
      </c>
      <c r="M716" s="27">
        <f t="shared" si="288"/>
        <v>0</v>
      </c>
      <c r="N716" s="27">
        <f t="shared" si="288"/>
        <v>1000000000</v>
      </c>
      <c r="O716" s="27">
        <f t="shared" si="288"/>
        <v>201665.52</v>
      </c>
      <c r="P716" s="27">
        <f t="shared" si="288"/>
        <v>1665.52</v>
      </c>
      <c r="Q716" s="27">
        <f t="shared" si="288"/>
        <v>1665.52</v>
      </c>
      <c r="R716" s="70">
        <f t="shared" si="288"/>
        <v>1665.52</v>
      </c>
    </row>
    <row r="717" spans="1:19" ht="18.600000000000001" thickBot="1" x14ac:dyDescent="0.35">
      <c r="A717" s="2">
        <v>2021</v>
      </c>
      <c r="B717" s="79" t="s">
        <v>414</v>
      </c>
      <c r="C717" s="20" t="s">
        <v>359</v>
      </c>
      <c r="D717" s="21" t="s">
        <v>172</v>
      </c>
      <c r="E717" s="21">
        <v>11</v>
      </c>
      <c r="F717" s="21" t="s">
        <v>19</v>
      </c>
      <c r="G717" s="22" t="s">
        <v>208</v>
      </c>
      <c r="H717" s="35">
        <v>500000000</v>
      </c>
      <c r="I717" s="24">
        <v>0</v>
      </c>
      <c r="J717" s="24">
        <v>0</v>
      </c>
      <c r="K717" s="24">
        <v>0</v>
      </c>
      <c r="L717" s="24">
        <v>0</v>
      </c>
      <c r="M717" s="24">
        <f t="shared" si="272"/>
        <v>0</v>
      </c>
      <c r="N717" s="24">
        <f t="shared" si="273"/>
        <v>500000000</v>
      </c>
      <c r="O717" s="24">
        <v>201665.52</v>
      </c>
      <c r="P717" s="24">
        <v>1665.52</v>
      </c>
      <c r="Q717" s="24">
        <v>1665.52</v>
      </c>
      <c r="R717" s="26">
        <v>1665.52</v>
      </c>
    </row>
    <row r="718" spans="1:19" ht="18.600000000000001" thickBot="1" x14ac:dyDescent="0.35">
      <c r="A718" s="2">
        <v>2021</v>
      </c>
      <c r="B718" s="79" t="s">
        <v>414</v>
      </c>
      <c r="C718" s="59" t="s">
        <v>359</v>
      </c>
      <c r="D718" s="60" t="s">
        <v>172</v>
      </c>
      <c r="E718" s="53">
        <v>54</v>
      </c>
      <c r="F718" s="53" t="s">
        <v>19</v>
      </c>
      <c r="G718" s="61" t="s">
        <v>208</v>
      </c>
      <c r="H718" s="35">
        <v>500000000</v>
      </c>
      <c r="I718" s="24">
        <v>0</v>
      </c>
      <c r="J718" s="24">
        <v>0</v>
      </c>
      <c r="K718" s="24">
        <v>0</v>
      </c>
      <c r="L718" s="24">
        <v>0</v>
      </c>
      <c r="M718" s="24">
        <f t="shared" si="272"/>
        <v>0</v>
      </c>
      <c r="N718" s="24">
        <f t="shared" si="273"/>
        <v>500000000</v>
      </c>
      <c r="O718" s="25">
        <v>0</v>
      </c>
      <c r="P718" s="25">
        <v>0</v>
      </c>
      <c r="Q718" s="25">
        <v>0</v>
      </c>
      <c r="R718" s="32">
        <v>0</v>
      </c>
      <c r="S718" s="62"/>
    </row>
    <row r="719" spans="1:19" ht="31.8" thickBot="1" x14ac:dyDescent="0.35">
      <c r="A719" s="2">
        <v>2021</v>
      </c>
      <c r="B719" s="79" t="s">
        <v>414</v>
      </c>
      <c r="C719" s="15" t="s">
        <v>360</v>
      </c>
      <c r="D719" s="53"/>
      <c r="E719" s="53"/>
      <c r="F719" s="53"/>
      <c r="G719" s="17" t="s">
        <v>361</v>
      </c>
      <c r="H719" s="30">
        <f t="shared" ref="H719:R721" si="289">+H720</f>
        <v>3650000000</v>
      </c>
      <c r="I719" s="30">
        <f t="shared" si="289"/>
        <v>0</v>
      </c>
      <c r="J719" s="30">
        <f t="shared" si="289"/>
        <v>0</v>
      </c>
      <c r="K719" s="30">
        <f t="shared" si="289"/>
        <v>0</v>
      </c>
      <c r="L719" s="30">
        <f t="shared" si="289"/>
        <v>0</v>
      </c>
      <c r="M719" s="30">
        <f t="shared" si="289"/>
        <v>0</v>
      </c>
      <c r="N719" s="30">
        <f t="shared" si="289"/>
        <v>3650000000</v>
      </c>
      <c r="O719" s="30">
        <f t="shared" si="289"/>
        <v>2725449148.0999999</v>
      </c>
      <c r="P719" s="30">
        <f t="shared" si="289"/>
        <v>2488642974.5700002</v>
      </c>
      <c r="Q719" s="30">
        <f t="shared" si="289"/>
        <v>327366961.17000002</v>
      </c>
      <c r="R719" s="31">
        <f t="shared" si="289"/>
        <v>327359111.69999999</v>
      </c>
    </row>
    <row r="720" spans="1:19" ht="31.8" thickBot="1" x14ac:dyDescent="0.35">
      <c r="A720" s="2">
        <v>2021</v>
      </c>
      <c r="B720" s="79" t="s">
        <v>414</v>
      </c>
      <c r="C720" s="15" t="s">
        <v>362</v>
      </c>
      <c r="D720" s="53"/>
      <c r="E720" s="53"/>
      <c r="F720" s="53"/>
      <c r="G720" s="17" t="s">
        <v>361</v>
      </c>
      <c r="H720" s="30">
        <f t="shared" si="289"/>
        <v>3650000000</v>
      </c>
      <c r="I720" s="30">
        <f t="shared" si="289"/>
        <v>0</v>
      </c>
      <c r="J720" s="30">
        <f t="shared" si="289"/>
        <v>0</v>
      </c>
      <c r="K720" s="30">
        <f t="shared" si="289"/>
        <v>0</v>
      </c>
      <c r="L720" s="30">
        <f t="shared" si="289"/>
        <v>0</v>
      </c>
      <c r="M720" s="30">
        <f t="shared" si="289"/>
        <v>0</v>
      </c>
      <c r="N720" s="30">
        <f t="shared" si="289"/>
        <v>3650000000</v>
      </c>
      <c r="O720" s="30">
        <f t="shared" si="289"/>
        <v>2725449148.0999999</v>
      </c>
      <c r="P720" s="30">
        <f t="shared" si="289"/>
        <v>2488642974.5700002</v>
      </c>
      <c r="Q720" s="30">
        <f t="shared" si="289"/>
        <v>327366961.17000002</v>
      </c>
      <c r="R720" s="31">
        <f t="shared" si="289"/>
        <v>327359111.69999999</v>
      </c>
    </row>
    <row r="721" spans="1:18" ht="18.600000000000001" thickBot="1" x14ac:dyDescent="0.35">
      <c r="A721" s="2">
        <v>2021</v>
      </c>
      <c r="B721" s="79" t="s">
        <v>414</v>
      </c>
      <c r="C721" s="15" t="s">
        <v>363</v>
      </c>
      <c r="D721" s="53"/>
      <c r="E721" s="53"/>
      <c r="F721" s="53"/>
      <c r="G721" s="17" t="s">
        <v>331</v>
      </c>
      <c r="H721" s="30">
        <f t="shared" si="289"/>
        <v>3650000000</v>
      </c>
      <c r="I721" s="30">
        <f t="shared" si="289"/>
        <v>0</v>
      </c>
      <c r="J721" s="30">
        <f t="shared" si="289"/>
        <v>0</v>
      </c>
      <c r="K721" s="30">
        <f t="shared" si="289"/>
        <v>0</v>
      </c>
      <c r="L721" s="30">
        <f t="shared" si="289"/>
        <v>0</v>
      </c>
      <c r="M721" s="30">
        <f t="shared" si="289"/>
        <v>0</v>
      </c>
      <c r="N721" s="30">
        <f t="shared" si="289"/>
        <v>3650000000</v>
      </c>
      <c r="O721" s="30">
        <f t="shared" si="289"/>
        <v>2725449148.0999999</v>
      </c>
      <c r="P721" s="30">
        <f t="shared" si="289"/>
        <v>2488642974.5700002</v>
      </c>
      <c r="Q721" s="30">
        <f t="shared" si="289"/>
        <v>327366961.17000002</v>
      </c>
      <c r="R721" s="31">
        <f t="shared" si="289"/>
        <v>327359111.69999999</v>
      </c>
    </row>
    <row r="722" spans="1:18" ht="18.600000000000001" thickBot="1" x14ac:dyDescent="0.35">
      <c r="A722" s="2">
        <v>2021</v>
      </c>
      <c r="B722" s="79" t="s">
        <v>414</v>
      </c>
      <c r="C722" s="20" t="s">
        <v>364</v>
      </c>
      <c r="D722" s="21" t="s">
        <v>172</v>
      </c>
      <c r="E722" s="21">
        <v>11</v>
      </c>
      <c r="F722" s="21" t="s">
        <v>19</v>
      </c>
      <c r="G722" s="22" t="s">
        <v>208</v>
      </c>
      <c r="H722" s="24">
        <v>3650000000</v>
      </c>
      <c r="I722" s="24">
        <v>0</v>
      </c>
      <c r="J722" s="24">
        <v>0</v>
      </c>
      <c r="K722" s="24">
        <v>0</v>
      </c>
      <c r="L722" s="24">
        <v>0</v>
      </c>
      <c r="M722" s="24">
        <f t="shared" si="272"/>
        <v>0</v>
      </c>
      <c r="N722" s="24">
        <f t="shared" si="273"/>
        <v>3650000000</v>
      </c>
      <c r="O722" s="24">
        <v>2725449148.0999999</v>
      </c>
      <c r="P722" s="24">
        <v>2488642974.5700002</v>
      </c>
      <c r="Q722" s="24">
        <v>327366961.17000002</v>
      </c>
      <c r="R722" s="26">
        <v>327359111.69999999</v>
      </c>
    </row>
    <row r="723" spans="1:18" ht="31.8" thickBot="1" x14ac:dyDescent="0.35">
      <c r="A723" s="2">
        <v>2021</v>
      </c>
      <c r="B723" s="79" t="s">
        <v>414</v>
      </c>
      <c r="C723" s="63" t="s">
        <v>365</v>
      </c>
      <c r="D723" s="55"/>
      <c r="E723" s="55"/>
      <c r="F723" s="55"/>
      <c r="G723" s="54" t="s">
        <v>366</v>
      </c>
      <c r="H723" s="28">
        <f>+H724</f>
        <v>39914957829</v>
      </c>
      <c r="I723" s="28">
        <f t="shared" ref="I723:R723" si="290">+I724</f>
        <v>0</v>
      </c>
      <c r="J723" s="28">
        <f t="shared" si="290"/>
        <v>0</v>
      </c>
      <c r="K723" s="28">
        <f t="shared" si="290"/>
        <v>1990000000</v>
      </c>
      <c r="L723" s="28">
        <f t="shared" si="290"/>
        <v>1990000000</v>
      </c>
      <c r="M723" s="28">
        <f t="shared" si="290"/>
        <v>0</v>
      </c>
      <c r="N723" s="28">
        <f t="shared" si="290"/>
        <v>39914957829</v>
      </c>
      <c r="O723" s="28">
        <f t="shared" si="290"/>
        <v>26440704690.529999</v>
      </c>
      <c r="P723" s="28">
        <f t="shared" si="290"/>
        <v>9751392342.5299988</v>
      </c>
      <c r="Q723" s="28">
        <f t="shared" si="290"/>
        <v>982220470.57000005</v>
      </c>
      <c r="R723" s="29">
        <f t="shared" si="290"/>
        <v>982215670.57000005</v>
      </c>
    </row>
    <row r="724" spans="1:18" ht="18.600000000000001" thickBot="1" x14ac:dyDescent="0.35">
      <c r="A724" s="2">
        <v>2021</v>
      </c>
      <c r="B724" s="79" t="s">
        <v>414</v>
      </c>
      <c r="C724" s="63" t="s">
        <v>367</v>
      </c>
      <c r="D724" s="55"/>
      <c r="E724" s="55"/>
      <c r="F724" s="55"/>
      <c r="G724" s="54" t="s">
        <v>201</v>
      </c>
      <c r="H724" s="28">
        <f>+H725+H729+H736+H741</f>
        <v>39914957829</v>
      </c>
      <c r="I724" s="28">
        <f t="shared" ref="I724:R724" si="291">+I725+I729+I736+I741</f>
        <v>0</v>
      </c>
      <c r="J724" s="28">
        <f t="shared" si="291"/>
        <v>0</v>
      </c>
      <c r="K724" s="28">
        <f t="shared" si="291"/>
        <v>1990000000</v>
      </c>
      <c r="L724" s="28">
        <f t="shared" si="291"/>
        <v>1990000000</v>
      </c>
      <c r="M724" s="28">
        <f t="shared" si="291"/>
        <v>0</v>
      </c>
      <c r="N724" s="28">
        <f t="shared" si="291"/>
        <v>39914957829</v>
      </c>
      <c r="O724" s="28">
        <f t="shared" si="291"/>
        <v>26440704690.529999</v>
      </c>
      <c r="P724" s="28">
        <f t="shared" si="291"/>
        <v>9751392342.5299988</v>
      </c>
      <c r="Q724" s="28">
        <f t="shared" si="291"/>
        <v>982220470.57000005</v>
      </c>
      <c r="R724" s="29">
        <f t="shared" si="291"/>
        <v>982215670.57000005</v>
      </c>
    </row>
    <row r="725" spans="1:18" ht="47.4" thickBot="1" x14ac:dyDescent="0.35">
      <c r="A725" s="2">
        <v>2021</v>
      </c>
      <c r="B725" s="79" t="s">
        <v>414</v>
      </c>
      <c r="C725" s="56" t="s">
        <v>368</v>
      </c>
      <c r="D725" s="55"/>
      <c r="E725" s="55"/>
      <c r="F725" s="55"/>
      <c r="G725" s="54" t="s">
        <v>371</v>
      </c>
      <c r="H725" s="28">
        <f>+H726</f>
        <v>50000000</v>
      </c>
      <c r="I725" s="28">
        <f t="shared" ref="I725:R727" si="292">+I726</f>
        <v>0</v>
      </c>
      <c r="J725" s="28">
        <f t="shared" si="292"/>
        <v>0</v>
      </c>
      <c r="K725" s="28">
        <f t="shared" si="292"/>
        <v>0</v>
      </c>
      <c r="L725" s="28">
        <f t="shared" si="292"/>
        <v>0</v>
      </c>
      <c r="M725" s="28">
        <f t="shared" si="292"/>
        <v>0</v>
      </c>
      <c r="N725" s="28">
        <f t="shared" si="292"/>
        <v>50000000</v>
      </c>
      <c r="O725" s="28">
        <f t="shared" si="292"/>
        <v>24949159</v>
      </c>
      <c r="P725" s="28">
        <f t="shared" si="292"/>
        <v>3897250</v>
      </c>
      <c r="Q725" s="28">
        <f t="shared" si="292"/>
        <v>0</v>
      </c>
      <c r="R725" s="29">
        <f t="shared" si="292"/>
        <v>0</v>
      </c>
    </row>
    <row r="726" spans="1:18" ht="47.4" thickBot="1" x14ac:dyDescent="0.35">
      <c r="A726" s="2">
        <v>2021</v>
      </c>
      <c r="B726" s="79" t="s">
        <v>414</v>
      </c>
      <c r="C726" s="56" t="s">
        <v>370</v>
      </c>
      <c r="D726" s="55"/>
      <c r="E726" s="55"/>
      <c r="F726" s="55"/>
      <c r="G726" s="54" t="s">
        <v>371</v>
      </c>
      <c r="H726" s="28">
        <f>+H727</f>
        <v>50000000</v>
      </c>
      <c r="I726" s="28">
        <f t="shared" si="292"/>
        <v>0</v>
      </c>
      <c r="J726" s="28">
        <f t="shared" si="292"/>
        <v>0</v>
      </c>
      <c r="K726" s="28">
        <f t="shared" si="292"/>
        <v>0</v>
      </c>
      <c r="L726" s="28">
        <f t="shared" si="292"/>
        <v>0</v>
      </c>
      <c r="M726" s="28">
        <f t="shared" si="292"/>
        <v>0</v>
      </c>
      <c r="N726" s="28">
        <f t="shared" si="292"/>
        <v>50000000</v>
      </c>
      <c r="O726" s="28">
        <f t="shared" si="292"/>
        <v>24949159</v>
      </c>
      <c r="P726" s="28">
        <f t="shared" si="292"/>
        <v>3897250</v>
      </c>
      <c r="Q726" s="28">
        <f t="shared" si="292"/>
        <v>0</v>
      </c>
      <c r="R726" s="29">
        <f t="shared" si="292"/>
        <v>0</v>
      </c>
    </row>
    <row r="727" spans="1:18" ht="31.8" thickBot="1" x14ac:dyDescent="0.35">
      <c r="A727" s="2">
        <v>2021</v>
      </c>
      <c r="B727" s="79" t="s">
        <v>414</v>
      </c>
      <c r="C727" s="56" t="s">
        <v>372</v>
      </c>
      <c r="D727" s="55"/>
      <c r="E727" s="55"/>
      <c r="F727" s="55"/>
      <c r="G727" s="54" t="s">
        <v>373</v>
      </c>
      <c r="H727" s="28">
        <f>+H728</f>
        <v>50000000</v>
      </c>
      <c r="I727" s="28">
        <f t="shared" si="292"/>
        <v>0</v>
      </c>
      <c r="J727" s="28">
        <f t="shared" si="292"/>
        <v>0</v>
      </c>
      <c r="K727" s="28">
        <f t="shared" si="292"/>
        <v>0</v>
      </c>
      <c r="L727" s="28">
        <f t="shared" si="292"/>
        <v>0</v>
      </c>
      <c r="M727" s="28">
        <f t="shared" si="292"/>
        <v>0</v>
      </c>
      <c r="N727" s="28">
        <f t="shared" si="292"/>
        <v>50000000</v>
      </c>
      <c r="O727" s="28">
        <f t="shared" si="292"/>
        <v>24949159</v>
      </c>
      <c r="P727" s="28">
        <f t="shared" si="292"/>
        <v>3897250</v>
      </c>
      <c r="Q727" s="28">
        <f t="shared" si="292"/>
        <v>0</v>
      </c>
      <c r="R727" s="29">
        <f t="shared" si="292"/>
        <v>0</v>
      </c>
    </row>
    <row r="728" spans="1:18" ht="18.600000000000001" thickBot="1" x14ac:dyDescent="0.35">
      <c r="A728" s="2">
        <v>2021</v>
      </c>
      <c r="B728" s="79" t="s">
        <v>414</v>
      </c>
      <c r="C728" s="20" t="s">
        <v>374</v>
      </c>
      <c r="D728" s="60" t="s">
        <v>172</v>
      </c>
      <c r="E728" s="21">
        <v>54</v>
      </c>
      <c r="F728" s="21" t="s">
        <v>19</v>
      </c>
      <c r="G728" s="22" t="s">
        <v>208</v>
      </c>
      <c r="H728" s="24">
        <v>50000000</v>
      </c>
      <c r="I728" s="24">
        <v>0</v>
      </c>
      <c r="J728" s="24">
        <v>0</v>
      </c>
      <c r="K728" s="24">
        <v>0</v>
      </c>
      <c r="L728" s="24">
        <v>0</v>
      </c>
      <c r="M728" s="24">
        <f t="shared" si="272"/>
        <v>0</v>
      </c>
      <c r="N728" s="24">
        <f t="shared" si="273"/>
        <v>50000000</v>
      </c>
      <c r="O728" s="24">
        <v>24949159</v>
      </c>
      <c r="P728" s="24">
        <v>3897250</v>
      </c>
      <c r="Q728" s="24">
        <v>0</v>
      </c>
      <c r="R728" s="26">
        <v>0</v>
      </c>
    </row>
    <row r="729" spans="1:18" ht="47.4" thickBot="1" x14ac:dyDescent="0.35">
      <c r="A729" s="2">
        <v>2021</v>
      </c>
      <c r="B729" s="79" t="s">
        <v>414</v>
      </c>
      <c r="C729" s="56" t="s">
        <v>375</v>
      </c>
      <c r="D729" s="53"/>
      <c r="E729" s="53"/>
      <c r="F729" s="53"/>
      <c r="G729" s="54" t="s">
        <v>378</v>
      </c>
      <c r="H729" s="27">
        <f>+H730</f>
        <v>34364957829</v>
      </c>
      <c r="I729" s="28">
        <f t="shared" ref="I729:R729" si="293">+I730</f>
        <v>0</v>
      </c>
      <c r="J729" s="28">
        <f t="shared" si="293"/>
        <v>0</v>
      </c>
      <c r="K729" s="28">
        <f t="shared" si="293"/>
        <v>1990000000</v>
      </c>
      <c r="L729" s="28">
        <f t="shared" si="293"/>
        <v>1990000000</v>
      </c>
      <c r="M729" s="28">
        <f t="shared" si="272"/>
        <v>0</v>
      </c>
      <c r="N729" s="30">
        <f t="shared" si="273"/>
        <v>34364957829</v>
      </c>
      <c r="O729" s="28">
        <f t="shared" si="293"/>
        <v>22981056356.360001</v>
      </c>
      <c r="P729" s="28">
        <f t="shared" si="293"/>
        <v>6808884951.3599997</v>
      </c>
      <c r="Q729" s="28">
        <f t="shared" si="293"/>
        <v>767289076.10000002</v>
      </c>
      <c r="R729" s="29">
        <f t="shared" si="293"/>
        <v>767284276.10000002</v>
      </c>
    </row>
    <row r="730" spans="1:18" ht="47.4" thickBot="1" x14ac:dyDescent="0.35">
      <c r="A730" s="2">
        <v>2021</v>
      </c>
      <c r="B730" s="79" t="s">
        <v>414</v>
      </c>
      <c r="C730" s="56" t="s">
        <v>377</v>
      </c>
      <c r="D730" s="53"/>
      <c r="E730" s="53"/>
      <c r="F730" s="53"/>
      <c r="G730" s="54" t="s">
        <v>378</v>
      </c>
      <c r="H730" s="28">
        <f>H731+H734</f>
        <v>34364957829</v>
      </c>
      <c r="I730" s="28">
        <f t="shared" ref="I730:R730" si="294">I731+I734</f>
        <v>0</v>
      </c>
      <c r="J730" s="28">
        <f t="shared" si="294"/>
        <v>0</v>
      </c>
      <c r="K730" s="28">
        <f t="shared" si="294"/>
        <v>1990000000</v>
      </c>
      <c r="L730" s="28">
        <f t="shared" si="294"/>
        <v>1990000000</v>
      </c>
      <c r="M730" s="28">
        <f t="shared" si="294"/>
        <v>0</v>
      </c>
      <c r="N730" s="28">
        <f t="shared" si="294"/>
        <v>34364957829</v>
      </c>
      <c r="O730" s="28">
        <f t="shared" si="294"/>
        <v>22981056356.360001</v>
      </c>
      <c r="P730" s="28">
        <f t="shared" si="294"/>
        <v>6808884951.3599997</v>
      </c>
      <c r="Q730" s="28">
        <f t="shared" si="294"/>
        <v>767289076.10000002</v>
      </c>
      <c r="R730" s="29">
        <f t="shared" si="294"/>
        <v>767284276.10000002</v>
      </c>
    </row>
    <row r="731" spans="1:18" ht="18.600000000000001" thickBot="1" x14ac:dyDescent="0.35">
      <c r="A731" s="2">
        <v>2021</v>
      </c>
      <c r="B731" s="79" t="s">
        <v>414</v>
      </c>
      <c r="C731" s="56" t="s">
        <v>379</v>
      </c>
      <c r="D731" s="53"/>
      <c r="E731" s="53"/>
      <c r="F731" s="53"/>
      <c r="G731" s="54" t="s">
        <v>331</v>
      </c>
      <c r="H731" s="28">
        <f>+H732+H733</f>
        <v>13870400807</v>
      </c>
      <c r="I731" s="28">
        <f t="shared" ref="I731:R731" si="295">+I732+I733</f>
        <v>0</v>
      </c>
      <c r="J731" s="28">
        <f t="shared" si="295"/>
        <v>0</v>
      </c>
      <c r="K731" s="28">
        <f t="shared" si="295"/>
        <v>1990000000</v>
      </c>
      <c r="L731" s="28">
        <f t="shared" si="295"/>
        <v>0</v>
      </c>
      <c r="M731" s="28">
        <f t="shared" si="295"/>
        <v>1990000000</v>
      </c>
      <c r="N731" s="28">
        <f t="shared" si="295"/>
        <v>15860400807</v>
      </c>
      <c r="O731" s="28">
        <f t="shared" si="295"/>
        <v>8985382356.3600006</v>
      </c>
      <c r="P731" s="28">
        <f t="shared" si="295"/>
        <v>6808884951.3599997</v>
      </c>
      <c r="Q731" s="28">
        <f t="shared" si="295"/>
        <v>767289076.10000002</v>
      </c>
      <c r="R731" s="29">
        <f t="shared" si="295"/>
        <v>767284276.10000002</v>
      </c>
    </row>
    <row r="732" spans="1:18" ht="18.600000000000001" thickBot="1" x14ac:dyDescent="0.35">
      <c r="A732" s="2">
        <v>2021</v>
      </c>
      <c r="B732" s="79" t="s">
        <v>414</v>
      </c>
      <c r="C732" s="20" t="s">
        <v>380</v>
      </c>
      <c r="D732" s="53" t="s">
        <v>172</v>
      </c>
      <c r="E732" s="21">
        <v>11</v>
      </c>
      <c r="F732" s="21" t="s">
        <v>19</v>
      </c>
      <c r="G732" s="61" t="s">
        <v>208</v>
      </c>
      <c r="H732" s="25">
        <v>5414957829</v>
      </c>
      <c r="I732" s="24">
        <v>0</v>
      </c>
      <c r="J732" s="24">
        <v>0</v>
      </c>
      <c r="K732" s="24">
        <v>0</v>
      </c>
      <c r="L732" s="24">
        <v>0</v>
      </c>
      <c r="M732" s="24">
        <f t="shared" si="272"/>
        <v>0</v>
      </c>
      <c r="N732" s="24">
        <f t="shared" si="273"/>
        <v>5414957829</v>
      </c>
      <c r="O732" s="24">
        <v>5273358164.3599997</v>
      </c>
      <c r="P732" s="24">
        <v>5036105402.3599997</v>
      </c>
      <c r="Q732" s="24">
        <v>718218132.10000002</v>
      </c>
      <c r="R732" s="26">
        <v>718213332.10000002</v>
      </c>
    </row>
    <row r="733" spans="1:18" ht="18.600000000000001" thickBot="1" x14ac:dyDescent="0.35">
      <c r="A733" s="2">
        <v>2021</v>
      </c>
      <c r="B733" s="79" t="s">
        <v>414</v>
      </c>
      <c r="C733" s="20" t="s">
        <v>380</v>
      </c>
      <c r="D733" s="60" t="s">
        <v>172</v>
      </c>
      <c r="E733" s="21">
        <v>54</v>
      </c>
      <c r="F733" s="21" t="s">
        <v>19</v>
      </c>
      <c r="G733" s="61" t="s">
        <v>208</v>
      </c>
      <c r="H733" s="35">
        <f>2010523584+6444919394</f>
        <v>8455442978</v>
      </c>
      <c r="I733" s="24">
        <v>0</v>
      </c>
      <c r="J733" s="24">
        <v>0</v>
      </c>
      <c r="K733" s="24">
        <v>1990000000</v>
      </c>
      <c r="L733" s="24">
        <v>0</v>
      </c>
      <c r="M733" s="24">
        <f t="shared" si="272"/>
        <v>1990000000</v>
      </c>
      <c r="N733" s="25">
        <f t="shared" si="273"/>
        <v>10445442978</v>
      </c>
      <c r="O733" s="24">
        <v>3712024192</v>
      </c>
      <c r="P733" s="24">
        <v>1772779549</v>
      </c>
      <c r="Q733" s="24">
        <v>49070944</v>
      </c>
      <c r="R733" s="26">
        <v>49070944</v>
      </c>
    </row>
    <row r="734" spans="1:18" ht="18.600000000000001" thickBot="1" x14ac:dyDescent="0.35">
      <c r="A734" s="2">
        <v>2021</v>
      </c>
      <c r="B734" s="79" t="s">
        <v>414</v>
      </c>
      <c r="C734" s="15" t="s">
        <v>381</v>
      </c>
      <c r="D734" s="53"/>
      <c r="E734" s="21"/>
      <c r="F734" s="21"/>
      <c r="G734" s="17" t="s">
        <v>382</v>
      </c>
      <c r="H734" s="30">
        <f>+H735</f>
        <v>20494557022</v>
      </c>
      <c r="I734" s="30">
        <f t="shared" ref="I734:R734" si="296">+I735</f>
        <v>0</v>
      </c>
      <c r="J734" s="30">
        <f t="shared" si="296"/>
        <v>0</v>
      </c>
      <c r="K734" s="30">
        <f t="shared" si="296"/>
        <v>0</v>
      </c>
      <c r="L734" s="30">
        <f t="shared" si="296"/>
        <v>1990000000</v>
      </c>
      <c r="M734" s="30">
        <f t="shared" si="296"/>
        <v>-1990000000</v>
      </c>
      <c r="N734" s="30">
        <f t="shared" si="296"/>
        <v>18504557022</v>
      </c>
      <c r="O734" s="30">
        <f t="shared" si="296"/>
        <v>13995674000</v>
      </c>
      <c r="P734" s="30">
        <f t="shared" si="296"/>
        <v>0</v>
      </c>
      <c r="Q734" s="30">
        <f t="shared" si="296"/>
        <v>0</v>
      </c>
      <c r="R734" s="31">
        <f t="shared" si="296"/>
        <v>0</v>
      </c>
    </row>
    <row r="735" spans="1:18" ht="18.600000000000001" thickBot="1" x14ac:dyDescent="0.35">
      <c r="A735" s="2">
        <v>2021</v>
      </c>
      <c r="B735" s="79" t="s">
        <v>414</v>
      </c>
      <c r="C735" s="20" t="s">
        <v>383</v>
      </c>
      <c r="D735" s="60" t="s">
        <v>172</v>
      </c>
      <c r="E735" s="21">
        <v>54</v>
      </c>
      <c r="F735" s="21" t="s">
        <v>19</v>
      </c>
      <c r="G735" s="61" t="s">
        <v>208</v>
      </c>
      <c r="H735" s="35">
        <v>20494557022</v>
      </c>
      <c r="I735" s="24">
        <v>0</v>
      </c>
      <c r="J735" s="24">
        <v>0</v>
      </c>
      <c r="K735" s="24">
        <v>0</v>
      </c>
      <c r="L735" s="24">
        <v>1990000000</v>
      </c>
      <c r="M735" s="24">
        <f t="shared" si="272"/>
        <v>-1990000000</v>
      </c>
      <c r="N735" s="25">
        <f t="shared" si="273"/>
        <v>18504557022</v>
      </c>
      <c r="O735" s="24">
        <v>13995674000</v>
      </c>
      <c r="P735" s="24">
        <v>0</v>
      </c>
      <c r="Q735" s="24">
        <v>0</v>
      </c>
      <c r="R735" s="26">
        <v>0</v>
      </c>
    </row>
    <row r="736" spans="1:18" ht="47.4" thickBot="1" x14ac:dyDescent="0.35">
      <c r="A736" s="2">
        <v>2021</v>
      </c>
      <c r="B736" s="79" t="s">
        <v>414</v>
      </c>
      <c r="C736" s="56" t="s">
        <v>384</v>
      </c>
      <c r="D736" s="53"/>
      <c r="E736" s="53"/>
      <c r="F736" s="53"/>
      <c r="G736" s="54" t="s">
        <v>387</v>
      </c>
      <c r="H736" s="28">
        <f>+H737</f>
        <v>4000000000</v>
      </c>
      <c r="I736" s="28">
        <f t="shared" ref="I736:R737" si="297">+I737</f>
        <v>0</v>
      </c>
      <c r="J736" s="28">
        <f t="shared" si="297"/>
        <v>0</v>
      </c>
      <c r="K736" s="28">
        <f t="shared" si="297"/>
        <v>0</v>
      </c>
      <c r="L736" s="28">
        <f t="shared" si="297"/>
        <v>0</v>
      </c>
      <c r="M736" s="28">
        <f t="shared" si="297"/>
        <v>0</v>
      </c>
      <c r="N736" s="28">
        <f t="shared" si="297"/>
        <v>4000000000</v>
      </c>
      <c r="O736" s="28">
        <f t="shared" si="297"/>
        <v>2753421361.4200001</v>
      </c>
      <c r="P736" s="28">
        <f t="shared" si="297"/>
        <v>2393469959.4200001</v>
      </c>
      <c r="Q736" s="28">
        <f t="shared" si="297"/>
        <v>175489548.72</v>
      </c>
      <c r="R736" s="29">
        <f t="shared" si="297"/>
        <v>175489548.72</v>
      </c>
    </row>
    <row r="737" spans="1:18" ht="47.4" thickBot="1" x14ac:dyDescent="0.35">
      <c r="A737" s="2">
        <v>2021</v>
      </c>
      <c r="B737" s="79" t="s">
        <v>414</v>
      </c>
      <c r="C737" s="56" t="s">
        <v>386</v>
      </c>
      <c r="D737" s="53"/>
      <c r="E737" s="53"/>
      <c r="F737" s="53"/>
      <c r="G737" s="54" t="s">
        <v>387</v>
      </c>
      <c r="H737" s="28">
        <f>+H738</f>
        <v>4000000000</v>
      </c>
      <c r="I737" s="28">
        <f t="shared" si="297"/>
        <v>0</v>
      </c>
      <c r="J737" s="28">
        <f t="shared" si="297"/>
        <v>0</v>
      </c>
      <c r="K737" s="28">
        <f t="shared" si="297"/>
        <v>0</v>
      </c>
      <c r="L737" s="28">
        <f t="shared" si="297"/>
        <v>0</v>
      </c>
      <c r="M737" s="28">
        <f t="shared" si="297"/>
        <v>0</v>
      </c>
      <c r="N737" s="28">
        <f t="shared" si="297"/>
        <v>4000000000</v>
      </c>
      <c r="O737" s="28">
        <f t="shared" si="297"/>
        <v>2753421361.4200001</v>
      </c>
      <c r="P737" s="28">
        <f t="shared" si="297"/>
        <v>2393469959.4200001</v>
      </c>
      <c r="Q737" s="28">
        <f t="shared" si="297"/>
        <v>175489548.72</v>
      </c>
      <c r="R737" s="29">
        <f t="shared" si="297"/>
        <v>175489548.72</v>
      </c>
    </row>
    <row r="738" spans="1:18" ht="18.600000000000001" thickBot="1" x14ac:dyDescent="0.35">
      <c r="A738" s="2">
        <v>2021</v>
      </c>
      <c r="B738" s="79" t="s">
        <v>414</v>
      </c>
      <c r="C738" s="56" t="s">
        <v>388</v>
      </c>
      <c r="D738" s="53"/>
      <c r="E738" s="53"/>
      <c r="F738" s="53"/>
      <c r="G738" s="54" t="s">
        <v>389</v>
      </c>
      <c r="H738" s="28">
        <f>+H739+H740</f>
        <v>4000000000</v>
      </c>
      <c r="I738" s="28">
        <f t="shared" ref="I738:R738" si="298">+I739+I740</f>
        <v>0</v>
      </c>
      <c r="J738" s="28">
        <f t="shared" si="298"/>
        <v>0</v>
      </c>
      <c r="K738" s="28">
        <f t="shared" si="298"/>
        <v>0</v>
      </c>
      <c r="L738" s="28">
        <f t="shared" si="298"/>
        <v>0</v>
      </c>
      <c r="M738" s="28">
        <f t="shared" si="298"/>
        <v>0</v>
      </c>
      <c r="N738" s="28">
        <f t="shared" si="298"/>
        <v>4000000000</v>
      </c>
      <c r="O738" s="28">
        <f t="shared" si="298"/>
        <v>2753421361.4200001</v>
      </c>
      <c r="P738" s="28">
        <f t="shared" si="298"/>
        <v>2393469959.4200001</v>
      </c>
      <c r="Q738" s="28">
        <f t="shared" si="298"/>
        <v>175489548.72</v>
      </c>
      <c r="R738" s="29">
        <f t="shared" si="298"/>
        <v>175489548.72</v>
      </c>
    </row>
    <row r="739" spans="1:18" ht="18.600000000000001" thickBot="1" x14ac:dyDescent="0.35">
      <c r="A739" s="2">
        <v>2021</v>
      </c>
      <c r="B739" s="79" t="s">
        <v>414</v>
      </c>
      <c r="C739" s="20" t="s">
        <v>390</v>
      </c>
      <c r="D739" s="21" t="s">
        <v>172</v>
      </c>
      <c r="E739" s="21">
        <v>11</v>
      </c>
      <c r="F739" s="21" t="s">
        <v>19</v>
      </c>
      <c r="G739" s="61" t="s">
        <v>208</v>
      </c>
      <c r="H739" s="25">
        <v>1000000000</v>
      </c>
      <c r="I739" s="24">
        <v>0</v>
      </c>
      <c r="J739" s="24">
        <v>0</v>
      </c>
      <c r="K739" s="24">
        <v>0</v>
      </c>
      <c r="L739" s="24">
        <v>0</v>
      </c>
      <c r="M739" s="24">
        <f t="shared" si="272"/>
        <v>0</v>
      </c>
      <c r="N739" s="24">
        <f t="shared" si="273"/>
        <v>1000000000</v>
      </c>
      <c r="O739" s="24">
        <v>999524738.22000003</v>
      </c>
      <c r="P739" s="24">
        <v>975924181.41999996</v>
      </c>
      <c r="Q739" s="24">
        <v>64477027.719999999</v>
      </c>
      <c r="R739" s="26">
        <v>64477027.719999999</v>
      </c>
    </row>
    <row r="740" spans="1:18" ht="18.600000000000001" thickBot="1" x14ac:dyDescent="0.35">
      <c r="A740" s="2">
        <v>2021</v>
      </c>
      <c r="B740" s="79" t="s">
        <v>414</v>
      </c>
      <c r="C740" s="20" t="s">
        <v>390</v>
      </c>
      <c r="D740" s="60" t="s">
        <v>172</v>
      </c>
      <c r="E740" s="21">
        <v>54</v>
      </c>
      <c r="F740" s="21" t="s">
        <v>19</v>
      </c>
      <c r="G740" s="61" t="s">
        <v>208</v>
      </c>
      <c r="H740" s="25">
        <v>3000000000</v>
      </c>
      <c r="I740" s="24">
        <v>0</v>
      </c>
      <c r="J740" s="24">
        <v>0</v>
      </c>
      <c r="K740" s="24">
        <v>0</v>
      </c>
      <c r="L740" s="24">
        <v>0</v>
      </c>
      <c r="M740" s="24">
        <f t="shared" si="272"/>
        <v>0</v>
      </c>
      <c r="N740" s="24">
        <f t="shared" si="273"/>
        <v>3000000000</v>
      </c>
      <c r="O740" s="24">
        <v>1753896623.2</v>
      </c>
      <c r="P740" s="24">
        <v>1417545778</v>
      </c>
      <c r="Q740" s="24">
        <v>111012521</v>
      </c>
      <c r="R740" s="26">
        <v>111012521</v>
      </c>
    </row>
    <row r="741" spans="1:18" ht="47.4" thickBot="1" x14ac:dyDescent="0.35">
      <c r="A741" s="2">
        <v>2021</v>
      </c>
      <c r="B741" s="79" t="s">
        <v>414</v>
      </c>
      <c r="C741" s="56" t="s">
        <v>391</v>
      </c>
      <c r="D741" s="64"/>
      <c r="E741" s="55"/>
      <c r="F741" s="55"/>
      <c r="G741" s="54" t="s">
        <v>394</v>
      </c>
      <c r="H741" s="28">
        <f>+H742</f>
        <v>1500000000</v>
      </c>
      <c r="I741" s="28">
        <f t="shared" ref="I741:R743" si="299">+I742</f>
        <v>0</v>
      </c>
      <c r="J741" s="28">
        <f t="shared" si="299"/>
        <v>0</v>
      </c>
      <c r="K741" s="28">
        <f t="shared" si="299"/>
        <v>0</v>
      </c>
      <c r="L741" s="28">
        <f t="shared" si="299"/>
        <v>0</v>
      </c>
      <c r="M741" s="28">
        <f t="shared" si="299"/>
        <v>0</v>
      </c>
      <c r="N741" s="28">
        <f t="shared" si="299"/>
        <v>1500000000</v>
      </c>
      <c r="O741" s="28">
        <f t="shared" si="299"/>
        <v>681277813.75</v>
      </c>
      <c r="P741" s="28">
        <f t="shared" si="299"/>
        <v>545140181.75</v>
      </c>
      <c r="Q741" s="28">
        <f t="shared" si="299"/>
        <v>39441845.75</v>
      </c>
      <c r="R741" s="29">
        <f t="shared" si="299"/>
        <v>39441845.75</v>
      </c>
    </row>
    <row r="742" spans="1:18" ht="47.4" thickBot="1" x14ac:dyDescent="0.35">
      <c r="A742" s="2">
        <v>2021</v>
      </c>
      <c r="B742" s="79" t="s">
        <v>414</v>
      </c>
      <c r="C742" s="56" t="s">
        <v>393</v>
      </c>
      <c r="D742" s="65"/>
      <c r="E742" s="66"/>
      <c r="F742" s="66"/>
      <c r="G742" s="54" t="s">
        <v>394</v>
      </c>
      <c r="H742" s="28">
        <f>+H743</f>
        <v>1500000000</v>
      </c>
      <c r="I742" s="28">
        <f t="shared" si="299"/>
        <v>0</v>
      </c>
      <c r="J742" s="28">
        <f t="shared" si="299"/>
        <v>0</v>
      </c>
      <c r="K742" s="28">
        <f t="shared" si="299"/>
        <v>0</v>
      </c>
      <c r="L742" s="28">
        <f t="shared" si="299"/>
        <v>0</v>
      </c>
      <c r="M742" s="28">
        <f t="shared" si="299"/>
        <v>0</v>
      </c>
      <c r="N742" s="28">
        <f t="shared" si="299"/>
        <v>1500000000</v>
      </c>
      <c r="O742" s="28">
        <f t="shared" si="299"/>
        <v>681277813.75</v>
      </c>
      <c r="P742" s="28">
        <f t="shared" si="299"/>
        <v>545140181.75</v>
      </c>
      <c r="Q742" s="28">
        <f t="shared" si="299"/>
        <v>39441845.75</v>
      </c>
      <c r="R742" s="29">
        <f t="shared" si="299"/>
        <v>39441845.75</v>
      </c>
    </row>
    <row r="743" spans="1:18" ht="18.600000000000001" thickBot="1" x14ac:dyDescent="0.35">
      <c r="A743" s="2">
        <v>2021</v>
      </c>
      <c r="B743" s="79" t="s">
        <v>414</v>
      </c>
      <c r="C743" s="56" t="s">
        <v>395</v>
      </c>
      <c r="D743" s="65"/>
      <c r="E743" s="66"/>
      <c r="F743" s="66"/>
      <c r="G743" s="54" t="s">
        <v>396</v>
      </c>
      <c r="H743" s="28">
        <f>+H744</f>
        <v>1500000000</v>
      </c>
      <c r="I743" s="28">
        <f t="shared" si="299"/>
        <v>0</v>
      </c>
      <c r="J743" s="28">
        <f t="shared" si="299"/>
        <v>0</v>
      </c>
      <c r="K743" s="28">
        <f t="shared" si="299"/>
        <v>0</v>
      </c>
      <c r="L743" s="28">
        <f t="shared" si="299"/>
        <v>0</v>
      </c>
      <c r="M743" s="28">
        <f t="shared" si="299"/>
        <v>0</v>
      </c>
      <c r="N743" s="28">
        <f t="shared" si="299"/>
        <v>1500000000</v>
      </c>
      <c r="O743" s="28">
        <f t="shared" si="299"/>
        <v>681277813.75</v>
      </c>
      <c r="P743" s="28">
        <f t="shared" si="299"/>
        <v>545140181.75</v>
      </c>
      <c r="Q743" s="28">
        <f t="shared" si="299"/>
        <v>39441845.75</v>
      </c>
      <c r="R743" s="29">
        <f t="shared" si="299"/>
        <v>39441845.75</v>
      </c>
    </row>
    <row r="744" spans="1:18" ht="18.600000000000001" thickBot="1" x14ac:dyDescent="0.35">
      <c r="A744" s="2">
        <v>2021</v>
      </c>
      <c r="B744" s="79" t="s">
        <v>414</v>
      </c>
      <c r="C744" s="72" t="s">
        <v>421</v>
      </c>
      <c r="D744" s="73" t="s">
        <v>172</v>
      </c>
      <c r="E744" s="74">
        <v>54</v>
      </c>
      <c r="F744" s="74" t="s">
        <v>19</v>
      </c>
      <c r="G744" s="75" t="s">
        <v>208</v>
      </c>
      <c r="H744" s="76">
        <v>1500000000</v>
      </c>
      <c r="I744" s="77">
        <v>0</v>
      </c>
      <c r="J744" s="77">
        <v>0</v>
      </c>
      <c r="K744" s="77">
        <v>0</v>
      </c>
      <c r="L744" s="77">
        <v>0</v>
      </c>
      <c r="M744" s="77">
        <f t="shared" si="272"/>
        <v>0</v>
      </c>
      <c r="N744" s="77">
        <f t="shared" si="273"/>
        <v>1500000000</v>
      </c>
      <c r="O744" s="77">
        <v>681277813.75</v>
      </c>
      <c r="P744" s="77">
        <v>545140181.75</v>
      </c>
      <c r="Q744" s="77">
        <v>39441845.75</v>
      </c>
      <c r="R744" s="78">
        <v>39441845.75</v>
      </c>
    </row>
    <row r="745" spans="1:18" ht="18.600000000000001" thickBot="1" x14ac:dyDescent="0.35">
      <c r="A745" s="2">
        <v>2021</v>
      </c>
      <c r="B745" s="79" t="s">
        <v>420</v>
      </c>
      <c r="C745" s="5" t="s">
        <v>7</v>
      </c>
      <c r="D745" s="6"/>
      <c r="E745" s="6"/>
      <c r="F745" s="6"/>
      <c r="G745" s="7" t="s">
        <v>8</v>
      </c>
      <c r="H745" s="8">
        <f>+H746+H774+H816+H830</f>
        <v>101565565000</v>
      </c>
      <c r="I745" s="8">
        <f t="shared" ref="I745:M745" si="300">+I746+I774+I816+I830</f>
        <v>0</v>
      </c>
      <c r="J745" s="8">
        <f t="shared" si="300"/>
        <v>0</v>
      </c>
      <c r="K745" s="8">
        <f t="shared" si="300"/>
        <v>140881568</v>
      </c>
      <c r="L745" s="8">
        <f t="shared" si="300"/>
        <v>140881568</v>
      </c>
      <c r="M745" s="8">
        <f t="shared" si="300"/>
        <v>0</v>
      </c>
      <c r="N745" s="8">
        <f>+H745+M745</f>
        <v>101565565000</v>
      </c>
      <c r="O745" s="8">
        <f t="shared" ref="O745:R745" si="301">+O746+O774+O816+O830</f>
        <v>73234147867.599991</v>
      </c>
      <c r="P745" s="8">
        <f t="shared" si="301"/>
        <v>40318901938.269997</v>
      </c>
      <c r="Q745" s="8">
        <f t="shared" si="301"/>
        <v>25930348957.830002</v>
      </c>
      <c r="R745" s="9">
        <f t="shared" si="301"/>
        <v>25025999582.830002</v>
      </c>
    </row>
    <row r="746" spans="1:18" ht="18.600000000000001" thickBot="1" x14ac:dyDescent="0.35">
      <c r="A746" s="2">
        <v>2021</v>
      </c>
      <c r="B746" s="79" t="s">
        <v>420</v>
      </c>
      <c r="C746" s="10" t="s">
        <v>9</v>
      </c>
      <c r="D746" s="11"/>
      <c r="E746" s="11"/>
      <c r="F746" s="11"/>
      <c r="G746" s="12" t="s">
        <v>10</v>
      </c>
      <c r="H746" s="13">
        <f>+H747</f>
        <v>48846668000</v>
      </c>
      <c r="I746" s="13">
        <f t="shared" ref="I746:R746" si="302">+I747</f>
        <v>0</v>
      </c>
      <c r="J746" s="13">
        <f t="shared" si="302"/>
        <v>0</v>
      </c>
      <c r="K746" s="13">
        <f t="shared" si="302"/>
        <v>0</v>
      </c>
      <c r="L746" s="13">
        <f t="shared" si="302"/>
        <v>0</v>
      </c>
      <c r="M746" s="13">
        <f t="shared" si="302"/>
        <v>0</v>
      </c>
      <c r="N746" s="13">
        <f t="shared" si="302"/>
        <v>48846668000</v>
      </c>
      <c r="O746" s="13">
        <f t="shared" si="302"/>
        <v>44256310000</v>
      </c>
      <c r="P746" s="13">
        <f t="shared" si="302"/>
        <v>14308725444.669998</v>
      </c>
      <c r="Q746" s="13">
        <f t="shared" si="302"/>
        <v>14308725441.669998</v>
      </c>
      <c r="R746" s="14">
        <f t="shared" si="302"/>
        <v>13405089720.669998</v>
      </c>
    </row>
    <row r="747" spans="1:18" ht="18.600000000000001" thickBot="1" x14ac:dyDescent="0.35">
      <c r="A747" s="2">
        <v>2021</v>
      </c>
      <c r="B747" s="79" t="s">
        <v>420</v>
      </c>
      <c r="C747" s="15" t="s">
        <v>11</v>
      </c>
      <c r="D747" s="16"/>
      <c r="E747" s="16"/>
      <c r="F747" s="16"/>
      <c r="G747" s="17" t="s">
        <v>12</v>
      </c>
      <c r="H747" s="18">
        <f>+H748+H758+H766+H773</f>
        <v>48846668000</v>
      </c>
      <c r="I747" s="18">
        <f t="shared" ref="I747:R747" si="303">+I748+I758+I766+I773</f>
        <v>0</v>
      </c>
      <c r="J747" s="18">
        <f t="shared" si="303"/>
        <v>0</v>
      </c>
      <c r="K747" s="18">
        <f t="shared" si="303"/>
        <v>0</v>
      </c>
      <c r="L747" s="18">
        <f t="shared" si="303"/>
        <v>0</v>
      </c>
      <c r="M747" s="18">
        <f t="shared" si="303"/>
        <v>0</v>
      </c>
      <c r="N747" s="18">
        <f t="shared" si="303"/>
        <v>48846668000</v>
      </c>
      <c r="O747" s="18">
        <f t="shared" si="303"/>
        <v>44256310000</v>
      </c>
      <c r="P747" s="18">
        <f t="shared" si="303"/>
        <v>14308725444.669998</v>
      </c>
      <c r="Q747" s="18">
        <f t="shared" si="303"/>
        <v>14308725441.669998</v>
      </c>
      <c r="R747" s="19">
        <f t="shared" si="303"/>
        <v>13405089720.669998</v>
      </c>
    </row>
    <row r="748" spans="1:18" ht="18.600000000000001" thickBot="1" x14ac:dyDescent="0.35">
      <c r="A748" s="2">
        <v>2021</v>
      </c>
      <c r="B748" s="79" t="s">
        <v>420</v>
      </c>
      <c r="C748" s="15" t="s">
        <v>13</v>
      </c>
      <c r="D748" s="16"/>
      <c r="E748" s="16"/>
      <c r="F748" s="16"/>
      <c r="G748" s="17" t="s">
        <v>14</v>
      </c>
      <c r="H748" s="18">
        <f>+H749</f>
        <v>28789591000</v>
      </c>
      <c r="I748" s="18">
        <f t="shared" ref="I748:R748" si="304">+I749</f>
        <v>0</v>
      </c>
      <c r="J748" s="18">
        <f t="shared" si="304"/>
        <v>0</v>
      </c>
      <c r="K748" s="18">
        <f t="shared" si="304"/>
        <v>0</v>
      </c>
      <c r="L748" s="18">
        <f t="shared" si="304"/>
        <v>0</v>
      </c>
      <c r="M748" s="18">
        <f t="shared" si="304"/>
        <v>0</v>
      </c>
      <c r="N748" s="18">
        <f t="shared" si="304"/>
        <v>28789591000</v>
      </c>
      <c r="O748" s="18">
        <f t="shared" si="304"/>
        <v>28789591000</v>
      </c>
      <c r="P748" s="18">
        <f t="shared" si="304"/>
        <v>9544254498.9599991</v>
      </c>
      <c r="Q748" s="18">
        <f t="shared" si="304"/>
        <v>9544254495.9599991</v>
      </c>
      <c r="R748" s="19">
        <f t="shared" si="304"/>
        <v>9544254495.9599991</v>
      </c>
    </row>
    <row r="749" spans="1:18" ht="18.600000000000001" thickBot="1" x14ac:dyDescent="0.35">
      <c r="A749" s="2">
        <v>2021</v>
      </c>
      <c r="B749" s="79" t="s">
        <v>420</v>
      </c>
      <c r="C749" s="15" t="s">
        <v>15</v>
      </c>
      <c r="D749" s="16"/>
      <c r="E749" s="16"/>
      <c r="F749" s="16"/>
      <c r="G749" s="17" t="s">
        <v>16</v>
      </c>
      <c r="H749" s="18">
        <f>SUM(H750:H757)</f>
        <v>28789591000</v>
      </c>
      <c r="I749" s="18">
        <f t="shared" ref="I749:R749" si="305">SUM(I750:I757)</f>
        <v>0</v>
      </c>
      <c r="J749" s="18">
        <f t="shared" si="305"/>
        <v>0</v>
      </c>
      <c r="K749" s="18">
        <f t="shared" si="305"/>
        <v>0</v>
      </c>
      <c r="L749" s="18">
        <f t="shared" si="305"/>
        <v>0</v>
      </c>
      <c r="M749" s="18">
        <f t="shared" si="305"/>
        <v>0</v>
      </c>
      <c r="N749" s="18">
        <f t="shared" si="305"/>
        <v>28789591000</v>
      </c>
      <c r="O749" s="18">
        <f t="shared" si="305"/>
        <v>28789591000</v>
      </c>
      <c r="P749" s="18">
        <f t="shared" si="305"/>
        <v>9544254498.9599991</v>
      </c>
      <c r="Q749" s="18">
        <f t="shared" si="305"/>
        <v>9544254495.9599991</v>
      </c>
      <c r="R749" s="19">
        <f t="shared" si="305"/>
        <v>9544254495.9599991</v>
      </c>
    </row>
    <row r="750" spans="1:18" ht="18.600000000000001" thickBot="1" x14ac:dyDescent="0.35">
      <c r="A750" s="2">
        <v>2021</v>
      </c>
      <c r="B750" s="79" t="s">
        <v>420</v>
      </c>
      <c r="C750" s="20" t="s">
        <v>17</v>
      </c>
      <c r="D750" s="21" t="s">
        <v>18</v>
      </c>
      <c r="E750" s="21">
        <v>20</v>
      </c>
      <c r="F750" s="21" t="s">
        <v>19</v>
      </c>
      <c r="G750" s="22" t="s">
        <v>20</v>
      </c>
      <c r="H750" s="23">
        <v>22821279655</v>
      </c>
      <c r="I750" s="24">
        <v>0</v>
      </c>
      <c r="J750" s="24">
        <v>0</v>
      </c>
      <c r="K750" s="24">
        <v>0</v>
      </c>
      <c r="L750" s="24">
        <v>0</v>
      </c>
      <c r="M750" s="24">
        <f t="shared" ref="M750:M808" si="306">+I750-J750+K750-L750</f>
        <v>0</v>
      </c>
      <c r="N750" s="23">
        <f t="shared" ref="N750:N757" si="307">+H750+M750</f>
        <v>22821279655</v>
      </c>
      <c r="O750" s="24">
        <v>22821279655</v>
      </c>
      <c r="P750" s="24">
        <v>8356781914.1000004</v>
      </c>
      <c r="Q750" s="24">
        <v>8356781911.1000004</v>
      </c>
      <c r="R750" s="26">
        <v>8356781911.1000004</v>
      </c>
    </row>
    <row r="751" spans="1:18" ht="18.600000000000001" thickBot="1" x14ac:dyDescent="0.35">
      <c r="A751" s="2">
        <v>2021</v>
      </c>
      <c r="B751" s="79" t="s">
        <v>420</v>
      </c>
      <c r="C751" s="20" t="s">
        <v>21</v>
      </c>
      <c r="D751" s="21" t="s">
        <v>18</v>
      </c>
      <c r="E751" s="21">
        <v>20</v>
      </c>
      <c r="F751" s="21" t="s">
        <v>19</v>
      </c>
      <c r="G751" s="22" t="s">
        <v>22</v>
      </c>
      <c r="H751" s="23">
        <v>1516830834</v>
      </c>
      <c r="I751" s="24">
        <v>0</v>
      </c>
      <c r="J751" s="24">
        <v>0</v>
      </c>
      <c r="K751" s="24">
        <v>0</v>
      </c>
      <c r="L751" s="24">
        <v>0</v>
      </c>
      <c r="M751" s="24">
        <f t="shared" si="306"/>
        <v>0</v>
      </c>
      <c r="N751" s="23">
        <f t="shared" si="307"/>
        <v>1516830834</v>
      </c>
      <c r="O751" s="24">
        <v>1516830834</v>
      </c>
      <c r="P751" s="24">
        <v>626892265.57000005</v>
      </c>
      <c r="Q751" s="24">
        <v>626892265.57000005</v>
      </c>
      <c r="R751" s="26">
        <v>626892265.57000005</v>
      </c>
    </row>
    <row r="752" spans="1:18" ht="18.600000000000001" thickBot="1" x14ac:dyDescent="0.35">
      <c r="A752" s="2">
        <v>2021</v>
      </c>
      <c r="B752" s="79" t="s">
        <v>420</v>
      </c>
      <c r="C752" s="20" t="s">
        <v>23</v>
      </c>
      <c r="D752" s="21" t="s">
        <v>18</v>
      </c>
      <c r="E752" s="21">
        <v>20</v>
      </c>
      <c r="F752" s="21" t="s">
        <v>19</v>
      </c>
      <c r="G752" s="22" t="s">
        <v>24</v>
      </c>
      <c r="H752" s="23">
        <v>2475792</v>
      </c>
      <c r="I752" s="24">
        <v>0</v>
      </c>
      <c r="J752" s="24">
        <v>0</v>
      </c>
      <c r="K752" s="24">
        <v>0</v>
      </c>
      <c r="L752" s="24">
        <v>0</v>
      </c>
      <c r="M752" s="24">
        <f t="shared" si="306"/>
        <v>0</v>
      </c>
      <c r="N752" s="23">
        <f t="shared" si="307"/>
        <v>2475792</v>
      </c>
      <c r="O752" s="25">
        <v>2475792</v>
      </c>
      <c r="P752" s="24">
        <v>757283.44</v>
      </c>
      <c r="Q752" s="24">
        <v>757283.44</v>
      </c>
      <c r="R752" s="26">
        <v>757283.44</v>
      </c>
    </row>
    <row r="753" spans="1:18" ht="18.600000000000001" thickBot="1" x14ac:dyDescent="0.35">
      <c r="A753" s="2">
        <v>2021</v>
      </c>
      <c r="B753" s="79" t="s">
        <v>420</v>
      </c>
      <c r="C753" s="20" t="s">
        <v>25</v>
      </c>
      <c r="D753" s="21" t="s">
        <v>18</v>
      </c>
      <c r="E753" s="21">
        <v>20</v>
      </c>
      <c r="F753" s="21" t="s">
        <v>19</v>
      </c>
      <c r="G753" s="22" t="s">
        <v>26</v>
      </c>
      <c r="H753" s="23">
        <v>1222067257</v>
      </c>
      <c r="I753" s="24">
        <v>0</v>
      </c>
      <c r="J753" s="24">
        <v>0</v>
      </c>
      <c r="K753" s="24">
        <v>0</v>
      </c>
      <c r="L753" s="24">
        <v>0</v>
      </c>
      <c r="M753" s="24">
        <f t="shared" si="306"/>
        <v>0</v>
      </c>
      <c r="N753" s="23">
        <f t="shared" si="307"/>
        <v>1222067257</v>
      </c>
      <c r="O753" s="25">
        <v>1222067257</v>
      </c>
      <c r="P753" s="24">
        <v>38202582.890000001</v>
      </c>
      <c r="Q753" s="24">
        <v>38202582.890000001</v>
      </c>
      <c r="R753" s="26">
        <v>38202582.890000001</v>
      </c>
    </row>
    <row r="754" spans="1:18" ht="18.600000000000001" thickBot="1" x14ac:dyDescent="0.35">
      <c r="A754" s="2">
        <v>2021</v>
      </c>
      <c r="B754" s="79" t="s">
        <v>420</v>
      </c>
      <c r="C754" s="20" t="s">
        <v>27</v>
      </c>
      <c r="D754" s="21" t="s">
        <v>18</v>
      </c>
      <c r="E754" s="21">
        <v>20</v>
      </c>
      <c r="F754" s="21" t="s">
        <v>19</v>
      </c>
      <c r="G754" s="22" t="s">
        <v>28</v>
      </c>
      <c r="H754" s="23">
        <v>883433667</v>
      </c>
      <c r="I754" s="24">
        <v>0</v>
      </c>
      <c r="J754" s="24">
        <v>0</v>
      </c>
      <c r="K754" s="24">
        <v>0</v>
      </c>
      <c r="L754" s="24">
        <v>0</v>
      </c>
      <c r="M754" s="24">
        <f t="shared" si="306"/>
        <v>0</v>
      </c>
      <c r="N754" s="23">
        <f t="shared" si="307"/>
        <v>883433667</v>
      </c>
      <c r="O754" s="25">
        <v>883433667</v>
      </c>
      <c r="P754" s="24">
        <v>255805113.69999999</v>
      </c>
      <c r="Q754" s="24">
        <v>255805113.69999999</v>
      </c>
      <c r="R754" s="26">
        <v>255805113.69999999</v>
      </c>
    </row>
    <row r="755" spans="1:18" ht="31.8" thickBot="1" x14ac:dyDescent="0.35">
      <c r="A755" s="2">
        <v>2021</v>
      </c>
      <c r="B755" s="79" t="s">
        <v>420</v>
      </c>
      <c r="C755" s="20" t="s">
        <v>29</v>
      </c>
      <c r="D755" s="21" t="s">
        <v>18</v>
      </c>
      <c r="E755" s="21">
        <v>20</v>
      </c>
      <c r="F755" s="21" t="s">
        <v>19</v>
      </c>
      <c r="G755" s="22" t="s">
        <v>30</v>
      </c>
      <c r="H755" s="23">
        <v>76852744</v>
      </c>
      <c r="I755" s="24">
        <v>0</v>
      </c>
      <c r="J755" s="24">
        <v>0</v>
      </c>
      <c r="K755" s="24">
        <v>0</v>
      </c>
      <c r="L755" s="24">
        <v>0</v>
      </c>
      <c r="M755" s="24">
        <f t="shared" si="306"/>
        <v>0</v>
      </c>
      <c r="N755" s="23">
        <f t="shared" si="307"/>
        <v>76852744</v>
      </c>
      <c r="O755" s="25">
        <v>76852744</v>
      </c>
      <c r="P755" s="24">
        <v>17478419.73</v>
      </c>
      <c r="Q755" s="24">
        <v>17478419.73</v>
      </c>
      <c r="R755" s="26">
        <v>17478419.73</v>
      </c>
    </row>
    <row r="756" spans="1:18" ht="18.600000000000001" thickBot="1" x14ac:dyDescent="0.35">
      <c r="A756" s="2">
        <v>2021</v>
      </c>
      <c r="B756" s="79" t="s">
        <v>420</v>
      </c>
      <c r="C756" s="20" t="s">
        <v>31</v>
      </c>
      <c r="D756" s="21" t="s">
        <v>18</v>
      </c>
      <c r="E756" s="21">
        <v>20</v>
      </c>
      <c r="F756" s="21" t="s">
        <v>19</v>
      </c>
      <c r="G756" s="22" t="s">
        <v>32</v>
      </c>
      <c r="H756" s="23">
        <v>1271900429</v>
      </c>
      <c r="I756" s="24">
        <v>0</v>
      </c>
      <c r="J756" s="24">
        <v>0</v>
      </c>
      <c r="K756" s="24">
        <v>0</v>
      </c>
      <c r="L756" s="24">
        <v>0</v>
      </c>
      <c r="M756" s="24">
        <f t="shared" si="306"/>
        <v>0</v>
      </c>
      <c r="N756" s="23">
        <f t="shared" si="307"/>
        <v>1271900429</v>
      </c>
      <c r="O756" s="25">
        <v>1271900429</v>
      </c>
      <c r="P756" s="24">
        <v>12892706.810000001</v>
      </c>
      <c r="Q756" s="24">
        <v>12892706.810000001</v>
      </c>
      <c r="R756" s="26">
        <v>12892706.810000001</v>
      </c>
    </row>
    <row r="757" spans="1:18" ht="18.600000000000001" thickBot="1" x14ac:dyDescent="0.35">
      <c r="A757" s="2">
        <v>2021</v>
      </c>
      <c r="B757" s="79" t="s">
        <v>420</v>
      </c>
      <c r="C757" s="20" t="s">
        <v>33</v>
      </c>
      <c r="D757" s="21" t="s">
        <v>18</v>
      </c>
      <c r="E757" s="21">
        <v>20</v>
      </c>
      <c r="F757" s="21" t="s">
        <v>19</v>
      </c>
      <c r="G757" s="22" t="s">
        <v>34</v>
      </c>
      <c r="H757" s="23">
        <v>994750622</v>
      </c>
      <c r="I757" s="24">
        <v>0</v>
      </c>
      <c r="J757" s="24">
        <v>0</v>
      </c>
      <c r="K757" s="24">
        <v>0</v>
      </c>
      <c r="L757" s="24">
        <v>0</v>
      </c>
      <c r="M757" s="24">
        <f t="shared" si="306"/>
        <v>0</v>
      </c>
      <c r="N757" s="23">
        <f t="shared" si="307"/>
        <v>994750622</v>
      </c>
      <c r="O757" s="25">
        <v>994750622</v>
      </c>
      <c r="P757" s="24">
        <v>235444212.72</v>
      </c>
      <c r="Q757" s="24">
        <v>235444212.72</v>
      </c>
      <c r="R757" s="26">
        <v>235444212.72</v>
      </c>
    </row>
    <row r="758" spans="1:18" ht="18.600000000000001" thickBot="1" x14ac:dyDescent="0.35">
      <c r="A758" s="2">
        <v>2021</v>
      </c>
      <c r="B758" s="79" t="s">
        <v>420</v>
      </c>
      <c r="C758" s="15" t="s">
        <v>35</v>
      </c>
      <c r="D758" s="16"/>
      <c r="E758" s="16"/>
      <c r="F758" s="21"/>
      <c r="G758" s="17" t="s">
        <v>36</v>
      </c>
      <c r="H758" s="18">
        <f>SUM(H759:H765)</f>
        <v>10389288000</v>
      </c>
      <c r="I758" s="18">
        <f t="shared" ref="I758:R758" si="308">SUM(I759:I765)</f>
        <v>0</v>
      </c>
      <c r="J758" s="18">
        <f t="shared" si="308"/>
        <v>0</v>
      </c>
      <c r="K758" s="18">
        <f t="shared" si="308"/>
        <v>0</v>
      </c>
      <c r="L758" s="18">
        <f t="shared" si="308"/>
        <v>0</v>
      </c>
      <c r="M758" s="18">
        <f t="shared" si="308"/>
        <v>0</v>
      </c>
      <c r="N758" s="18">
        <f t="shared" si="308"/>
        <v>10389288000</v>
      </c>
      <c r="O758" s="18">
        <f t="shared" si="308"/>
        <v>10389288000</v>
      </c>
      <c r="P758" s="18">
        <f t="shared" si="308"/>
        <v>3673297723.8699994</v>
      </c>
      <c r="Q758" s="18">
        <f t="shared" si="308"/>
        <v>3673297723.8699994</v>
      </c>
      <c r="R758" s="19">
        <f t="shared" si="308"/>
        <v>2769662002.8699999</v>
      </c>
    </row>
    <row r="759" spans="1:18" ht="18.600000000000001" thickBot="1" x14ac:dyDescent="0.35">
      <c r="A759" s="2">
        <v>2021</v>
      </c>
      <c r="B759" s="79" t="s">
        <v>420</v>
      </c>
      <c r="C759" s="20" t="s">
        <v>37</v>
      </c>
      <c r="D759" s="21" t="s">
        <v>18</v>
      </c>
      <c r="E759" s="21">
        <v>20</v>
      </c>
      <c r="F759" s="21" t="s">
        <v>19</v>
      </c>
      <c r="G759" s="22" t="s">
        <v>412</v>
      </c>
      <c r="H759" s="23">
        <v>3540437888</v>
      </c>
      <c r="I759" s="24">
        <v>0</v>
      </c>
      <c r="J759" s="24">
        <v>0</v>
      </c>
      <c r="K759" s="24">
        <v>0</v>
      </c>
      <c r="L759" s="24">
        <v>0</v>
      </c>
      <c r="M759" s="24">
        <f t="shared" si="306"/>
        <v>0</v>
      </c>
      <c r="N759" s="23">
        <f t="shared" ref="N759:N765" si="309">+H759+M759</f>
        <v>3540437888</v>
      </c>
      <c r="O759" s="25">
        <v>3540437888</v>
      </c>
      <c r="P759" s="24">
        <v>1142617365.5999999</v>
      </c>
      <c r="Q759" s="24">
        <v>1142617365.5999999</v>
      </c>
      <c r="R759" s="26">
        <v>860885165.60000002</v>
      </c>
    </row>
    <row r="760" spans="1:18" ht="18.600000000000001" thickBot="1" x14ac:dyDescent="0.35">
      <c r="A760" s="2">
        <v>2021</v>
      </c>
      <c r="B760" s="79" t="s">
        <v>420</v>
      </c>
      <c r="C760" s="20" t="s">
        <v>39</v>
      </c>
      <c r="D760" s="21" t="s">
        <v>18</v>
      </c>
      <c r="E760" s="21">
        <v>20</v>
      </c>
      <c r="F760" s="21" t="s">
        <v>19</v>
      </c>
      <c r="G760" s="22" t="s">
        <v>413</v>
      </c>
      <c r="H760" s="23">
        <v>2411282700</v>
      </c>
      <c r="I760" s="24">
        <v>0</v>
      </c>
      <c r="J760" s="24">
        <v>0</v>
      </c>
      <c r="K760" s="24">
        <v>0</v>
      </c>
      <c r="L760" s="24">
        <v>0</v>
      </c>
      <c r="M760" s="24">
        <f t="shared" si="306"/>
        <v>0</v>
      </c>
      <c r="N760" s="23">
        <f t="shared" si="309"/>
        <v>2411282700</v>
      </c>
      <c r="O760" s="25">
        <v>2411282700</v>
      </c>
      <c r="P760" s="24">
        <v>809418591.20000005</v>
      </c>
      <c r="Q760" s="24">
        <v>809418591.20000005</v>
      </c>
      <c r="R760" s="26">
        <v>609842691.20000005</v>
      </c>
    </row>
    <row r="761" spans="1:18" ht="18.600000000000001" thickBot="1" x14ac:dyDescent="0.35">
      <c r="A761" s="2">
        <v>2021</v>
      </c>
      <c r="B761" s="79" t="s">
        <v>420</v>
      </c>
      <c r="C761" s="20" t="s">
        <v>41</v>
      </c>
      <c r="D761" s="21" t="s">
        <v>18</v>
      </c>
      <c r="E761" s="21">
        <v>20</v>
      </c>
      <c r="F761" s="21" t="s">
        <v>19</v>
      </c>
      <c r="G761" s="22" t="s">
        <v>42</v>
      </c>
      <c r="H761" s="23">
        <v>1539154912</v>
      </c>
      <c r="I761" s="24">
        <v>0</v>
      </c>
      <c r="J761" s="24">
        <v>0</v>
      </c>
      <c r="K761" s="24">
        <v>0</v>
      </c>
      <c r="L761" s="24">
        <v>0</v>
      </c>
      <c r="M761" s="24">
        <f t="shared" si="306"/>
        <v>0</v>
      </c>
      <c r="N761" s="23">
        <f t="shared" si="309"/>
        <v>1539154912</v>
      </c>
      <c r="O761" s="25">
        <v>1539154912</v>
      </c>
      <c r="P761" s="24">
        <v>826601108.26999998</v>
      </c>
      <c r="Q761" s="24">
        <v>826601108.26999998</v>
      </c>
      <c r="R761" s="26">
        <v>628192487.26999998</v>
      </c>
    </row>
    <row r="762" spans="1:18" ht="18.600000000000001" thickBot="1" x14ac:dyDescent="0.35">
      <c r="A762" s="2">
        <v>2021</v>
      </c>
      <c r="B762" s="79" t="s">
        <v>420</v>
      </c>
      <c r="C762" s="20" t="s">
        <v>43</v>
      </c>
      <c r="D762" s="21" t="s">
        <v>18</v>
      </c>
      <c r="E762" s="21">
        <v>20</v>
      </c>
      <c r="F762" s="21" t="s">
        <v>19</v>
      </c>
      <c r="G762" s="22" t="s">
        <v>44</v>
      </c>
      <c r="H762" s="23">
        <v>1254967000</v>
      </c>
      <c r="I762" s="24">
        <v>0</v>
      </c>
      <c r="J762" s="24">
        <v>0</v>
      </c>
      <c r="K762" s="24">
        <v>0</v>
      </c>
      <c r="L762" s="24">
        <v>0</v>
      </c>
      <c r="M762" s="24">
        <f t="shared" si="306"/>
        <v>0</v>
      </c>
      <c r="N762" s="23">
        <f t="shared" si="309"/>
        <v>1254967000</v>
      </c>
      <c r="O762" s="25">
        <v>1254967000</v>
      </c>
      <c r="P762" s="24">
        <v>376252740</v>
      </c>
      <c r="Q762" s="24">
        <v>376252740</v>
      </c>
      <c r="R762" s="26">
        <v>282085840</v>
      </c>
    </row>
    <row r="763" spans="1:18" ht="31.8" thickBot="1" x14ac:dyDescent="0.35">
      <c r="A763" s="2">
        <v>2021</v>
      </c>
      <c r="B763" s="79" t="s">
        <v>420</v>
      </c>
      <c r="C763" s="20" t="s">
        <v>45</v>
      </c>
      <c r="D763" s="21" t="s">
        <v>18</v>
      </c>
      <c r="E763" s="21">
        <v>20</v>
      </c>
      <c r="F763" s="21" t="s">
        <v>19</v>
      </c>
      <c r="G763" s="22" t="s">
        <v>46</v>
      </c>
      <c r="H763" s="23">
        <v>145133600</v>
      </c>
      <c r="I763" s="24">
        <v>0</v>
      </c>
      <c r="J763" s="24">
        <v>0</v>
      </c>
      <c r="K763" s="24">
        <v>0</v>
      </c>
      <c r="L763" s="24">
        <v>0</v>
      </c>
      <c r="M763" s="24">
        <f t="shared" si="306"/>
        <v>0</v>
      </c>
      <c r="N763" s="23">
        <f t="shared" si="309"/>
        <v>145133600</v>
      </c>
      <c r="O763" s="25">
        <v>145133600</v>
      </c>
      <c r="P763" s="24">
        <v>48054979.600000001</v>
      </c>
      <c r="Q763" s="24">
        <v>48054979.600000001</v>
      </c>
      <c r="R763" s="26">
        <v>36020879.600000001</v>
      </c>
    </row>
    <row r="764" spans="1:18" ht="18.600000000000001" thickBot="1" x14ac:dyDescent="0.35">
      <c r="A764" s="2">
        <v>2021</v>
      </c>
      <c r="B764" s="79" t="s">
        <v>420</v>
      </c>
      <c r="C764" s="20" t="s">
        <v>47</v>
      </c>
      <c r="D764" s="21" t="s">
        <v>18</v>
      </c>
      <c r="E764" s="21">
        <v>20</v>
      </c>
      <c r="F764" s="21" t="s">
        <v>19</v>
      </c>
      <c r="G764" s="22" t="s">
        <v>48</v>
      </c>
      <c r="H764" s="23">
        <v>898748700</v>
      </c>
      <c r="I764" s="24">
        <v>0</v>
      </c>
      <c r="J764" s="24">
        <v>0</v>
      </c>
      <c r="K764" s="24">
        <v>0</v>
      </c>
      <c r="L764" s="24">
        <v>0</v>
      </c>
      <c r="M764" s="24">
        <f t="shared" si="306"/>
        <v>0</v>
      </c>
      <c r="N764" s="23">
        <f t="shared" si="309"/>
        <v>898748700</v>
      </c>
      <c r="O764" s="25">
        <v>898748700</v>
      </c>
      <c r="P764" s="24">
        <v>282198683.60000002</v>
      </c>
      <c r="Q764" s="24">
        <v>282198683.60000002</v>
      </c>
      <c r="R764" s="26">
        <v>211571283.59999999</v>
      </c>
    </row>
    <row r="765" spans="1:18" ht="18.600000000000001" thickBot="1" x14ac:dyDescent="0.35">
      <c r="A765" s="2">
        <v>2021</v>
      </c>
      <c r="B765" s="79" t="s">
        <v>420</v>
      </c>
      <c r="C765" s="20" t="s">
        <v>49</v>
      </c>
      <c r="D765" s="21" t="s">
        <v>18</v>
      </c>
      <c r="E765" s="21">
        <v>20</v>
      </c>
      <c r="F765" s="21" t="s">
        <v>19</v>
      </c>
      <c r="G765" s="22" t="s">
        <v>50</v>
      </c>
      <c r="H765" s="23">
        <v>599563200</v>
      </c>
      <c r="I765" s="24">
        <v>0</v>
      </c>
      <c r="J765" s="24">
        <v>0</v>
      </c>
      <c r="K765" s="24">
        <v>0</v>
      </c>
      <c r="L765" s="24">
        <v>0</v>
      </c>
      <c r="M765" s="24">
        <f t="shared" si="306"/>
        <v>0</v>
      </c>
      <c r="N765" s="23">
        <f t="shared" si="309"/>
        <v>599563200</v>
      </c>
      <c r="O765" s="25">
        <v>599563200</v>
      </c>
      <c r="P765" s="24">
        <v>188154255.59999999</v>
      </c>
      <c r="Q765" s="24">
        <v>188154255.59999999</v>
      </c>
      <c r="R765" s="26">
        <v>141063655.59999999</v>
      </c>
    </row>
    <row r="766" spans="1:18" ht="31.8" thickBot="1" x14ac:dyDescent="0.35">
      <c r="A766" s="2">
        <v>2021</v>
      </c>
      <c r="B766" s="79" t="s">
        <v>420</v>
      </c>
      <c r="C766" s="15" t="s">
        <v>51</v>
      </c>
      <c r="D766" s="16"/>
      <c r="E766" s="16"/>
      <c r="F766" s="21"/>
      <c r="G766" s="17" t="s">
        <v>52</v>
      </c>
      <c r="H766" s="18">
        <f>+H767+H771+H772</f>
        <v>5077431000</v>
      </c>
      <c r="I766" s="18">
        <f t="shared" ref="I766:R766" si="310">+I767+I771+I772</f>
        <v>0</v>
      </c>
      <c r="J766" s="18">
        <f t="shared" si="310"/>
        <v>0</v>
      </c>
      <c r="K766" s="18">
        <f t="shared" si="310"/>
        <v>0</v>
      </c>
      <c r="L766" s="18">
        <f t="shared" si="310"/>
        <v>0</v>
      </c>
      <c r="M766" s="18">
        <f t="shared" si="310"/>
        <v>0</v>
      </c>
      <c r="N766" s="18">
        <f t="shared" si="310"/>
        <v>5077431000</v>
      </c>
      <c r="O766" s="18">
        <f t="shared" si="310"/>
        <v>5077431000</v>
      </c>
      <c r="P766" s="18">
        <f t="shared" si="310"/>
        <v>1091173221.8399999</v>
      </c>
      <c r="Q766" s="18">
        <f t="shared" si="310"/>
        <v>1091173221.8399999</v>
      </c>
      <c r="R766" s="19">
        <f t="shared" si="310"/>
        <v>1091173221.8399999</v>
      </c>
    </row>
    <row r="767" spans="1:18" ht="31.8" thickBot="1" x14ac:dyDescent="0.35">
      <c r="A767" s="2">
        <v>2021</v>
      </c>
      <c r="B767" s="79" t="s">
        <v>420</v>
      </c>
      <c r="C767" s="15" t="s">
        <v>53</v>
      </c>
      <c r="D767" s="16"/>
      <c r="E767" s="16"/>
      <c r="F767" s="16"/>
      <c r="G767" s="17" t="s">
        <v>54</v>
      </c>
      <c r="H767" s="18">
        <f>+H768+H769+H770</f>
        <v>2059834541</v>
      </c>
      <c r="I767" s="18">
        <f t="shared" ref="I767:R767" si="311">+I768+I769+I770</f>
        <v>0</v>
      </c>
      <c r="J767" s="18">
        <f t="shared" si="311"/>
        <v>0</v>
      </c>
      <c r="K767" s="18">
        <f t="shared" si="311"/>
        <v>0</v>
      </c>
      <c r="L767" s="18">
        <f t="shared" si="311"/>
        <v>0</v>
      </c>
      <c r="M767" s="18">
        <f t="shared" si="311"/>
        <v>0</v>
      </c>
      <c r="N767" s="18">
        <f t="shared" si="311"/>
        <v>2059834541</v>
      </c>
      <c r="O767" s="18">
        <f t="shared" si="311"/>
        <v>2059834541</v>
      </c>
      <c r="P767" s="18">
        <f t="shared" si="311"/>
        <v>364226394.79000002</v>
      </c>
      <c r="Q767" s="18">
        <f t="shared" si="311"/>
        <v>364226394.79000002</v>
      </c>
      <c r="R767" s="19">
        <f t="shared" si="311"/>
        <v>364226394.79000002</v>
      </c>
    </row>
    <row r="768" spans="1:18" ht="18.600000000000001" thickBot="1" x14ac:dyDescent="0.35">
      <c r="A768" s="2">
        <v>2021</v>
      </c>
      <c r="B768" s="79" t="s">
        <v>420</v>
      </c>
      <c r="C768" s="20" t="s">
        <v>55</v>
      </c>
      <c r="D768" s="21" t="s">
        <v>18</v>
      </c>
      <c r="E768" s="21">
        <v>20</v>
      </c>
      <c r="F768" s="21" t="s">
        <v>19</v>
      </c>
      <c r="G768" s="22" t="s">
        <v>419</v>
      </c>
      <c r="H768" s="23">
        <v>1440417805</v>
      </c>
      <c r="I768" s="24">
        <v>0</v>
      </c>
      <c r="J768" s="24">
        <v>0</v>
      </c>
      <c r="K768" s="24">
        <v>0</v>
      </c>
      <c r="L768" s="24">
        <v>0</v>
      </c>
      <c r="M768" s="24">
        <f t="shared" si="306"/>
        <v>0</v>
      </c>
      <c r="N768" s="23">
        <f t="shared" ref="N768:N773" si="312">+H768+M768</f>
        <v>1440417805</v>
      </c>
      <c r="O768" s="25">
        <v>1440417805</v>
      </c>
      <c r="P768" s="25">
        <v>136407324.30000001</v>
      </c>
      <c r="Q768" s="24">
        <v>136407324.30000001</v>
      </c>
      <c r="R768" s="26">
        <v>136407324.30000001</v>
      </c>
    </row>
    <row r="769" spans="1:18" ht="18.600000000000001" thickBot="1" x14ac:dyDescent="0.35">
      <c r="A769" s="2">
        <v>2021</v>
      </c>
      <c r="B769" s="79" t="s">
        <v>420</v>
      </c>
      <c r="C769" s="20" t="s">
        <v>57</v>
      </c>
      <c r="D769" s="21" t="s">
        <v>18</v>
      </c>
      <c r="E769" s="21">
        <v>20</v>
      </c>
      <c r="F769" s="21" t="s">
        <v>19</v>
      </c>
      <c r="G769" s="22" t="s">
        <v>58</v>
      </c>
      <c r="H769" s="23">
        <v>510000000</v>
      </c>
      <c r="I769" s="24">
        <v>0</v>
      </c>
      <c r="J769" s="24">
        <v>0</v>
      </c>
      <c r="K769" s="24">
        <v>0</v>
      </c>
      <c r="L769" s="24">
        <v>0</v>
      </c>
      <c r="M769" s="24">
        <f t="shared" si="306"/>
        <v>0</v>
      </c>
      <c r="N769" s="23">
        <f t="shared" si="312"/>
        <v>510000000</v>
      </c>
      <c r="O769" s="25">
        <v>510000000</v>
      </c>
      <c r="P769" s="25">
        <v>201829559.58000001</v>
      </c>
      <c r="Q769" s="24">
        <v>201829559.58000001</v>
      </c>
      <c r="R769" s="26">
        <v>201829559.58000001</v>
      </c>
    </row>
    <row r="770" spans="1:18" ht="18.600000000000001" thickBot="1" x14ac:dyDescent="0.35">
      <c r="A770" s="2">
        <v>2021</v>
      </c>
      <c r="B770" s="79" t="s">
        <v>420</v>
      </c>
      <c r="C770" s="20" t="s">
        <v>59</v>
      </c>
      <c r="D770" s="21" t="s">
        <v>18</v>
      </c>
      <c r="E770" s="21">
        <v>20</v>
      </c>
      <c r="F770" s="21" t="s">
        <v>19</v>
      </c>
      <c r="G770" s="22" t="s">
        <v>60</v>
      </c>
      <c r="H770" s="23">
        <v>109416736</v>
      </c>
      <c r="I770" s="24">
        <v>0</v>
      </c>
      <c r="J770" s="24">
        <v>0</v>
      </c>
      <c r="K770" s="24">
        <v>0</v>
      </c>
      <c r="L770" s="24">
        <v>0</v>
      </c>
      <c r="M770" s="24">
        <f t="shared" si="306"/>
        <v>0</v>
      </c>
      <c r="N770" s="23">
        <f t="shared" si="312"/>
        <v>109416736</v>
      </c>
      <c r="O770" s="25">
        <v>109416736</v>
      </c>
      <c r="P770" s="24">
        <v>25989510.91</v>
      </c>
      <c r="Q770" s="24">
        <v>25989510.91</v>
      </c>
      <c r="R770" s="26">
        <v>25989510.91</v>
      </c>
    </row>
    <row r="771" spans="1:18" ht="18.600000000000001" thickBot="1" x14ac:dyDescent="0.35">
      <c r="A771" s="2">
        <v>2021</v>
      </c>
      <c r="B771" s="79" t="s">
        <v>420</v>
      </c>
      <c r="C771" s="20" t="s">
        <v>61</v>
      </c>
      <c r="D771" s="21" t="s">
        <v>18</v>
      </c>
      <c r="E771" s="21">
        <v>20</v>
      </c>
      <c r="F771" s="21" t="s">
        <v>19</v>
      </c>
      <c r="G771" s="22" t="s">
        <v>62</v>
      </c>
      <c r="H771" s="23">
        <v>2897220308</v>
      </c>
      <c r="I771" s="24">
        <v>0</v>
      </c>
      <c r="J771" s="24">
        <v>0</v>
      </c>
      <c r="K771" s="24">
        <v>0</v>
      </c>
      <c r="L771" s="24">
        <v>0</v>
      </c>
      <c r="M771" s="24">
        <f t="shared" si="306"/>
        <v>0</v>
      </c>
      <c r="N771" s="23">
        <f t="shared" si="312"/>
        <v>2897220308</v>
      </c>
      <c r="O771" s="24">
        <v>2897220308</v>
      </c>
      <c r="P771" s="24">
        <v>726946827.04999995</v>
      </c>
      <c r="Q771" s="24">
        <v>726946827.04999995</v>
      </c>
      <c r="R771" s="26">
        <v>726946827.04999995</v>
      </c>
    </row>
    <row r="772" spans="1:18" ht="18.600000000000001" thickBot="1" x14ac:dyDescent="0.35">
      <c r="A772" s="2">
        <v>2021</v>
      </c>
      <c r="B772" s="79" t="s">
        <v>420</v>
      </c>
      <c r="C772" s="20" t="s">
        <v>63</v>
      </c>
      <c r="D772" s="21" t="s">
        <v>18</v>
      </c>
      <c r="E772" s="21">
        <v>20</v>
      </c>
      <c r="F772" s="21" t="s">
        <v>19</v>
      </c>
      <c r="G772" s="22" t="s">
        <v>64</v>
      </c>
      <c r="H772" s="23">
        <v>120376151</v>
      </c>
      <c r="I772" s="24">
        <v>0</v>
      </c>
      <c r="J772" s="24">
        <v>0</v>
      </c>
      <c r="K772" s="24">
        <v>0</v>
      </c>
      <c r="L772" s="24">
        <v>0</v>
      </c>
      <c r="M772" s="24">
        <f t="shared" si="306"/>
        <v>0</v>
      </c>
      <c r="N772" s="23">
        <f t="shared" si="312"/>
        <v>120376151</v>
      </c>
      <c r="O772" s="24">
        <v>120376151</v>
      </c>
      <c r="P772" s="24">
        <v>0</v>
      </c>
      <c r="Q772" s="24">
        <v>0</v>
      </c>
      <c r="R772" s="26">
        <v>0</v>
      </c>
    </row>
    <row r="773" spans="1:18" ht="31.8" thickBot="1" x14ac:dyDescent="0.35">
      <c r="A773" s="2">
        <v>2021</v>
      </c>
      <c r="B773" s="79" t="s">
        <v>420</v>
      </c>
      <c r="C773" s="15" t="s">
        <v>65</v>
      </c>
      <c r="D773" s="16" t="s">
        <v>18</v>
      </c>
      <c r="E773" s="16">
        <v>20</v>
      </c>
      <c r="F773" s="16" t="s">
        <v>19</v>
      </c>
      <c r="G773" s="17" t="s">
        <v>66</v>
      </c>
      <c r="H773" s="27">
        <v>4590358000</v>
      </c>
      <c r="I773" s="28">
        <v>0</v>
      </c>
      <c r="J773" s="28">
        <v>0</v>
      </c>
      <c r="K773" s="28">
        <v>0</v>
      </c>
      <c r="L773" s="28">
        <v>0</v>
      </c>
      <c r="M773" s="28">
        <f t="shared" si="306"/>
        <v>0</v>
      </c>
      <c r="N773" s="28">
        <f t="shared" si="312"/>
        <v>4590358000</v>
      </c>
      <c r="O773" s="28">
        <v>0</v>
      </c>
      <c r="P773" s="28">
        <v>0</v>
      </c>
      <c r="Q773" s="28">
        <v>0</v>
      </c>
      <c r="R773" s="29">
        <v>0</v>
      </c>
    </row>
    <row r="774" spans="1:18" ht="18.600000000000001" thickBot="1" x14ac:dyDescent="0.35">
      <c r="A774" s="2">
        <v>2021</v>
      </c>
      <c r="B774" s="79" t="s">
        <v>420</v>
      </c>
      <c r="C774" s="15" t="s">
        <v>67</v>
      </c>
      <c r="D774" s="16"/>
      <c r="E774" s="16"/>
      <c r="F774" s="21"/>
      <c r="G774" s="17" t="s">
        <v>68</v>
      </c>
      <c r="H774" s="30">
        <f>+H775+H779</f>
        <v>19419071000</v>
      </c>
      <c r="I774" s="30">
        <f t="shared" ref="I774:R774" si="313">+I775+I779</f>
        <v>0</v>
      </c>
      <c r="J774" s="30">
        <f t="shared" si="313"/>
        <v>0</v>
      </c>
      <c r="K774" s="30">
        <f t="shared" si="313"/>
        <v>140881568</v>
      </c>
      <c r="L774" s="30">
        <f t="shared" si="313"/>
        <v>140881568</v>
      </c>
      <c r="M774" s="30">
        <f t="shared" si="313"/>
        <v>0</v>
      </c>
      <c r="N774" s="30">
        <f t="shared" si="313"/>
        <v>19419071000</v>
      </c>
      <c r="O774" s="30">
        <f t="shared" si="313"/>
        <v>18231881532.619999</v>
      </c>
      <c r="P774" s="30">
        <f t="shared" si="313"/>
        <v>16310550333.310001</v>
      </c>
      <c r="Q774" s="30">
        <f t="shared" si="313"/>
        <v>5056740305.8700008</v>
      </c>
      <c r="R774" s="31">
        <f t="shared" si="313"/>
        <v>5056026651.8700008</v>
      </c>
    </row>
    <row r="775" spans="1:18" ht="18.600000000000001" thickBot="1" x14ac:dyDescent="0.35">
      <c r="A775" s="2">
        <v>2021</v>
      </c>
      <c r="B775" s="79" t="s">
        <v>420</v>
      </c>
      <c r="C775" s="15" t="s">
        <v>69</v>
      </c>
      <c r="D775" s="16"/>
      <c r="E775" s="16"/>
      <c r="F775" s="21"/>
      <c r="G775" s="17" t="s">
        <v>70</v>
      </c>
      <c r="H775" s="30">
        <f>+H776</f>
        <v>20000000</v>
      </c>
      <c r="I775" s="30">
        <f t="shared" ref="I775:R777" si="314">+I776</f>
        <v>0</v>
      </c>
      <c r="J775" s="30">
        <f t="shared" si="314"/>
        <v>0</v>
      </c>
      <c r="K775" s="30">
        <f t="shared" si="314"/>
        <v>0</v>
      </c>
      <c r="L775" s="30">
        <f t="shared" si="314"/>
        <v>0</v>
      </c>
      <c r="M775" s="30">
        <f t="shared" si="314"/>
        <v>0</v>
      </c>
      <c r="N775" s="30">
        <f t="shared" si="314"/>
        <v>20000000</v>
      </c>
      <c r="O775" s="30">
        <f t="shared" si="314"/>
        <v>1000</v>
      </c>
      <c r="P775" s="30">
        <f t="shared" si="314"/>
        <v>264.64</v>
      </c>
      <c r="Q775" s="30">
        <f t="shared" si="314"/>
        <v>264.64</v>
      </c>
      <c r="R775" s="31">
        <f t="shared" si="314"/>
        <v>264.64</v>
      </c>
    </row>
    <row r="776" spans="1:18" ht="18.600000000000001" thickBot="1" x14ac:dyDescent="0.35">
      <c r="A776" s="2">
        <v>2021</v>
      </c>
      <c r="B776" s="79" t="s">
        <v>420</v>
      </c>
      <c r="C776" s="15" t="s">
        <v>71</v>
      </c>
      <c r="D776" s="16"/>
      <c r="E776" s="16"/>
      <c r="F776" s="21"/>
      <c r="G776" s="17" t="s">
        <v>72</v>
      </c>
      <c r="H776" s="30">
        <f>+H777</f>
        <v>20000000</v>
      </c>
      <c r="I776" s="30">
        <f t="shared" si="314"/>
        <v>0</v>
      </c>
      <c r="J776" s="30">
        <f t="shared" si="314"/>
        <v>0</v>
      </c>
      <c r="K776" s="30">
        <f t="shared" si="314"/>
        <v>0</v>
      </c>
      <c r="L776" s="30">
        <f t="shared" si="314"/>
        <v>0</v>
      </c>
      <c r="M776" s="30">
        <f t="shared" si="314"/>
        <v>0</v>
      </c>
      <c r="N776" s="30">
        <f t="shared" si="314"/>
        <v>20000000</v>
      </c>
      <c r="O776" s="30">
        <f t="shared" si="314"/>
        <v>1000</v>
      </c>
      <c r="P776" s="30">
        <f t="shared" si="314"/>
        <v>264.64</v>
      </c>
      <c r="Q776" s="30">
        <f t="shared" si="314"/>
        <v>264.64</v>
      </c>
      <c r="R776" s="31">
        <f t="shared" si="314"/>
        <v>264.64</v>
      </c>
    </row>
    <row r="777" spans="1:18" ht="31.8" thickBot="1" x14ac:dyDescent="0.35">
      <c r="A777" s="2">
        <v>2021</v>
      </c>
      <c r="B777" s="79" t="s">
        <v>420</v>
      </c>
      <c r="C777" s="15" t="s">
        <v>73</v>
      </c>
      <c r="D777" s="21"/>
      <c r="E777" s="21"/>
      <c r="F777" s="21"/>
      <c r="G777" s="17" t="s">
        <v>74</v>
      </c>
      <c r="H777" s="18">
        <f>+H778</f>
        <v>20000000</v>
      </c>
      <c r="I777" s="18">
        <f t="shared" si="314"/>
        <v>0</v>
      </c>
      <c r="J777" s="18">
        <f t="shared" si="314"/>
        <v>0</v>
      </c>
      <c r="K777" s="18">
        <f t="shared" si="314"/>
        <v>0</v>
      </c>
      <c r="L777" s="18">
        <f t="shared" si="314"/>
        <v>0</v>
      </c>
      <c r="M777" s="18">
        <f t="shared" si="314"/>
        <v>0</v>
      </c>
      <c r="N777" s="18">
        <f t="shared" si="314"/>
        <v>20000000</v>
      </c>
      <c r="O777" s="18">
        <f t="shared" si="314"/>
        <v>1000</v>
      </c>
      <c r="P777" s="18">
        <f t="shared" si="314"/>
        <v>264.64</v>
      </c>
      <c r="Q777" s="18">
        <f t="shared" si="314"/>
        <v>264.64</v>
      </c>
      <c r="R777" s="19">
        <f t="shared" si="314"/>
        <v>264.64</v>
      </c>
    </row>
    <row r="778" spans="1:18" ht="31.8" thickBot="1" x14ac:dyDescent="0.35">
      <c r="A778" s="2">
        <v>2021</v>
      </c>
      <c r="B778" s="79" t="s">
        <v>420</v>
      </c>
      <c r="C778" s="20" t="s">
        <v>75</v>
      </c>
      <c r="D778" s="21" t="s">
        <v>18</v>
      </c>
      <c r="E778" s="21">
        <v>20</v>
      </c>
      <c r="F778" s="21" t="s">
        <v>19</v>
      </c>
      <c r="G778" s="22" t="s">
        <v>76</v>
      </c>
      <c r="H778" s="24">
        <v>20000000</v>
      </c>
      <c r="I778" s="24">
        <v>0</v>
      </c>
      <c r="J778" s="24">
        <v>0</v>
      </c>
      <c r="K778" s="24">
        <v>0</v>
      </c>
      <c r="L778" s="24">
        <v>0</v>
      </c>
      <c r="M778" s="24">
        <f t="shared" si="306"/>
        <v>0</v>
      </c>
      <c r="N778" s="24">
        <f>+H778+M778</f>
        <v>20000000</v>
      </c>
      <c r="O778" s="25">
        <v>1000</v>
      </c>
      <c r="P778" s="25">
        <v>264.64</v>
      </c>
      <c r="Q778" s="25">
        <v>264.64</v>
      </c>
      <c r="R778" s="32">
        <v>264.64</v>
      </c>
    </row>
    <row r="779" spans="1:18" ht="18.600000000000001" thickBot="1" x14ac:dyDescent="0.35">
      <c r="A779" s="2">
        <v>2021</v>
      </c>
      <c r="B779" s="79" t="s">
        <v>420</v>
      </c>
      <c r="C779" s="15" t="s">
        <v>77</v>
      </c>
      <c r="D779" s="16"/>
      <c r="E779" s="16"/>
      <c r="F779" s="21"/>
      <c r="G779" s="17" t="s">
        <v>78</v>
      </c>
      <c r="H779" s="28">
        <f>+H780+H791</f>
        <v>19399071000</v>
      </c>
      <c r="I779" s="28">
        <f t="shared" ref="I779:R779" si="315">+I780+I791</f>
        <v>0</v>
      </c>
      <c r="J779" s="28">
        <f t="shared" si="315"/>
        <v>0</v>
      </c>
      <c r="K779" s="28">
        <f t="shared" si="315"/>
        <v>140881568</v>
      </c>
      <c r="L779" s="28">
        <f t="shared" si="315"/>
        <v>140881568</v>
      </c>
      <c r="M779" s="28">
        <f t="shared" si="315"/>
        <v>0</v>
      </c>
      <c r="N779" s="28">
        <f t="shared" si="315"/>
        <v>19399071000</v>
      </c>
      <c r="O779" s="28">
        <f t="shared" si="315"/>
        <v>18231880532.619999</v>
      </c>
      <c r="P779" s="28">
        <f t="shared" si="315"/>
        <v>16310550068.670002</v>
      </c>
      <c r="Q779" s="28">
        <f t="shared" si="315"/>
        <v>5056740041.2300005</v>
      </c>
      <c r="R779" s="29">
        <f t="shared" si="315"/>
        <v>5056026387.2300005</v>
      </c>
    </row>
    <row r="780" spans="1:18" ht="18.600000000000001" thickBot="1" x14ac:dyDescent="0.35">
      <c r="A780" s="2">
        <v>2021</v>
      </c>
      <c r="B780" s="79" t="s">
        <v>420</v>
      </c>
      <c r="C780" s="15" t="s">
        <v>79</v>
      </c>
      <c r="D780" s="16"/>
      <c r="E780" s="16"/>
      <c r="F780" s="21"/>
      <c r="G780" s="17" t="s">
        <v>80</v>
      </c>
      <c r="H780" s="30">
        <f>+H781+H784</f>
        <v>237491820</v>
      </c>
      <c r="I780" s="30">
        <f t="shared" ref="I780:R780" si="316">+I781+I784</f>
        <v>0</v>
      </c>
      <c r="J780" s="30">
        <f t="shared" si="316"/>
        <v>0</v>
      </c>
      <c r="K780" s="30">
        <f t="shared" si="316"/>
        <v>0</v>
      </c>
      <c r="L780" s="30">
        <f t="shared" si="316"/>
        <v>0</v>
      </c>
      <c r="M780" s="30">
        <f t="shared" si="316"/>
        <v>0</v>
      </c>
      <c r="N780" s="30">
        <f t="shared" si="316"/>
        <v>237491820</v>
      </c>
      <c r="O780" s="30">
        <f t="shared" si="316"/>
        <v>141366211.72</v>
      </c>
      <c r="P780" s="30">
        <f t="shared" si="316"/>
        <v>141359446.75</v>
      </c>
      <c r="Q780" s="30">
        <f t="shared" si="316"/>
        <v>26654879.160000004</v>
      </c>
      <c r="R780" s="31">
        <f t="shared" si="316"/>
        <v>26654879.160000004</v>
      </c>
    </row>
    <row r="781" spans="1:18" ht="47.4" thickBot="1" x14ac:dyDescent="0.35">
      <c r="A781" s="2">
        <v>2021</v>
      </c>
      <c r="B781" s="79" t="s">
        <v>420</v>
      </c>
      <c r="C781" s="15" t="s">
        <v>81</v>
      </c>
      <c r="D781" s="21"/>
      <c r="E781" s="21"/>
      <c r="F781" s="21"/>
      <c r="G781" s="17" t="s">
        <v>82</v>
      </c>
      <c r="H781" s="30">
        <f>+H782+H783</f>
        <v>39000000</v>
      </c>
      <c r="I781" s="30">
        <f t="shared" ref="I781:R781" si="317">+I782+I783</f>
        <v>0</v>
      </c>
      <c r="J781" s="30">
        <f t="shared" si="317"/>
        <v>0</v>
      </c>
      <c r="K781" s="30">
        <f t="shared" si="317"/>
        <v>0</v>
      </c>
      <c r="L781" s="30">
        <f t="shared" si="317"/>
        <v>0</v>
      </c>
      <c r="M781" s="30">
        <f t="shared" si="317"/>
        <v>0</v>
      </c>
      <c r="N781" s="30">
        <f t="shared" si="317"/>
        <v>39000000</v>
      </c>
      <c r="O781" s="30">
        <f t="shared" si="317"/>
        <v>26000710.27</v>
      </c>
      <c r="P781" s="30">
        <f t="shared" si="317"/>
        <v>26000110.27</v>
      </c>
      <c r="Q781" s="30">
        <f t="shared" si="317"/>
        <v>2006132.7400000002</v>
      </c>
      <c r="R781" s="31">
        <f t="shared" si="317"/>
        <v>2006132.7400000002</v>
      </c>
    </row>
    <row r="782" spans="1:18" ht="47.4" thickBot="1" x14ac:dyDescent="0.35">
      <c r="A782" s="2">
        <v>2021</v>
      </c>
      <c r="B782" s="79" t="s">
        <v>420</v>
      </c>
      <c r="C782" s="20" t="s">
        <v>83</v>
      </c>
      <c r="D782" s="21" t="s">
        <v>18</v>
      </c>
      <c r="E782" s="21">
        <v>20</v>
      </c>
      <c r="F782" s="21" t="s">
        <v>19</v>
      </c>
      <c r="G782" s="22" t="s">
        <v>84</v>
      </c>
      <c r="H782" s="24">
        <v>29000000</v>
      </c>
      <c r="I782" s="24">
        <v>0</v>
      </c>
      <c r="J782" s="24">
        <v>0</v>
      </c>
      <c r="K782" s="24">
        <v>0</v>
      </c>
      <c r="L782" s="24">
        <v>0</v>
      </c>
      <c r="M782" s="24">
        <f t="shared" si="306"/>
        <v>0</v>
      </c>
      <c r="N782" s="24">
        <f>+H782+M782</f>
        <v>29000000</v>
      </c>
      <c r="O782" s="24">
        <v>26000212.649999999</v>
      </c>
      <c r="P782" s="24">
        <v>26000012.649999999</v>
      </c>
      <c r="Q782" s="24">
        <v>2006035.12</v>
      </c>
      <c r="R782" s="26">
        <v>2006035.12</v>
      </c>
    </row>
    <row r="783" spans="1:18" ht="31.8" thickBot="1" x14ac:dyDescent="0.35">
      <c r="A783" s="2">
        <v>2021</v>
      </c>
      <c r="B783" s="79" t="s">
        <v>420</v>
      </c>
      <c r="C783" s="20" t="s">
        <v>85</v>
      </c>
      <c r="D783" s="21" t="s">
        <v>18</v>
      </c>
      <c r="E783" s="21">
        <v>20</v>
      </c>
      <c r="F783" s="21" t="s">
        <v>19</v>
      </c>
      <c r="G783" s="22" t="s">
        <v>86</v>
      </c>
      <c r="H783" s="24">
        <v>10000000</v>
      </c>
      <c r="I783" s="24">
        <v>0</v>
      </c>
      <c r="J783" s="24">
        <v>0</v>
      </c>
      <c r="K783" s="24">
        <v>0</v>
      </c>
      <c r="L783" s="24">
        <v>0</v>
      </c>
      <c r="M783" s="24">
        <f t="shared" si="306"/>
        <v>0</v>
      </c>
      <c r="N783" s="24">
        <f>+H783+M783</f>
        <v>10000000</v>
      </c>
      <c r="O783" s="24">
        <v>497.62</v>
      </c>
      <c r="P783" s="24">
        <v>97.62</v>
      </c>
      <c r="Q783" s="24">
        <v>97.62</v>
      </c>
      <c r="R783" s="26">
        <v>97.62</v>
      </c>
    </row>
    <row r="784" spans="1:18" ht="31.8" thickBot="1" x14ac:dyDescent="0.35">
      <c r="A784" s="2">
        <v>2021</v>
      </c>
      <c r="B784" s="79" t="s">
        <v>420</v>
      </c>
      <c r="C784" s="33" t="s">
        <v>87</v>
      </c>
      <c r="D784" s="21"/>
      <c r="E784" s="21"/>
      <c r="F784" s="21"/>
      <c r="G784" s="17" t="s">
        <v>88</v>
      </c>
      <c r="H784" s="30">
        <f>+H785+H786+H788+H789+H790+H787</f>
        <v>198491820</v>
      </c>
      <c r="I784" s="30">
        <f t="shared" ref="I784:R784" si="318">+I785+I786+I788+I789+I790+I787</f>
        <v>0</v>
      </c>
      <c r="J784" s="30">
        <f t="shared" si="318"/>
        <v>0</v>
      </c>
      <c r="K784" s="30">
        <f t="shared" si="318"/>
        <v>0</v>
      </c>
      <c r="L784" s="30">
        <f t="shared" si="318"/>
        <v>0</v>
      </c>
      <c r="M784" s="30">
        <f t="shared" si="318"/>
        <v>0</v>
      </c>
      <c r="N784" s="30">
        <f t="shared" si="318"/>
        <v>198491820</v>
      </c>
      <c r="O784" s="30">
        <f t="shared" si="318"/>
        <v>115365501.45</v>
      </c>
      <c r="P784" s="30">
        <f t="shared" si="318"/>
        <v>115359336.48</v>
      </c>
      <c r="Q784" s="30">
        <f t="shared" si="318"/>
        <v>24648746.420000002</v>
      </c>
      <c r="R784" s="31">
        <f t="shared" si="318"/>
        <v>24648746.420000002</v>
      </c>
    </row>
    <row r="785" spans="1:18" ht="31.8" thickBot="1" x14ac:dyDescent="0.35">
      <c r="A785" s="2">
        <v>2021</v>
      </c>
      <c r="B785" s="79" t="s">
        <v>420</v>
      </c>
      <c r="C785" s="34" t="s">
        <v>89</v>
      </c>
      <c r="D785" s="21" t="s">
        <v>18</v>
      </c>
      <c r="E785" s="21">
        <v>20</v>
      </c>
      <c r="F785" s="21" t="s">
        <v>19</v>
      </c>
      <c r="G785" s="22" t="s">
        <v>90</v>
      </c>
      <c r="H785" s="24">
        <v>40000000</v>
      </c>
      <c r="I785" s="24">
        <v>0</v>
      </c>
      <c r="J785" s="24">
        <v>0</v>
      </c>
      <c r="K785" s="24">
        <v>0</v>
      </c>
      <c r="L785" s="24">
        <v>0</v>
      </c>
      <c r="M785" s="24">
        <f t="shared" si="306"/>
        <v>0</v>
      </c>
      <c r="N785" s="24">
        <f t="shared" ref="N785:N790" si="319">+H785+M785</f>
        <v>40000000</v>
      </c>
      <c r="O785" s="24">
        <v>15506926.300000001</v>
      </c>
      <c r="P785" s="24">
        <v>15506626.300000001</v>
      </c>
      <c r="Q785" s="24">
        <v>799466.66</v>
      </c>
      <c r="R785" s="26">
        <v>799466.66</v>
      </c>
    </row>
    <row r="786" spans="1:18" ht="47.4" thickBot="1" x14ac:dyDescent="0.35">
      <c r="A786" s="2">
        <v>2021</v>
      </c>
      <c r="B786" s="79" t="s">
        <v>420</v>
      </c>
      <c r="C786" s="34" t="s">
        <v>91</v>
      </c>
      <c r="D786" s="21" t="s">
        <v>18</v>
      </c>
      <c r="E786" s="21">
        <v>20</v>
      </c>
      <c r="F786" s="21" t="s">
        <v>19</v>
      </c>
      <c r="G786" s="22" t="s">
        <v>92</v>
      </c>
      <c r="H786" s="24">
        <v>82491820</v>
      </c>
      <c r="I786" s="24">
        <v>0</v>
      </c>
      <c r="J786" s="24">
        <v>0</v>
      </c>
      <c r="K786" s="24">
        <v>0</v>
      </c>
      <c r="L786" s="24">
        <v>0</v>
      </c>
      <c r="M786" s="24">
        <f t="shared" si="306"/>
        <v>0</v>
      </c>
      <c r="N786" s="24">
        <f t="shared" si="319"/>
        <v>82491820</v>
      </c>
      <c r="O786" s="24">
        <v>41854329.890000001</v>
      </c>
      <c r="P786" s="24">
        <v>41851829.890000001</v>
      </c>
      <c r="Q786" s="24">
        <v>9624398.8900000006</v>
      </c>
      <c r="R786" s="26">
        <v>9624398.8900000006</v>
      </c>
    </row>
    <row r="787" spans="1:18" ht="18.600000000000001" thickBot="1" x14ac:dyDescent="0.35">
      <c r="A787" s="2">
        <v>2021</v>
      </c>
      <c r="B787" s="79" t="s">
        <v>420</v>
      </c>
      <c r="C787" s="34" t="s">
        <v>93</v>
      </c>
      <c r="D787" s="21" t="s">
        <v>18</v>
      </c>
      <c r="E787" s="21">
        <v>20</v>
      </c>
      <c r="F787" s="21" t="s">
        <v>19</v>
      </c>
      <c r="G787" s="22" t="s">
        <v>94</v>
      </c>
      <c r="H787" s="24">
        <v>2000000</v>
      </c>
      <c r="I787" s="24">
        <v>0</v>
      </c>
      <c r="J787" s="24">
        <v>0</v>
      </c>
      <c r="K787" s="24">
        <v>0</v>
      </c>
      <c r="L787" s="24">
        <v>0</v>
      </c>
      <c r="M787" s="24">
        <f t="shared" si="306"/>
        <v>0</v>
      </c>
      <c r="N787" s="24">
        <f t="shared" si="319"/>
        <v>2000000</v>
      </c>
      <c r="O787" s="24">
        <v>210.04</v>
      </c>
      <c r="P787" s="24">
        <v>10.039999999999999</v>
      </c>
      <c r="Q787" s="24">
        <v>10.039999999999999</v>
      </c>
      <c r="R787" s="26">
        <v>10.039999999999999</v>
      </c>
    </row>
    <row r="788" spans="1:18" ht="47.4" thickBot="1" x14ac:dyDescent="0.35">
      <c r="A788" s="2">
        <v>2021</v>
      </c>
      <c r="B788" s="79" t="s">
        <v>420</v>
      </c>
      <c r="C788" s="34" t="s">
        <v>95</v>
      </c>
      <c r="D788" s="21" t="s">
        <v>18</v>
      </c>
      <c r="E788" s="21">
        <v>20</v>
      </c>
      <c r="F788" s="21" t="s">
        <v>19</v>
      </c>
      <c r="G788" s="22" t="s">
        <v>96</v>
      </c>
      <c r="H788" s="24">
        <v>12000000</v>
      </c>
      <c r="I788" s="24">
        <v>0</v>
      </c>
      <c r="J788" s="24">
        <v>0</v>
      </c>
      <c r="K788" s="24">
        <v>0</v>
      </c>
      <c r="L788" s="24">
        <v>0</v>
      </c>
      <c r="M788" s="24">
        <f t="shared" si="306"/>
        <v>0</v>
      </c>
      <c r="N788" s="24">
        <f t="shared" si="319"/>
        <v>12000000</v>
      </c>
      <c r="O788" s="24">
        <v>7500307.1200000001</v>
      </c>
      <c r="P788" s="24">
        <v>7500007.1200000001</v>
      </c>
      <c r="Q788" s="24">
        <v>579467.69999999995</v>
      </c>
      <c r="R788" s="26">
        <v>579467.69999999995</v>
      </c>
    </row>
    <row r="789" spans="1:18" ht="18.600000000000001" thickBot="1" x14ac:dyDescent="0.35">
      <c r="A789" s="2">
        <v>2021</v>
      </c>
      <c r="B789" s="79" t="s">
        <v>420</v>
      </c>
      <c r="C789" s="34" t="s">
        <v>97</v>
      </c>
      <c r="D789" s="21" t="s">
        <v>18</v>
      </c>
      <c r="E789" s="21">
        <v>20</v>
      </c>
      <c r="F789" s="21" t="s">
        <v>19</v>
      </c>
      <c r="G789" s="22" t="s">
        <v>98</v>
      </c>
      <c r="H789" s="24">
        <v>10000000</v>
      </c>
      <c r="I789" s="24">
        <v>0</v>
      </c>
      <c r="J789" s="24">
        <v>0</v>
      </c>
      <c r="K789" s="24">
        <v>0</v>
      </c>
      <c r="L789" s="24">
        <v>0</v>
      </c>
      <c r="M789" s="24">
        <f t="shared" si="306"/>
        <v>0</v>
      </c>
      <c r="N789" s="24">
        <f t="shared" si="319"/>
        <v>10000000</v>
      </c>
      <c r="O789" s="24">
        <v>3500225.82</v>
      </c>
      <c r="P789" s="24">
        <v>3500025.82</v>
      </c>
      <c r="Q789" s="24">
        <v>25.82</v>
      </c>
      <c r="R789" s="26">
        <v>25.82</v>
      </c>
    </row>
    <row r="790" spans="1:18" ht="18.600000000000001" thickBot="1" x14ac:dyDescent="0.35">
      <c r="A790" s="2">
        <v>2021</v>
      </c>
      <c r="B790" s="79" t="s">
        <v>420</v>
      </c>
      <c r="C790" s="34" t="s">
        <v>99</v>
      </c>
      <c r="D790" s="21" t="s">
        <v>18</v>
      </c>
      <c r="E790" s="21">
        <v>20</v>
      </c>
      <c r="F790" s="21" t="s">
        <v>19</v>
      </c>
      <c r="G790" s="22" t="s">
        <v>100</v>
      </c>
      <c r="H790" s="24">
        <v>52000000</v>
      </c>
      <c r="I790" s="24">
        <v>0</v>
      </c>
      <c r="J790" s="24">
        <v>0</v>
      </c>
      <c r="K790" s="24">
        <v>0</v>
      </c>
      <c r="L790" s="24">
        <v>0</v>
      </c>
      <c r="M790" s="24">
        <f t="shared" si="306"/>
        <v>0</v>
      </c>
      <c r="N790" s="24">
        <f t="shared" si="319"/>
        <v>52000000</v>
      </c>
      <c r="O790" s="24">
        <v>47003502.280000001</v>
      </c>
      <c r="P790" s="24">
        <v>47000837.310000002</v>
      </c>
      <c r="Q790" s="24">
        <v>13645377.310000001</v>
      </c>
      <c r="R790" s="26">
        <v>13645377.310000001</v>
      </c>
    </row>
    <row r="791" spans="1:18" ht="18.600000000000001" thickBot="1" x14ac:dyDescent="0.35">
      <c r="A791" s="2">
        <v>2021</v>
      </c>
      <c r="B791" s="79" t="s">
        <v>420</v>
      </c>
      <c r="C791" s="15" t="s">
        <v>101</v>
      </c>
      <c r="D791" s="21"/>
      <c r="E791" s="21"/>
      <c r="F791" s="21"/>
      <c r="G791" s="17" t="s">
        <v>102</v>
      </c>
      <c r="H791" s="30">
        <f>+H792+H802+H809+H815+H798</f>
        <v>19161579180</v>
      </c>
      <c r="I791" s="30">
        <f t="shared" ref="I791:R791" si="320">+I792+I802+I809+I815+I798</f>
        <v>0</v>
      </c>
      <c r="J791" s="30">
        <f t="shared" si="320"/>
        <v>0</v>
      </c>
      <c r="K791" s="30">
        <f t="shared" si="320"/>
        <v>140881568</v>
      </c>
      <c r="L791" s="30">
        <f t="shared" si="320"/>
        <v>140881568</v>
      </c>
      <c r="M791" s="30">
        <f t="shared" si="320"/>
        <v>0</v>
      </c>
      <c r="N791" s="30">
        <f t="shared" si="320"/>
        <v>19161579180</v>
      </c>
      <c r="O791" s="30">
        <f t="shared" si="320"/>
        <v>18090514320.899998</v>
      </c>
      <c r="P791" s="30">
        <f t="shared" si="320"/>
        <v>16169190621.920002</v>
      </c>
      <c r="Q791" s="30">
        <f t="shared" si="320"/>
        <v>5030085162.0700006</v>
      </c>
      <c r="R791" s="31">
        <f t="shared" si="320"/>
        <v>5029371508.0700006</v>
      </c>
    </row>
    <row r="792" spans="1:18" ht="63" thickBot="1" x14ac:dyDescent="0.35">
      <c r="A792" s="2">
        <v>2021</v>
      </c>
      <c r="B792" s="79" t="s">
        <v>420</v>
      </c>
      <c r="C792" s="15" t="s">
        <v>103</v>
      </c>
      <c r="D792" s="21"/>
      <c r="E792" s="21"/>
      <c r="F792" s="21"/>
      <c r="G792" s="17" t="s">
        <v>104</v>
      </c>
      <c r="H792" s="30">
        <f t="shared" ref="H792:R792" si="321">+H793+H795+H796+H797+H794</f>
        <v>853000000</v>
      </c>
      <c r="I792" s="30">
        <f t="shared" si="321"/>
        <v>0</v>
      </c>
      <c r="J792" s="30">
        <f t="shared" si="321"/>
        <v>0</v>
      </c>
      <c r="K792" s="30">
        <f t="shared" si="321"/>
        <v>3422220</v>
      </c>
      <c r="L792" s="30">
        <f t="shared" si="321"/>
        <v>0</v>
      </c>
      <c r="M792" s="30">
        <f t="shared" si="321"/>
        <v>3422220</v>
      </c>
      <c r="N792" s="30">
        <f t="shared" si="321"/>
        <v>856422220</v>
      </c>
      <c r="O792" s="30">
        <f t="shared" si="321"/>
        <v>772593154</v>
      </c>
      <c r="P792" s="30">
        <f t="shared" si="321"/>
        <v>474425706</v>
      </c>
      <c r="Q792" s="30">
        <f t="shared" si="321"/>
        <v>83987252</v>
      </c>
      <c r="R792" s="31">
        <f t="shared" si="321"/>
        <v>83987252</v>
      </c>
    </row>
    <row r="793" spans="1:18" ht="31.8" thickBot="1" x14ac:dyDescent="0.35">
      <c r="A793" s="2">
        <v>2021</v>
      </c>
      <c r="B793" s="79" t="s">
        <v>420</v>
      </c>
      <c r="C793" s="20" t="s">
        <v>105</v>
      </c>
      <c r="D793" s="21" t="s">
        <v>18</v>
      </c>
      <c r="E793" s="21">
        <v>20</v>
      </c>
      <c r="F793" s="21" t="s">
        <v>19</v>
      </c>
      <c r="G793" s="22" t="s">
        <v>106</v>
      </c>
      <c r="H793" s="24">
        <v>6000000</v>
      </c>
      <c r="I793" s="24">
        <v>0</v>
      </c>
      <c r="J793" s="24">
        <v>0</v>
      </c>
      <c r="K793" s="24">
        <v>0</v>
      </c>
      <c r="L793" s="24">
        <v>0</v>
      </c>
      <c r="M793" s="24">
        <f t="shared" si="306"/>
        <v>0</v>
      </c>
      <c r="N793" s="24">
        <f>+H793+M793</f>
        <v>6000000</v>
      </c>
      <c r="O793" s="24">
        <v>2203000</v>
      </c>
      <c r="P793" s="24">
        <v>2200000</v>
      </c>
      <c r="Q793" s="24">
        <v>2200000</v>
      </c>
      <c r="R793" s="26">
        <v>2200000</v>
      </c>
    </row>
    <row r="794" spans="1:18" ht="18.600000000000001" thickBot="1" x14ac:dyDescent="0.35">
      <c r="A794" s="2">
        <v>2021</v>
      </c>
      <c r="B794" s="79" t="s">
        <v>420</v>
      </c>
      <c r="C794" s="20" t="s">
        <v>397</v>
      </c>
      <c r="D794" s="21" t="s">
        <v>18</v>
      </c>
      <c r="E794" s="21">
        <v>20</v>
      </c>
      <c r="F794" s="21" t="s">
        <v>19</v>
      </c>
      <c r="G794" s="22" t="s">
        <v>398</v>
      </c>
      <c r="H794" s="24">
        <v>0</v>
      </c>
      <c r="I794" s="24">
        <v>0</v>
      </c>
      <c r="J794" s="24">
        <v>0</v>
      </c>
      <c r="K794" s="24">
        <v>3422220</v>
      </c>
      <c r="L794" s="24">
        <v>0</v>
      </c>
      <c r="M794" s="24">
        <f t="shared" si="306"/>
        <v>3422220</v>
      </c>
      <c r="N794" s="24">
        <f>+H794+M794</f>
        <v>3422220</v>
      </c>
      <c r="O794" s="24">
        <v>3422220</v>
      </c>
      <c r="P794" s="24">
        <v>3422220</v>
      </c>
      <c r="Q794" s="24">
        <v>0</v>
      </c>
      <c r="R794" s="26">
        <v>0</v>
      </c>
    </row>
    <row r="795" spans="1:18" ht="18.600000000000001" thickBot="1" x14ac:dyDescent="0.35">
      <c r="A795" s="2">
        <v>2021</v>
      </c>
      <c r="B795" s="79" t="s">
        <v>420</v>
      </c>
      <c r="C795" s="20" t="s">
        <v>107</v>
      </c>
      <c r="D795" s="21" t="s">
        <v>18</v>
      </c>
      <c r="E795" s="21">
        <v>20</v>
      </c>
      <c r="F795" s="21" t="s">
        <v>19</v>
      </c>
      <c r="G795" s="22" t="s">
        <v>108</v>
      </c>
      <c r="H795" s="24">
        <v>15000000</v>
      </c>
      <c r="I795" s="24">
        <v>0</v>
      </c>
      <c r="J795" s="24">
        <v>0</v>
      </c>
      <c r="K795" s="24">
        <v>0</v>
      </c>
      <c r="L795" s="24">
        <v>0</v>
      </c>
      <c r="M795" s="24">
        <f t="shared" si="306"/>
        <v>0</v>
      </c>
      <c r="N795" s="24">
        <f>+H795+M795</f>
        <v>15000000</v>
      </c>
      <c r="O795" s="24">
        <v>6331350</v>
      </c>
      <c r="P795" s="24">
        <v>6328350</v>
      </c>
      <c r="Q795" s="24">
        <v>3943700</v>
      </c>
      <c r="R795" s="26">
        <v>3943700</v>
      </c>
    </row>
    <row r="796" spans="1:18" ht="18.600000000000001" thickBot="1" x14ac:dyDescent="0.35">
      <c r="A796" s="2">
        <v>2021</v>
      </c>
      <c r="B796" s="79" t="s">
        <v>420</v>
      </c>
      <c r="C796" s="20" t="s">
        <v>109</v>
      </c>
      <c r="D796" s="21" t="s">
        <v>18</v>
      </c>
      <c r="E796" s="21">
        <v>20</v>
      </c>
      <c r="F796" s="21" t="s">
        <v>19</v>
      </c>
      <c r="G796" s="22" t="s">
        <v>110</v>
      </c>
      <c r="H796" s="24">
        <v>456000000</v>
      </c>
      <c r="I796" s="24">
        <v>0</v>
      </c>
      <c r="J796" s="24">
        <v>0</v>
      </c>
      <c r="K796" s="24">
        <v>0</v>
      </c>
      <c r="L796" s="24">
        <v>0</v>
      </c>
      <c r="M796" s="24">
        <f t="shared" si="306"/>
        <v>0</v>
      </c>
      <c r="N796" s="24">
        <f>+H796+M796</f>
        <v>456000000</v>
      </c>
      <c r="O796" s="24">
        <v>384636584</v>
      </c>
      <c r="P796" s="24">
        <v>384631584</v>
      </c>
      <c r="Q796" s="24">
        <v>0</v>
      </c>
      <c r="R796" s="26">
        <v>0</v>
      </c>
    </row>
    <row r="797" spans="1:18" ht="31.8" thickBot="1" x14ac:dyDescent="0.35">
      <c r="A797" s="2">
        <v>2021</v>
      </c>
      <c r="B797" s="79" t="s">
        <v>420</v>
      </c>
      <c r="C797" s="20" t="s">
        <v>111</v>
      </c>
      <c r="D797" s="21" t="s">
        <v>18</v>
      </c>
      <c r="E797" s="21">
        <v>20</v>
      </c>
      <c r="F797" s="21" t="s">
        <v>19</v>
      </c>
      <c r="G797" s="22" t="s">
        <v>112</v>
      </c>
      <c r="H797" s="24">
        <v>376000000</v>
      </c>
      <c r="I797" s="24">
        <v>0</v>
      </c>
      <c r="J797" s="24">
        <v>0</v>
      </c>
      <c r="K797" s="24">
        <v>0</v>
      </c>
      <c r="L797" s="24">
        <v>0</v>
      </c>
      <c r="M797" s="24">
        <f t="shared" si="306"/>
        <v>0</v>
      </c>
      <c r="N797" s="24">
        <f>+H797+M797</f>
        <v>376000000</v>
      </c>
      <c r="O797" s="24">
        <v>376000000</v>
      </c>
      <c r="P797" s="24">
        <v>77843552</v>
      </c>
      <c r="Q797" s="24">
        <v>77843552</v>
      </c>
      <c r="R797" s="26">
        <v>77843552</v>
      </c>
    </row>
    <row r="798" spans="1:18" ht="47.4" thickBot="1" x14ac:dyDescent="0.35">
      <c r="A798" s="2">
        <v>2021</v>
      </c>
      <c r="B798" s="79" t="s">
        <v>420</v>
      </c>
      <c r="C798" s="15" t="s">
        <v>113</v>
      </c>
      <c r="D798" s="21"/>
      <c r="E798" s="21"/>
      <c r="F798" s="21"/>
      <c r="G798" s="17" t="s">
        <v>114</v>
      </c>
      <c r="H798" s="30">
        <f>+H799+H800+H801</f>
        <v>9682389879</v>
      </c>
      <c r="I798" s="30">
        <f t="shared" ref="I798:R798" si="322">+I799+I800+I801</f>
        <v>0</v>
      </c>
      <c r="J798" s="30">
        <f t="shared" si="322"/>
        <v>0</v>
      </c>
      <c r="K798" s="30">
        <f t="shared" si="322"/>
        <v>55459348</v>
      </c>
      <c r="L798" s="30">
        <f t="shared" si="322"/>
        <v>3422220</v>
      </c>
      <c r="M798" s="30">
        <f t="shared" si="322"/>
        <v>52037128</v>
      </c>
      <c r="N798" s="30">
        <f t="shared" si="322"/>
        <v>9734427007</v>
      </c>
      <c r="O798" s="30">
        <f t="shared" si="322"/>
        <v>9654256412.7799988</v>
      </c>
      <c r="P798" s="30">
        <f t="shared" si="322"/>
        <v>8375614972.3000002</v>
      </c>
      <c r="Q798" s="30">
        <f t="shared" si="322"/>
        <v>3332244425.7200003</v>
      </c>
      <c r="R798" s="31">
        <f t="shared" si="322"/>
        <v>3332244425.7200003</v>
      </c>
    </row>
    <row r="799" spans="1:18" ht="18.600000000000001" thickBot="1" x14ac:dyDescent="0.35">
      <c r="A799" s="2">
        <v>2021</v>
      </c>
      <c r="B799" s="79" t="s">
        <v>420</v>
      </c>
      <c r="C799" s="20" t="s">
        <v>115</v>
      </c>
      <c r="D799" s="21" t="s">
        <v>18</v>
      </c>
      <c r="E799" s="21">
        <v>20</v>
      </c>
      <c r="F799" s="21" t="s">
        <v>19</v>
      </c>
      <c r="G799" s="22" t="s">
        <v>116</v>
      </c>
      <c r="H799" s="24">
        <v>1764740547</v>
      </c>
      <c r="I799" s="24">
        <v>0</v>
      </c>
      <c r="J799" s="24">
        <v>0</v>
      </c>
      <c r="K799" s="24">
        <v>55459348</v>
      </c>
      <c r="L799" s="24">
        <v>0</v>
      </c>
      <c r="M799" s="24">
        <f t="shared" si="306"/>
        <v>55459348</v>
      </c>
      <c r="N799" s="24">
        <f>+H799+M799</f>
        <v>1820199895</v>
      </c>
      <c r="O799" s="24">
        <v>1820199895</v>
      </c>
      <c r="P799" s="24">
        <v>1017898119</v>
      </c>
      <c r="Q799" s="24">
        <v>1017381941</v>
      </c>
      <c r="R799" s="26">
        <v>1017381941</v>
      </c>
    </row>
    <row r="800" spans="1:18" ht="18.600000000000001" thickBot="1" x14ac:dyDescent="0.35">
      <c r="A800" s="2">
        <v>2021</v>
      </c>
      <c r="B800" s="79" t="s">
        <v>420</v>
      </c>
      <c r="C800" s="20" t="s">
        <v>117</v>
      </c>
      <c r="D800" s="21" t="s">
        <v>18</v>
      </c>
      <c r="E800" s="21">
        <v>20</v>
      </c>
      <c r="F800" s="21" t="s">
        <v>19</v>
      </c>
      <c r="G800" s="22" t="s">
        <v>118</v>
      </c>
      <c r="H800" s="24">
        <v>7916649332</v>
      </c>
      <c r="I800" s="24">
        <v>0</v>
      </c>
      <c r="J800" s="24">
        <v>0</v>
      </c>
      <c r="K800" s="24">
        <v>0</v>
      </c>
      <c r="L800" s="24">
        <v>3422220</v>
      </c>
      <c r="M800" s="24">
        <f t="shared" si="306"/>
        <v>-3422220</v>
      </c>
      <c r="N800" s="24">
        <f>+H800+M800</f>
        <v>7913227112</v>
      </c>
      <c r="O800" s="24">
        <v>7833056517.7799997</v>
      </c>
      <c r="P800" s="24">
        <v>7356716853.3000002</v>
      </c>
      <c r="Q800" s="24">
        <v>2314343736.1300001</v>
      </c>
      <c r="R800" s="26">
        <v>2314343736.1300001</v>
      </c>
    </row>
    <row r="801" spans="1:18" ht="31.8" thickBot="1" x14ac:dyDescent="0.35">
      <c r="A801" s="2">
        <v>2021</v>
      </c>
      <c r="B801" s="79" t="s">
        <v>420</v>
      </c>
      <c r="C801" s="20" t="s">
        <v>119</v>
      </c>
      <c r="D801" s="21" t="s">
        <v>18</v>
      </c>
      <c r="E801" s="21">
        <v>20</v>
      </c>
      <c r="F801" s="21" t="s">
        <v>19</v>
      </c>
      <c r="G801" s="22" t="s">
        <v>120</v>
      </c>
      <c r="H801" s="24">
        <v>1000000</v>
      </c>
      <c r="I801" s="24">
        <v>0</v>
      </c>
      <c r="J801" s="24">
        <v>0</v>
      </c>
      <c r="K801" s="24">
        <v>0</v>
      </c>
      <c r="L801" s="24">
        <v>0</v>
      </c>
      <c r="M801" s="24">
        <f t="shared" si="306"/>
        <v>0</v>
      </c>
      <c r="N801" s="24">
        <f>+H801+M801</f>
        <v>1000000</v>
      </c>
      <c r="O801" s="24">
        <v>1000000</v>
      </c>
      <c r="P801" s="24">
        <v>1000000</v>
      </c>
      <c r="Q801" s="24">
        <v>518748.59</v>
      </c>
      <c r="R801" s="26">
        <v>518748.59</v>
      </c>
    </row>
    <row r="802" spans="1:18" ht="31.8" thickBot="1" x14ac:dyDescent="0.35">
      <c r="A802" s="2">
        <v>2021</v>
      </c>
      <c r="B802" s="79" t="s">
        <v>420</v>
      </c>
      <c r="C802" s="15" t="s">
        <v>121</v>
      </c>
      <c r="D802" s="21"/>
      <c r="E802" s="21"/>
      <c r="F802" s="21"/>
      <c r="G802" s="17" t="s">
        <v>122</v>
      </c>
      <c r="H802" s="30">
        <f>SUM(H803:H808)</f>
        <v>8027189301</v>
      </c>
      <c r="I802" s="30">
        <f t="shared" ref="I802:R802" si="323">SUM(I803:I808)</f>
        <v>0</v>
      </c>
      <c r="J802" s="30">
        <f t="shared" si="323"/>
        <v>0</v>
      </c>
      <c r="K802" s="30">
        <f t="shared" si="323"/>
        <v>0</v>
      </c>
      <c r="L802" s="30">
        <f t="shared" si="323"/>
        <v>55459348</v>
      </c>
      <c r="M802" s="30">
        <f t="shared" si="323"/>
        <v>-55459348</v>
      </c>
      <c r="N802" s="30">
        <f t="shared" si="323"/>
        <v>7971729953</v>
      </c>
      <c r="O802" s="30">
        <f t="shared" si="323"/>
        <v>7142887879.6699991</v>
      </c>
      <c r="P802" s="30">
        <f t="shared" si="323"/>
        <v>7001227124.170001</v>
      </c>
      <c r="Q802" s="30">
        <f t="shared" si="323"/>
        <v>1605930664.9000001</v>
      </c>
      <c r="R802" s="31">
        <f t="shared" si="323"/>
        <v>1605217010.9000001</v>
      </c>
    </row>
    <row r="803" spans="1:18" ht="18.600000000000001" thickBot="1" x14ac:dyDescent="0.35">
      <c r="A803" s="2">
        <v>2021</v>
      </c>
      <c r="B803" s="79" t="s">
        <v>420</v>
      </c>
      <c r="C803" s="20" t="s">
        <v>123</v>
      </c>
      <c r="D803" s="21" t="s">
        <v>18</v>
      </c>
      <c r="E803" s="21">
        <v>20</v>
      </c>
      <c r="F803" s="21" t="s">
        <v>19</v>
      </c>
      <c r="G803" s="22" t="s">
        <v>124</v>
      </c>
      <c r="H803" s="24">
        <v>1901794484</v>
      </c>
      <c r="I803" s="24">
        <v>0</v>
      </c>
      <c r="J803" s="24">
        <v>0</v>
      </c>
      <c r="K803" s="24">
        <v>0</v>
      </c>
      <c r="L803" s="24">
        <v>0</v>
      </c>
      <c r="M803" s="24">
        <f t="shared" si="306"/>
        <v>0</v>
      </c>
      <c r="N803" s="24">
        <f t="shared" ref="N803:N808" si="324">+H803+M803</f>
        <v>1901794484</v>
      </c>
      <c r="O803" s="24">
        <v>1901038604.0899999</v>
      </c>
      <c r="P803" s="24">
        <v>1900574974.49</v>
      </c>
      <c r="Q803" s="24">
        <v>422017707.49000001</v>
      </c>
      <c r="R803" s="26">
        <v>422017707.49000001</v>
      </c>
    </row>
    <row r="804" spans="1:18" ht="31.8" thickBot="1" x14ac:dyDescent="0.35">
      <c r="A804" s="2">
        <v>2021</v>
      </c>
      <c r="B804" s="79" t="s">
        <v>420</v>
      </c>
      <c r="C804" s="20" t="s">
        <v>125</v>
      </c>
      <c r="D804" s="21" t="s">
        <v>18</v>
      </c>
      <c r="E804" s="21">
        <v>20</v>
      </c>
      <c r="F804" s="21" t="s">
        <v>19</v>
      </c>
      <c r="G804" s="22" t="s">
        <v>126</v>
      </c>
      <c r="H804" s="24">
        <v>3522762176</v>
      </c>
      <c r="I804" s="24">
        <v>0</v>
      </c>
      <c r="J804" s="24">
        <v>0</v>
      </c>
      <c r="K804" s="24">
        <v>0</v>
      </c>
      <c r="L804" s="24">
        <v>0</v>
      </c>
      <c r="M804" s="24">
        <f t="shared" si="306"/>
        <v>0</v>
      </c>
      <c r="N804" s="24">
        <f t="shared" si="324"/>
        <v>3522762176</v>
      </c>
      <c r="O804" s="24">
        <v>3357203684.1999998</v>
      </c>
      <c r="P804" s="24">
        <v>3275241041.98</v>
      </c>
      <c r="Q804" s="24">
        <v>684562018.98000002</v>
      </c>
      <c r="R804" s="26">
        <v>684562018.98000002</v>
      </c>
    </row>
    <row r="805" spans="1:18" ht="31.8" thickBot="1" x14ac:dyDescent="0.35">
      <c r="A805" s="2">
        <v>2021</v>
      </c>
      <c r="B805" s="79" t="s">
        <v>420</v>
      </c>
      <c r="C805" s="20" t="s">
        <v>127</v>
      </c>
      <c r="D805" s="21" t="s">
        <v>18</v>
      </c>
      <c r="E805" s="21">
        <v>20</v>
      </c>
      <c r="F805" s="21" t="s">
        <v>19</v>
      </c>
      <c r="G805" s="22" t="s">
        <v>128</v>
      </c>
      <c r="H805" s="24">
        <v>438053756</v>
      </c>
      <c r="I805" s="24">
        <v>0</v>
      </c>
      <c r="J805" s="24">
        <v>0</v>
      </c>
      <c r="K805" s="24">
        <v>0</v>
      </c>
      <c r="L805" s="24">
        <v>0</v>
      </c>
      <c r="M805" s="24">
        <f t="shared" si="306"/>
        <v>0</v>
      </c>
      <c r="N805" s="24">
        <f t="shared" si="324"/>
        <v>438053756</v>
      </c>
      <c r="O805" s="24">
        <v>288970451.94999999</v>
      </c>
      <c r="P805" s="24">
        <v>229922128.52000001</v>
      </c>
      <c r="Q805" s="24">
        <v>77907266.519999996</v>
      </c>
      <c r="R805" s="26">
        <v>77193612.519999996</v>
      </c>
    </row>
    <row r="806" spans="1:18" ht="18.600000000000001" thickBot="1" x14ac:dyDescent="0.35">
      <c r="A806" s="2">
        <v>2021</v>
      </c>
      <c r="B806" s="79" t="s">
        <v>420</v>
      </c>
      <c r="C806" s="20" t="s">
        <v>129</v>
      </c>
      <c r="D806" s="21" t="s">
        <v>18</v>
      </c>
      <c r="E806" s="21">
        <v>20</v>
      </c>
      <c r="F806" s="21" t="s">
        <v>19</v>
      </c>
      <c r="G806" s="22" t="s">
        <v>130</v>
      </c>
      <c r="H806" s="24">
        <v>1485186461</v>
      </c>
      <c r="I806" s="24">
        <v>0</v>
      </c>
      <c r="J806" s="24">
        <v>0</v>
      </c>
      <c r="K806" s="24">
        <v>0</v>
      </c>
      <c r="L806" s="24">
        <v>0</v>
      </c>
      <c r="M806" s="24">
        <f t="shared" si="306"/>
        <v>0</v>
      </c>
      <c r="N806" s="24">
        <f t="shared" si="324"/>
        <v>1485186461</v>
      </c>
      <c r="O806" s="24">
        <v>1233590172.6099999</v>
      </c>
      <c r="P806" s="24">
        <v>1233521522.6500001</v>
      </c>
      <c r="Q806" s="24">
        <v>299401163.19</v>
      </c>
      <c r="R806" s="26">
        <v>299401163.19</v>
      </c>
    </row>
    <row r="807" spans="1:18" ht="47.4" thickBot="1" x14ac:dyDescent="0.35">
      <c r="A807" s="2">
        <v>2021</v>
      </c>
      <c r="B807" s="79" t="s">
        <v>420</v>
      </c>
      <c r="C807" s="20" t="s">
        <v>131</v>
      </c>
      <c r="D807" s="21" t="s">
        <v>18</v>
      </c>
      <c r="E807" s="21">
        <v>20</v>
      </c>
      <c r="F807" s="21" t="s">
        <v>19</v>
      </c>
      <c r="G807" s="22" t="s">
        <v>132</v>
      </c>
      <c r="H807" s="24">
        <v>160471120</v>
      </c>
      <c r="I807" s="24">
        <v>0</v>
      </c>
      <c r="J807" s="24">
        <v>0</v>
      </c>
      <c r="K807" s="24">
        <v>0</v>
      </c>
      <c r="L807" s="24">
        <v>0</v>
      </c>
      <c r="M807" s="24">
        <f t="shared" si="306"/>
        <v>0</v>
      </c>
      <c r="N807" s="24">
        <f t="shared" si="324"/>
        <v>160471120</v>
      </c>
      <c r="O807" s="24">
        <v>102566038.25</v>
      </c>
      <c r="P807" s="24">
        <v>102498527.95999999</v>
      </c>
      <c r="Q807" s="24">
        <v>15530998.15</v>
      </c>
      <c r="R807" s="26">
        <v>15530998.15</v>
      </c>
    </row>
    <row r="808" spans="1:18" ht="47.4" thickBot="1" x14ac:dyDescent="0.35">
      <c r="A808" s="2">
        <v>2021</v>
      </c>
      <c r="B808" s="79" t="s">
        <v>420</v>
      </c>
      <c r="C808" s="20" t="s">
        <v>133</v>
      </c>
      <c r="D808" s="21" t="s">
        <v>18</v>
      </c>
      <c r="E808" s="21">
        <v>20</v>
      </c>
      <c r="F808" s="21" t="s">
        <v>19</v>
      </c>
      <c r="G808" s="22" t="s">
        <v>134</v>
      </c>
      <c r="H808" s="24">
        <v>518921304</v>
      </c>
      <c r="I808" s="24">
        <v>0</v>
      </c>
      <c r="J808" s="24">
        <v>0</v>
      </c>
      <c r="K808" s="24">
        <v>0</v>
      </c>
      <c r="L808" s="24">
        <v>55459348</v>
      </c>
      <c r="M808" s="24">
        <f t="shared" si="306"/>
        <v>-55459348</v>
      </c>
      <c r="N808" s="24">
        <f t="shared" si="324"/>
        <v>463461956</v>
      </c>
      <c r="O808" s="24">
        <v>259518928.56999999</v>
      </c>
      <c r="P808" s="24">
        <v>259468928.56999999</v>
      </c>
      <c r="Q808" s="24">
        <v>106511510.56999999</v>
      </c>
      <c r="R808" s="26">
        <v>106511510.56999999</v>
      </c>
    </row>
    <row r="809" spans="1:18" ht="31.8" thickBot="1" x14ac:dyDescent="0.35">
      <c r="A809" s="2">
        <v>2021</v>
      </c>
      <c r="B809" s="79" t="s">
        <v>420</v>
      </c>
      <c r="C809" s="15" t="s">
        <v>135</v>
      </c>
      <c r="D809" s="21"/>
      <c r="E809" s="21"/>
      <c r="F809" s="21"/>
      <c r="G809" s="17" t="s">
        <v>136</v>
      </c>
      <c r="H809" s="30">
        <f>SUM(H810:H814)</f>
        <v>563000000</v>
      </c>
      <c r="I809" s="30">
        <f t="shared" ref="I809:R809" si="325">SUM(I810:I814)</f>
        <v>0</v>
      </c>
      <c r="J809" s="30">
        <f t="shared" si="325"/>
        <v>0</v>
      </c>
      <c r="K809" s="30">
        <f t="shared" si="325"/>
        <v>82000000</v>
      </c>
      <c r="L809" s="30">
        <f t="shared" si="325"/>
        <v>82000000</v>
      </c>
      <c r="M809" s="30">
        <f t="shared" si="325"/>
        <v>0</v>
      </c>
      <c r="N809" s="30">
        <f t="shared" si="325"/>
        <v>563000000</v>
      </c>
      <c r="O809" s="30">
        <f t="shared" si="325"/>
        <v>513372434.72000003</v>
      </c>
      <c r="P809" s="30">
        <f t="shared" si="325"/>
        <v>310518379.72000003</v>
      </c>
      <c r="Q809" s="30">
        <f t="shared" si="325"/>
        <v>518379.72</v>
      </c>
      <c r="R809" s="31">
        <f t="shared" si="325"/>
        <v>518379.72</v>
      </c>
    </row>
    <row r="810" spans="1:18" ht="18.600000000000001" thickBot="1" x14ac:dyDescent="0.35">
      <c r="A810" s="2">
        <v>2021</v>
      </c>
      <c r="B810" s="79" t="s">
        <v>420</v>
      </c>
      <c r="C810" s="20" t="s">
        <v>137</v>
      </c>
      <c r="D810" s="21" t="s">
        <v>18</v>
      </c>
      <c r="E810" s="21">
        <v>20</v>
      </c>
      <c r="F810" s="21" t="s">
        <v>19</v>
      </c>
      <c r="G810" s="22" t="s">
        <v>138</v>
      </c>
      <c r="H810" s="24">
        <v>270000000</v>
      </c>
      <c r="I810" s="24">
        <v>0</v>
      </c>
      <c r="J810" s="24">
        <v>0</v>
      </c>
      <c r="K810" s="24">
        <v>0</v>
      </c>
      <c r="L810" s="24">
        <v>0</v>
      </c>
      <c r="M810" s="24">
        <f t="shared" ref="M810:M870" si="326">+I810-J810+K810-L810</f>
        <v>0</v>
      </c>
      <c r="N810" s="24">
        <f t="shared" ref="N810:N815" si="327">+H810+M810</f>
        <v>270000000</v>
      </c>
      <c r="O810" s="24">
        <v>270000000</v>
      </c>
      <c r="P810" s="24">
        <v>100000000</v>
      </c>
      <c r="Q810" s="24">
        <v>0</v>
      </c>
      <c r="R810" s="26">
        <v>0</v>
      </c>
    </row>
    <row r="811" spans="1:18" ht="31.8" thickBot="1" x14ac:dyDescent="0.35">
      <c r="A811" s="2">
        <v>2021</v>
      </c>
      <c r="B811" s="79" t="s">
        <v>420</v>
      </c>
      <c r="C811" s="20" t="s">
        <v>139</v>
      </c>
      <c r="D811" s="21" t="s">
        <v>18</v>
      </c>
      <c r="E811" s="21">
        <v>20</v>
      </c>
      <c r="F811" s="21" t="s">
        <v>19</v>
      </c>
      <c r="G811" s="22" t="s">
        <v>140</v>
      </c>
      <c r="H811" s="24">
        <v>50000000</v>
      </c>
      <c r="I811" s="24">
        <v>0</v>
      </c>
      <c r="J811" s="24">
        <v>0</v>
      </c>
      <c r="K811" s="24">
        <v>0</v>
      </c>
      <c r="L811" s="24">
        <v>0</v>
      </c>
      <c r="M811" s="24">
        <f t="shared" si="326"/>
        <v>0</v>
      </c>
      <c r="N811" s="24">
        <f t="shared" si="327"/>
        <v>50000000</v>
      </c>
      <c r="O811" s="24">
        <v>30372434.719999999</v>
      </c>
      <c r="P811" s="24">
        <v>126.72</v>
      </c>
      <c r="Q811" s="24">
        <v>126.72</v>
      </c>
      <c r="R811" s="26">
        <v>126.72</v>
      </c>
    </row>
    <row r="812" spans="1:18" ht="47.4" thickBot="1" x14ac:dyDescent="0.35">
      <c r="A812" s="2">
        <v>2021</v>
      </c>
      <c r="B812" s="79" t="s">
        <v>420</v>
      </c>
      <c r="C812" s="20" t="s">
        <v>141</v>
      </c>
      <c r="D812" s="21" t="s">
        <v>18</v>
      </c>
      <c r="E812" s="21">
        <v>20</v>
      </c>
      <c r="F812" s="21" t="s">
        <v>19</v>
      </c>
      <c r="G812" s="22" t="s">
        <v>142</v>
      </c>
      <c r="H812" s="24">
        <v>3000000</v>
      </c>
      <c r="I812" s="24">
        <v>0</v>
      </c>
      <c r="J812" s="24">
        <v>0</v>
      </c>
      <c r="K812" s="24">
        <v>0</v>
      </c>
      <c r="L812" s="24">
        <v>0</v>
      </c>
      <c r="M812" s="24">
        <f t="shared" si="326"/>
        <v>0</v>
      </c>
      <c r="N812" s="24">
        <f t="shared" si="327"/>
        <v>3000000</v>
      </c>
      <c r="O812" s="24">
        <v>3000000</v>
      </c>
      <c r="P812" s="24">
        <v>518253</v>
      </c>
      <c r="Q812" s="24">
        <v>518253</v>
      </c>
      <c r="R812" s="26">
        <v>518253</v>
      </c>
    </row>
    <row r="813" spans="1:18" ht="31.8" thickBot="1" x14ac:dyDescent="0.35">
      <c r="A813" s="2">
        <v>2021</v>
      </c>
      <c r="B813" s="79" t="s">
        <v>420</v>
      </c>
      <c r="C813" s="20" t="s">
        <v>143</v>
      </c>
      <c r="D813" s="21" t="s">
        <v>18</v>
      </c>
      <c r="E813" s="21">
        <v>20</v>
      </c>
      <c r="F813" s="21" t="s">
        <v>19</v>
      </c>
      <c r="G813" s="22" t="s">
        <v>144</v>
      </c>
      <c r="H813" s="24">
        <v>210000000</v>
      </c>
      <c r="I813" s="24">
        <v>0</v>
      </c>
      <c r="J813" s="24">
        <v>0</v>
      </c>
      <c r="K813" s="24">
        <v>0</v>
      </c>
      <c r="L813" s="24">
        <v>82000000</v>
      </c>
      <c r="M813" s="24">
        <f t="shared" si="326"/>
        <v>-82000000</v>
      </c>
      <c r="N813" s="25">
        <f t="shared" si="327"/>
        <v>128000000</v>
      </c>
      <c r="O813" s="24">
        <v>98000000</v>
      </c>
      <c r="P813" s="24">
        <v>98000000</v>
      </c>
      <c r="Q813" s="24">
        <v>0</v>
      </c>
      <c r="R813" s="26">
        <v>0</v>
      </c>
    </row>
    <row r="814" spans="1:18" ht="18.600000000000001" thickBot="1" x14ac:dyDescent="0.35">
      <c r="A814" s="2">
        <v>2021</v>
      </c>
      <c r="B814" s="79" t="s">
        <v>420</v>
      </c>
      <c r="C814" s="20" t="s">
        <v>145</v>
      </c>
      <c r="D814" s="21" t="s">
        <v>18</v>
      </c>
      <c r="E814" s="21">
        <v>20</v>
      </c>
      <c r="F814" s="21" t="s">
        <v>19</v>
      </c>
      <c r="G814" s="22" t="s">
        <v>146</v>
      </c>
      <c r="H814" s="24">
        <v>30000000</v>
      </c>
      <c r="I814" s="24">
        <v>0</v>
      </c>
      <c r="J814" s="24">
        <v>0</v>
      </c>
      <c r="K814" s="24">
        <v>82000000</v>
      </c>
      <c r="L814" s="24">
        <v>0</v>
      </c>
      <c r="M814" s="24">
        <f t="shared" si="326"/>
        <v>82000000</v>
      </c>
      <c r="N814" s="25">
        <f t="shared" si="327"/>
        <v>112000000</v>
      </c>
      <c r="O814" s="24">
        <v>112000000</v>
      </c>
      <c r="P814" s="24">
        <v>112000000</v>
      </c>
      <c r="Q814" s="24">
        <v>0</v>
      </c>
      <c r="R814" s="26">
        <v>0</v>
      </c>
    </row>
    <row r="815" spans="1:18" ht="18.600000000000001" thickBot="1" x14ac:dyDescent="0.35">
      <c r="A815" s="2">
        <v>2021</v>
      </c>
      <c r="B815" s="79" t="s">
        <v>420</v>
      </c>
      <c r="C815" s="15" t="s">
        <v>147</v>
      </c>
      <c r="D815" s="21" t="s">
        <v>18</v>
      </c>
      <c r="E815" s="21">
        <v>20</v>
      </c>
      <c r="F815" s="21" t="s">
        <v>19</v>
      </c>
      <c r="G815" s="17" t="s">
        <v>148</v>
      </c>
      <c r="H815" s="30">
        <v>36000000</v>
      </c>
      <c r="I815" s="30">
        <v>0</v>
      </c>
      <c r="J815" s="30">
        <v>0</v>
      </c>
      <c r="K815" s="30">
        <v>0</v>
      </c>
      <c r="L815" s="30">
        <v>0</v>
      </c>
      <c r="M815" s="30">
        <f t="shared" si="326"/>
        <v>0</v>
      </c>
      <c r="N815" s="30">
        <f t="shared" si="327"/>
        <v>36000000</v>
      </c>
      <c r="O815" s="30">
        <v>7404439.7300000004</v>
      </c>
      <c r="P815" s="30">
        <v>7404439.7300000004</v>
      </c>
      <c r="Q815" s="30">
        <v>7404439.7300000004</v>
      </c>
      <c r="R815" s="31">
        <v>7404439.7300000004</v>
      </c>
    </row>
    <row r="816" spans="1:18" ht="18.600000000000001" thickBot="1" x14ac:dyDescent="0.35">
      <c r="A816" s="2">
        <v>2021</v>
      </c>
      <c r="B816" s="79" t="s">
        <v>420</v>
      </c>
      <c r="C816" s="15" t="s">
        <v>149</v>
      </c>
      <c r="D816" s="16"/>
      <c r="E816" s="16"/>
      <c r="F816" s="21"/>
      <c r="G816" s="17" t="s">
        <v>150</v>
      </c>
      <c r="H816" s="30">
        <f>+H817+H820+H825</f>
        <v>27177626000</v>
      </c>
      <c r="I816" s="30">
        <f t="shared" ref="I816:R816" si="328">+I817+I820+I825</f>
        <v>0</v>
      </c>
      <c r="J816" s="30">
        <f t="shared" si="328"/>
        <v>0</v>
      </c>
      <c r="K816" s="30">
        <f t="shared" si="328"/>
        <v>0</v>
      </c>
      <c r="L816" s="30">
        <f t="shared" si="328"/>
        <v>0</v>
      </c>
      <c r="M816" s="30">
        <f t="shared" si="328"/>
        <v>0</v>
      </c>
      <c r="N816" s="30">
        <f t="shared" si="328"/>
        <v>27177626000</v>
      </c>
      <c r="O816" s="30">
        <f t="shared" si="328"/>
        <v>6105885059.5300007</v>
      </c>
      <c r="P816" s="30">
        <f t="shared" si="328"/>
        <v>5059554884.8400002</v>
      </c>
      <c r="Q816" s="30">
        <f t="shared" si="328"/>
        <v>1924811934.8399999</v>
      </c>
      <c r="R816" s="31">
        <f t="shared" si="328"/>
        <v>1924811934.8399999</v>
      </c>
    </row>
    <row r="817" spans="1:18" ht="18.600000000000001" thickBot="1" x14ac:dyDescent="0.35">
      <c r="A817" s="2">
        <v>2021</v>
      </c>
      <c r="B817" s="79" t="s">
        <v>420</v>
      </c>
      <c r="C817" s="15" t="s">
        <v>151</v>
      </c>
      <c r="D817" s="16"/>
      <c r="E817" s="16"/>
      <c r="F817" s="21"/>
      <c r="G817" s="17" t="s">
        <v>152</v>
      </c>
      <c r="H817" s="30">
        <f t="shared" ref="H817:R818" si="329">+H818</f>
        <v>18767000000</v>
      </c>
      <c r="I817" s="30">
        <f t="shared" si="329"/>
        <v>0</v>
      </c>
      <c r="J817" s="30">
        <f t="shared" si="329"/>
        <v>0</v>
      </c>
      <c r="K817" s="30">
        <f t="shared" si="329"/>
        <v>0</v>
      </c>
      <c r="L817" s="30">
        <f t="shared" si="329"/>
        <v>0</v>
      </c>
      <c r="M817" s="30">
        <f t="shared" si="329"/>
        <v>0</v>
      </c>
      <c r="N817" s="30">
        <f t="shared" si="329"/>
        <v>18767000000</v>
      </c>
      <c r="O817" s="30">
        <f t="shared" si="329"/>
        <v>0</v>
      </c>
      <c r="P817" s="30">
        <f t="shared" si="329"/>
        <v>0</v>
      </c>
      <c r="Q817" s="30">
        <f t="shared" si="329"/>
        <v>0</v>
      </c>
      <c r="R817" s="31">
        <f t="shared" si="329"/>
        <v>0</v>
      </c>
    </row>
    <row r="818" spans="1:18" ht="18.600000000000001" thickBot="1" x14ac:dyDescent="0.35">
      <c r="A818" s="2">
        <v>2021</v>
      </c>
      <c r="B818" s="79" t="s">
        <v>420</v>
      </c>
      <c r="C818" s="15" t="s">
        <v>153</v>
      </c>
      <c r="D818" s="16"/>
      <c r="E818" s="16"/>
      <c r="F818" s="21"/>
      <c r="G818" s="17" t="s">
        <v>154</v>
      </c>
      <c r="H818" s="30">
        <f t="shared" si="329"/>
        <v>18767000000</v>
      </c>
      <c r="I818" s="30">
        <f t="shared" si="329"/>
        <v>0</v>
      </c>
      <c r="J818" s="30">
        <f t="shared" si="329"/>
        <v>0</v>
      </c>
      <c r="K818" s="30">
        <f t="shared" si="329"/>
        <v>0</v>
      </c>
      <c r="L818" s="30">
        <f t="shared" si="329"/>
        <v>0</v>
      </c>
      <c r="M818" s="30">
        <f t="shared" si="329"/>
        <v>0</v>
      </c>
      <c r="N818" s="30">
        <f t="shared" si="329"/>
        <v>18767000000</v>
      </c>
      <c r="O818" s="30">
        <f t="shared" si="329"/>
        <v>0</v>
      </c>
      <c r="P818" s="30">
        <f t="shared" si="329"/>
        <v>0</v>
      </c>
      <c r="Q818" s="30">
        <f t="shared" si="329"/>
        <v>0</v>
      </c>
      <c r="R818" s="31">
        <f t="shared" si="329"/>
        <v>0</v>
      </c>
    </row>
    <row r="819" spans="1:18" ht="47.4" thickBot="1" x14ac:dyDescent="0.35">
      <c r="A819" s="2">
        <v>2021</v>
      </c>
      <c r="B819" s="79" t="s">
        <v>420</v>
      </c>
      <c r="C819" s="20" t="s">
        <v>155</v>
      </c>
      <c r="D819" s="21" t="s">
        <v>18</v>
      </c>
      <c r="E819" s="21">
        <v>20</v>
      </c>
      <c r="F819" s="21" t="s">
        <v>19</v>
      </c>
      <c r="G819" s="22" t="s">
        <v>156</v>
      </c>
      <c r="H819" s="35">
        <v>18767000000</v>
      </c>
      <c r="I819" s="24">
        <v>0</v>
      </c>
      <c r="J819" s="24">
        <v>0</v>
      </c>
      <c r="K819" s="24">
        <v>0</v>
      </c>
      <c r="L819" s="24">
        <v>0</v>
      </c>
      <c r="M819" s="24">
        <f t="shared" si="326"/>
        <v>0</v>
      </c>
      <c r="N819" s="24">
        <f>+H819+M819</f>
        <v>18767000000</v>
      </c>
      <c r="O819" s="24">
        <v>0</v>
      </c>
      <c r="P819" s="24">
        <v>0</v>
      </c>
      <c r="Q819" s="24">
        <v>0</v>
      </c>
      <c r="R819" s="26">
        <v>0</v>
      </c>
    </row>
    <row r="820" spans="1:18" ht="18.600000000000001" thickBot="1" x14ac:dyDescent="0.35">
      <c r="A820" s="2">
        <v>2021</v>
      </c>
      <c r="B820" s="79" t="s">
        <v>420</v>
      </c>
      <c r="C820" s="15" t="s">
        <v>157</v>
      </c>
      <c r="D820" s="16"/>
      <c r="E820" s="16"/>
      <c r="F820" s="21"/>
      <c r="G820" s="85" t="s">
        <v>427</v>
      </c>
      <c r="H820" s="30">
        <f t="shared" ref="H820:R821" si="330">+H821</f>
        <v>188000000</v>
      </c>
      <c r="I820" s="30">
        <f t="shared" si="330"/>
        <v>0</v>
      </c>
      <c r="J820" s="30">
        <f t="shared" si="330"/>
        <v>0</v>
      </c>
      <c r="K820" s="30">
        <f t="shared" si="330"/>
        <v>0</v>
      </c>
      <c r="L820" s="30">
        <f t="shared" si="330"/>
        <v>0</v>
      </c>
      <c r="M820" s="30">
        <f t="shared" si="330"/>
        <v>0</v>
      </c>
      <c r="N820" s="30">
        <f t="shared" si="330"/>
        <v>188000000</v>
      </c>
      <c r="O820" s="30">
        <f t="shared" si="330"/>
        <v>188000000</v>
      </c>
      <c r="P820" s="30">
        <f t="shared" si="330"/>
        <v>16124701.870000001</v>
      </c>
      <c r="Q820" s="30">
        <f t="shared" si="330"/>
        <v>9824840.870000001</v>
      </c>
      <c r="R820" s="31">
        <f t="shared" si="330"/>
        <v>9824840.870000001</v>
      </c>
    </row>
    <row r="821" spans="1:18" ht="31.8" thickBot="1" x14ac:dyDescent="0.35">
      <c r="A821" s="2">
        <v>2021</v>
      </c>
      <c r="B821" s="79" t="s">
        <v>420</v>
      </c>
      <c r="C821" s="15" t="s">
        <v>159</v>
      </c>
      <c r="D821" s="21"/>
      <c r="E821" s="21"/>
      <c r="F821" s="21"/>
      <c r="G821" s="17" t="s">
        <v>160</v>
      </c>
      <c r="H821" s="30">
        <f t="shared" si="330"/>
        <v>188000000</v>
      </c>
      <c r="I821" s="30">
        <f t="shared" si="330"/>
        <v>0</v>
      </c>
      <c r="J821" s="30">
        <f t="shared" si="330"/>
        <v>0</v>
      </c>
      <c r="K821" s="30">
        <f t="shared" si="330"/>
        <v>0</v>
      </c>
      <c r="L821" s="30">
        <f t="shared" si="330"/>
        <v>0</v>
      </c>
      <c r="M821" s="30">
        <f t="shared" si="330"/>
        <v>0</v>
      </c>
      <c r="N821" s="30">
        <f t="shared" si="330"/>
        <v>188000000</v>
      </c>
      <c r="O821" s="30">
        <f t="shared" si="330"/>
        <v>188000000</v>
      </c>
      <c r="P821" s="30">
        <f t="shared" si="330"/>
        <v>16124701.870000001</v>
      </c>
      <c r="Q821" s="30">
        <f t="shared" si="330"/>
        <v>9824840.870000001</v>
      </c>
      <c r="R821" s="31">
        <f t="shared" si="330"/>
        <v>9824840.870000001</v>
      </c>
    </row>
    <row r="822" spans="1:18" ht="31.8" thickBot="1" x14ac:dyDescent="0.35">
      <c r="A822" s="2">
        <v>2021</v>
      </c>
      <c r="B822" s="79" t="s">
        <v>420</v>
      </c>
      <c r="C822" s="15" t="s">
        <v>161</v>
      </c>
      <c r="D822" s="21"/>
      <c r="E822" s="21"/>
      <c r="F822" s="21"/>
      <c r="G822" s="17" t="s">
        <v>162</v>
      </c>
      <c r="H822" s="30">
        <f>+H823+H824</f>
        <v>188000000</v>
      </c>
      <c r="I822" s="30">
        <f t="shared" ref="I822:R822" si="331">+I823+I824</f>
        <v>0</v>
      </c>
      <c r="J822" s="30">
        <f t="shared" si="331"/>
        <v>0</v>
      </c>
      <c r="K822" s="30">
        <f t="shared" si="331"/>
        <v>0</v>
      </c>
      <c r="L822" s="30">
        <f t="shared" si="331"/>
        <v>0</v>
      </c>
      <c r="M822" s="30">
        <f t="shared" si="331"/>
        <v>0</v>
      </c>
      <c r="N822" s="30">
        <f t="shared" si="331"/>
        <v>188000000</v>
      </c>
      <c r="O822" s="30">
        <f t="shared" si="331"/>
        <v>188000000</v>
      </c>
      <c r="P822" s="30">
        <f t="shared" si="331"/>
        <v>16124701.870000001</v>
      </c>
      <c r="Q822" s="30">
        <f t="shared" si="331"/>
        <v>9824840.870000001</v>
      </c>
      <c r="R822" s="31">
        <f t="shared" si="331"/>
        <v>9824840.870000001</v>
      </c>
    </row>
    <row r="823" spans="1:18" ht="18.600000000000001" thickBot="1" x14ac:dyDescent="0.35">
      <c r="A823" s="2">
        <v>2021</v>
      </c>
      <c r="B823" s="79" t="s">
        <v>420</v>
      </c>
      <c r="C823" s="20" t="s">
        <v>163</v>
      </c>
      <c r="D823" s="21" t="s">
        <v>18</v>
      </c>
      <c r="E823" s="21">
        <v>20</v>
      </c>
      <c r="F823" s="21" t="s">
        <v>19</v>
      </c>
      <c r="G823" s="22" t="s">
        <v>164</v>
      </c>
      <c r="H823" s="24">
        <v>68000000</v>
      </c>
      <c r="I823" s="24">
        <v>0</v>
      </c>
      <c r="J823" s="24">
        <v>0</v>
      </c>
      <c r="K823" s="24">
        <v>0</v>
      </c>
      <c r="L823" s="24">
        <v>0</v>
      </c>
      <c r="M823" s="24">
        <f t="shared" si="326"/>
        <v>0</v>
      </c>
      <c r="N823" s="24">
        <f>+H823+M823</f>
        <v>68000000</v>
      </c>
      <c r="O823" s="24">
        <v>68000000</v>
      </c>
      <c r="P823" s="24">
        <v>13248596.98</v>
      </c>
      <c r="Q823" s="24">
        <v>9796162.9800000004</v>
      </c>
      <c r="R823" s="26">
        <v>9796162.9800000004</v>
      </c>
    </row>
    <row r="824" spans="1:18" ht="31.8" thickBot="1" x14ac:dyDescent="0.35">
      <c r="A824" s="2">
        <v>2021</v>
      </c>
      <c r="B824" s="79" t="s">
        <v>420</v>
      </c>
      <c r="C824" s="20" t="s">
        <v>165</v>
      </c>
      <c r="D824" s="21" t="s">
        <v>18</v>
      </c>
      <c r="E824" s="21">
        <v>20</v>
      </c>
      <c r="F824" s="21" t="s">
        <v>19</v>
      </c>
      <c r="G824" s="22" t="s">
        <v>166</v>
      </c>
      <c r="H824" s="24">
        <v>120000000</v>
      </c>
      <c r="I824" s="24">
        <v>0</v>
      </c>
      <c r="J824" s="24">
        <v>0</v>
      </c>
      <c r="K824" s="24">
        <v>0</v>
      </c>
      <c r="L824" s="24">
        <v>0</v>
      </c>
      <c r="M824" s="24">
        <f t="shared" si="326"/>
        <v>0</v>
      </c>
      <c r="N824" s="24">
        <f>+H824+M824</f>
        <v>120000000</v>
      </c>
      <c r="O824" s="24">
        <v>120000000</v>
      </c>
      <c r="P824" s="24">
        <v>2876104.89</v>
      </c>
      <c r="Q824" s="24">
        <v>28677.89</v>
      </c>
      <c r="R824" s="26">
        <v>28677.89</v>
      </c>
    </row>
    <row r="825" spans="1:18" ht="18.600000000000001" thickBot="1" x14ac:dyDescent="0.35">
      <c r="A825" s="2">
        <v>2021</v>
      </c>
      <c r="B825" s="79" t="s">
        <v>420</v>
      </c>
      <c r="C825" s="15" t="s">
        <v>167</v>
      </c>
      <c r="D825" s="16"/>
      <c r="E825" s="16"/>
      <c r="F825" s="21"/>
      <c r="G825" s="17" t="s">
        <v>168</v>
      </c>
      <c r="H825" s="30">
        <f>+H826</f>
        <v>8222626000</v>
      </c>
      <c r="I825" s="30">
        <f t="shared" ref="I825:R825" si="332">+I826</f>
        <v>0</v>
      </c>
      <c r="J825" s="30">
        <f t="shared" si="332"/>
        <v>0</v>
      </c>
      <c r="K825" s="30">
        <f t="shared" si="332"/>
        <v>0</v>
      </c>
      <c r="L825" s="30">
        <f t="shared" si="332"/>
        <v>0</v>
      </c>
      <c r="M825" s="30">
        <f t="shared" si="332"/>
        <v>0</v>
      </c>
      <c r="N825" s="30">
        <f t="shared" si="332"/>
        <v>8222626000</v>
      </c>
      <c r="O825" s="30">
        <f t="shared" si="332"/>
        <v>5917885059.5300007</v>
      </c>
      <c r="P825" s="30">
        <f t="shared" si="332"/>
        <v>5043430182.9700003</v>
      </c>
      <c r="Q825" s="30">
        <f t="shared" si="332"/>
        <v>1914987093.97</v>
      </c>
      <c r="R825" s="31">
        <f t="shared" si="332"/>
        <v>1914987093.97</v>
      </c>
    </row>
    <row r="826" spans="1:18" ht="18.600000000000001" thickBot="1" x14ac:dyDescent="0.35">
      <c r="A826" s="2">
        <v>2021</v>
      </c>
      <c r="B826" s="79" t="s">
        <v>420</v>
      </c>
      <c r="C826" s="15" t="s">
        <v>169</v>
      </c>
      <c r="D826" s="16"/>
      <c r="E826" s="16"/>
      <c r="F826" s="21"/>
      <c r="G826" s="17" t="s">
        <v>170</v>
      </c>
      <c r="H826" s="30">
        <f>+H827+H828+H829</f>
        <v>8222626000</v>
      </c>
      <c r="I826" s="30">
        <f t="shared" ref="I826:R826" si="333">+I827+I828+I829</f>
        <v>0</v>
      </c>
      <c r="J826" s="30">
        <f t="shared" si="333"/>
        <v>0</v>
      </c>
      <c r="K826" s="30">
        <f t="shared" si="333"/>
        <v>0</v>
      </c>
      <c r="L826" s="30">
        <f t="shared" si="333"/>
        <v>0</v>
      </c>
      <c r="M826" s="30">
        <f t="shared" si="333"/>
        <v>0</v>
      </c>
      <c r="N826" s="30">
        <f t="shared" si="333"/>
        <v>8222626000</v>
      </c>
      <c r="O826" s="30">
        <f t="shared" si="333"/>
        <v>5917885059.5300007</v>
      </c>
      <c r="P826" s="30">
        <f t="shared" si="333"/>
        <v>5043430182.9700003</v>
      </c>
      <c r="Q826" s="30">
        <f t="shared" si="333"/>
        <v>1914987093.97</v>
      </c>
      <c r="R826" s="31">
        <f t="shared" si="333"/>
        <v>1914987093.97</v>
      </c>
    </row>
    <row r="827" spans="1:18" ht="18.600000000000001" thickBot="1" x14ac:dyDescent="0.35">
      <c r="A827" s="2">
        <v>2021</v>
      </c>
      <c r="B827" s="79" t="s">
        <v>420</v>
      </c>
      <c r="C827" s="20" t="s">
        <v>171</v>
      </c>
      <c r="D827" s="21" t="s">
        <v>172</v>
      </c>
      <c r="E827" s="21">
        <v>10</v>
      </c>
      <c r="F827" s="21" t="s">
        <v>19</v>
      </c>
      <c r="G827" s="22" t="s">
        <v>173</v>
      </c>
      <c r="H827" s="24">
        <v>1408779000</v>
      </c>
      <c r="I827" s="24">
        <v>0</v>
      </c>
      <c r="J827" s="24">
        <v>0</v>
      </c>
      <c r="K827" s="24">
        <v>0</v>
      </c>
      <c r="L827" s="24">
        <v>0</v>
      </c>
      <c r="M827" s="24">
        <f t="shared" si="326"/>
        <v>0</v>
      </c>
      <c r="N827" s="24">
        <f>+H827+M827</f>
        <v>1408779000</v>
      </c>
      <c r="O827" s="24">
        <v>882524834</v>
      </c>
      <c r="P827" s="24">
        <v>882524834</v>
      </c>
      <c r="Q827" s="24">
        <v>882524834</v>
      </c>
      <c r="R827" s="26">
        <v>882524834</v>
      </c>
    </row>
    <row r="828" spans="1:18" ht="18.600000000000001" thickBot="1" x14ac:dyDescent="0.35">
      <c r="A828" s="2">
        <v>2021</v>
      </c>
      <c r="B828" s="79" t="s">
        <v>420</v>
      </c>
      <c r="C828" s="20" t="s">
        <v>171</v>
      </c>
      <c r="D828" s="21" t="s">
        <v>18</v>
      </c>
      <c r="E828" s="21">
        <v>20</v>
      </c>
      <c r="F828" s="21" t="s">
        <v>19</v>
      </c>
      <c r="G828" s="22" t="s">
        <v>173</v>
      </c>
      <c r="H828" s="24">
        <v>848378000</v>
      </c>
      <c r="I828" s="24">
        <v>0</v>
      </c>
      <c r="J828" s="24">
        <v>0</v>
      </c>
      <c r="K828" s="24">
        <v>0</v>
      </c>
      <c r="L828" s="24">
        <v>0</v>
      </c>
      <c r="M828" s="24">
        <f t="shared" si="326"/>
        <v>0</v>
      </c>
      <c r="N828" s="24">
        <f>+H828+M828</f>
        <v>848378000</v>
      </c>
      <c r="O828" s="24">
        <v>8968387.5099999998</v>
      </c>
      <c r="P828" s="24">
        <v>4251907.6100000003</v>
      </c>
      <c r="Q828" s="24">
        <v>4251907.6100000003</v>
      </c>
      <c r="R828" s="26">
        <v>4251907.6100000003</v>
      </c>
    </row>
    <row r="829" spans="1:18" ht="18.600000000000001" thickBot="1" x14ac:dyDescent="0.35">
      <c r="A829" s="2">
        <v>2021</v>
      </c>
      <c r="B829" s="79" t="s">
        <v>420</v>
      </c>
      <c r="C829" s="20" t="s">
        <v>174</v>
      </c>
      <c r="D829" s="21" t="s">
        <v>18</v>
      </c>
      <c r="E829" s="21">
        <v>20</v>
      </c>
      <c r="F829" s="21" t="s">
        <v>19</v>
      </c>
      <c r="G829" s="22" t="s">
        <v>175</v>
      </c>
      <c r="H829" s="24">
        <v>5965469000</v>
      </c>
      <c r="I829" s="24">
        <v>0</v>
      </c>
      <c r="J829" s="24">
        <v>0</v>
      </c>
      <c r="K829" s="24">
        <v>0</v>
      </c>
      <c r="L829" s="24">
        <v>0</v>
      </c>
      <c r="M829" s="24">
        <f t="shared" si="326"/>
        <v>0</v>
      </c>
      <c r="N829" s="24">
        <f>+H829+M829</f>
        <v>5965469000</v>
      </c>
      <c r="O829" s="24">
        <v>5026391838.0200005</v>
      </c>
      <c r="P829" s="24">
        <v>4156653441.3600001</v>
      </c>
      <c r="Q829" s="24">
        <v>1028210352.36</v>
      </c>
      <c r="R829" s="26">
        <v>1028210352.36</v>
      </c>
    </row>
    <row r="830" spans="1:18" ht="31.8" thickBot="1" x14ac:dyDescent="0.35">
      <c r="A830" s="2">
        <v>2021</v>
      </c>
      <c r="B830" s="79" t="s">
        <v>420</v>
      </c>
      <c r="C830" s="15" t="s">
        <v>176</v>
      </c>
      <c r="D830" s="16"/>
      <c r="E830" s="16"/>
      <c r="F830" s="21"/>
      <c r="G830" s="17" t="s">
        <v>177</v>
      </c>
      <c r="H830" s="30">
        <f t="shared" ref="H830:R831" si="334">+H831</f>
        <v>6122200000</v>
      </c>
      <c r="I830" s="30">
        <f t="shared" si="334"/>
        <v>0</v>
      </c>
      <c r="J830" s="30">
        <f t="shared" si="334"/>
        <v>0</v>
      </c>
      <c r="K830" s="30">
        <f t="shared" si="334"/>
        <v>0</v>
      </c>
      <c r="L830" s="30">
        <f t="shared" si="334"/>
        <v>0</v>
      </c>
      <c r="M830" s="30">
        <f t="shared" si="334"/>
        <v>0</v>
      </c>
      <c r="N830" s="30">
        <f t="shared" si="334"/>
        <v>6122200000</v>
      </c>
      <c r="O830" s="30">
        <f t="shared" si="334"/>
        <v>4640071275.4499998</v>
      </c>
      <c r="P830" s="30">
        <f t="shared" si="334"/>
        <v>4640071275.4499998</v>
      </c>
      <c r="Q830" s="30">
        <f t="shared" si="334"/>
        <v>4640071275.4499998</v>
      </c>
      <c r="R830" s="31">
        <f t="shared" si="334"/>
        <v>4640071275.4499998</v>
      </c>
    </row>
    <row r="831" spans="1:18" ht="18.600000000000001" thickBot="1" x14ac:dyDescent="0.35">
      <c r="A831" s="2">
        <v>2021</v>
      </c>
      <c r="B831" s="79" t="s">
        <v>420</v>
      </c>
      <c r="C831" s="15" t="s">
        <v>178</v>
      </c>
      <c r="D831" s="16"/>
      <c r="E831" s="16"/>
      <c r="F831" s="21"/>
      <c r="G831" s="17" t="s">
        <v>179</v>
      </c>
      <c r="H831" s="30">
        <f t="shared" si="334"/>
        <v>6122200000</v>
      </c>
      <c r="I831" s="30">
        <f t="shared" si="334"/>
        <v>0</v>
      </c>
      <c r="J831" s="30">
        <f t="shared" si="334"/>
        <v>0</v>
      </c>
      <c r="K831" s="30">
        <f t="shared" si="334"/>
        <v>0</v>
      </c>
      <c r="L831" s="30">
        <f t="shared" si="334"/>
        <v>0</v>
      </c>
      <c r="M831" s="30">
        <f t="shared" si="334"/>
        <v>0</v>
      </c>
      <c r="N831" s="30">
        <f t="shared" si="334"/>
        <v>6122200000</v>
      </c>
      <c r="O831" s="30">
        <f t="shared" si="334"/>
        <v>4640071275.4499998</v>
      </c>
      <c r="P831" s="30">
        <f t="shared" si="334"/>
        <v>4640071275.4499998</v>
      </c>
      <c r="Q831" s="30">
        <f t="shared" si="334"/>
        <v>4640071275.4499998</v>
      </c>
      <c r="R831" s="31">
        <f t="shared" si="334"/>
        <v>4640071275.4499998</v>
      </c>
    </row>
    <row r="832" spans="1:18" ht="18.600000000000001" thickBot="1" x14ac:dyDescent="0.35">
      <c r="A832" s="2">
        <v>2021</v>
      </c>
      <c r="B832" s="79" t="s">
        <v>420</v>
      </c>
      <c r="C832" s="36" t="s">
        <v>180</v>
      </c>
      <c r="D832" s="37" t="s">
        <v>18</v>
      </c>
      <c r="E832" s="37">
        <v>20</v>
      </c>
      <c r="F832" s="37" t="s">
        <v>19</v>
      </c>
      <c r="G832" s="38" t="s">
        <v>181</v>
      </c>
      <c r="H832" s="39">
        <v>6122200000</v>
      </c>
      <c r="I832" s="39">
        <v>0</v>
      </c>
      <c r="J832" s="39">
        <v>0</v>
      </c>
      <c r="K832" s="39">
        <v>0</v>
      </c>
      <c r="L832" s="39">
        <v>0</v>
      </c>
      <c r="M832" s="39">
        <f t="shared" si="326"/>
        <v>0</v>
      </c>
      <c r="N832" s="39">
        <f>+H832+M832</f>
        <v>6122200000</v>
      </c>
      <c r="O832" s="39">
        <v>4640071275.4499998</v>
      </c>
      <c r="P832" s="39">
        <v>4640071275.4499998</v>
      </c>
      <c r="Q832" s="39">
        <v>4640071275.4499998</v>
      </c>
      <c r="R832" s="41">
        <v>4640071275.4499998</v>
      </c>
    </row>
    <row r="833" spans="1:18" ht="18.600000000000001" thickBot="1" x14ac:dyDescent="0.35">
      <c r="A833" s="2">
        <v>2021</v>
      </c>
      <c r="B833" s="79" t="s">
        <v>420</v>
      </c>
      <c r="C833" s="5" t="s">
        <v>182</v>
      </c>
      <c r="D833" s="6"/>
      <c r="E833" s="6"/>
      <c r="F833" s="6"/>
      <c r="G833" s="7" t="s">
        <v>183</v>
      </c>
      <c r="H833" s="8">
        <f>H834+H837</f>
        <v>969198470862</v>
      </c>
      <c r="I833" s="8">
        <f t="shared" ref="I833:R833" si="335">I834+I837</f>
        <v>0</v>
      </c>
      <c r="J833" s="8">
        <f t="shared" si="335"/>
        <v>0</v>
      </c>
      <c r="K833" s="8">
        <f t="shared" si="335"/>
        <v>0</v>
      </c>
      <c r="L833" s="8">
        <f t="shared" si="335"/>
        <v>0</v>
      </c>
      <c r="M833" s="8">
        <f t="shared" si="335"/>
        <v>0</v>
      </c>
      <c r="N833" s="8">
        <f t="shared" si="335"/>
        <v>969198470862</v>
      </c>
      <c r="O833" s="8">
        <f t="shared" si="335"/>
        <v>64166248238</v>
      </c>
      <c r="P833" s="8">
        <f t="shared" si="335"/>
        <v>64166248238</v>
      </c>
      <c r="Q833" s="8">
        <f t="shared" si="335"/>
        <v>64166248238</v>
      </c>
      <c r="R833" s="9">
        <f t="shared" si="335"/>
        <v>64166248238</v>
      </c>
    </row>
    <row r="834" spans="1:18" ht="18.600000000000001" thickBot="1" x14ac:dyDescent="0.35">
      <c r="A834" s="2">
        <v>2021</v>
      </c>
      <c r="B834" s="79" t="s">
        <v>420</v>
      </c>
      <c r="C834" s="10" t="s">
        <v>184</v>
      </c>
      <c r="D834" s="11"/>
      <c r="E834" s="11"/>
      <c r="F834" s="42"/>
      <c r="G834" s="12" t="s">
        <v>185</v>
      </c>
      <c r="H834" s="43">
        <f>H835</f>
        <v>134836170862</v>
      </c>
      <c r="I834" s="43">
        <f t="shared" ref="I834:R834" si="336">I835</f>
        <v>0</v>
      </c>
      <c r="J834" s="43">
        <f t="shared" si="336"/>
        <v>0</v>
      </c>
      <c r="K834" s="43">
        <f t="shared" si="336"/>
        <v>0</v>
      </c>
      <c r="L834" s="43">
        <f t="shared" si="336"/>
        <v>0</v>
      </c>
      <c r="M834" s="43">
        <f t="shared" si="336"/>
        <v>0</v>
      </c>
      <c r="N834" s="43">
        <f t="shared" si="336"/>
        <v>134836170862</v>
      </c>
      <c r="O834" s="43">
        <f t="shared" si="336"/>
        <v>0</v>
      </c>
      <c r="P834" s="43">
        <f t="shared" si="336"/>
        <v>0</v>
      </c>
      <c r="Q834" s="43">
        <f t="shared" si="336"/>
        <v>0</v>
      </c>
      <c r="R834" s="44">
        <f t="shared" si="336"/>
        <v>0</v>
      </c>
    </row>
    <row r="835" spans="1:18" ht="18.600000000000001" thickBot="1" x14ac:dyDescent="0.35">
      <c r="A835" s="2">
        <v>2021</v>
      </c>
      <c r="B835" s="79" t="s">
        <v>420</v>
      </c>
      <c r="C835" s="15" t="s">
        <v>186</v>
      </c>
      <c r="D835" s="16"/>
      <c r="E835" s="16"/>
      <c r="F835" s="21"/>
      <c r="G835" s="17" t="s">
        <v>187</v>
      </c>
      <c r="H835" s="45">
        <f t="shared" ref="H835:R835" si="337">+H836</f>
        <v>134836170862</v>
      </c>
      <c r="I835" s="45">
        <f t="shared" si="337"/>
        <v>0</v>
      </c>
      <c r="J835" s="45">
        <f t="shared" si="337"/>
        <v>0</v>
      </c>
      <c r="K835" s="45">
        <f t="shared" si="337"/>
        <v>0</v>
      </c>
      <c r="L835" s="45">
        <f t="shared" si="337"/>
        <v>0</v>
      </c>
      <c r="M835" s="45">
        <f t="shared" si="337"/>
        <v>0</v>
      </c>
      <c r="N835" s="45">
        <f t="shared" si="337"/>
        <v>134836170862</v>
      </c>
      <c r="O835" s="45">
        <f t="shared" si="337"/>
        <v>0</v>
      </c>
      <c r="P835" s="45">
        <f t="shared" si="337"/>
        <v>0</v>
      </c>
      <c r="Q835" s="45">
        <f t="shared" si="337"/>
        <v>0</v>
      </c>
      <c r="R835" s="46">
        <f t="shared" si="337"/>
        <v>0</v>
      </c>
    </row>
    <row r="836" spans="1:18" ht="18.600000000000001" thickBot="1" x14ac:dyDescent="0.35">
      <c r="A836" s="2">
        <v>2021</v>
      </c>
      <c r="B836" s="79" t="s">
        <v>420</v>
      </c>
      <c r="C836" s="20" t="s">
        <v>188</v>
      </c>
      <c r="D836" s="21" t="s">
        <v>172</v>
      </c>
      <c r="E836" s="21">
        <v>11</v>
      </c>
      <c r="F836" s="21" t="s">
        <v>189</v>
      </c>
      <c r="G836" s="22" t="s">
        <v>190</v>
      </c>
      <c r="H836" s="47">
        <v>134836170862</v>
      </c>
      <c r="I836" s="47">
        <v>0</v>
      </c>
      <c r="J836" s="47">
        <v>0</v>
      </c>
      <c r="K836" s="47">
        <v>0</v>
      </c>
      <c r="L836" s="47">
        <v>0</v>
      </c>
      <c r="M836" s="47">
        <f t="shared" si="326"/>
        <v>0</v>
      </c>
      <c r="N836" s="47">
        <f>+H836+M836</f>
        <v>134836170862</v>
      </c>
      <c r="O836" s="47">
        <v>0</v>
      </c>
      <c r="P836" s="47">
        <v>0</v>
      </c>
      <c r="Q836" s="47">
        <v>0</v>
      </c>
      <c r="R836" s="48">
        <v>0</v>
      </c>
    </row>
    <row r="837" spans="1:18" ht="18.600000000000001" thickBot="1" x14ac:dyDescent="0.35">
      <c r="A837" s="2">
        <v>2021</v>
      </c>
      <c r="B837" s="79" t="s">
        <v>420</v>
      </c>
      <c r="C837" s="15" t="s">
        <v>191</v>
      </c>
      <c r="D837" s="16"/>
      <c r="E837" s="16"/>
      <c r="F837" s="21"/>
      <c r="G837" s="17" t="s">
        <v>192</v>
      </c>
      <c r="H837" s="45">
        <f>H838</f>
        <v>834362300000</v>
      </c>
      <c r="I837" s="45">
        <f t="shared" ref="I837:R837" si="338">I838</f>
        <v>0</v>
      </c>
      <c r="J837" s="45">
        <f t="shared" si="338"/>
        <v>0</v>
      </c>
      <c r="K837" s="45">
        <f t="shared" si="338"/>
        <v>0</v>
      </c>
      <c r="L837" s="45">
        <f t="shared" si="338"/>
        <v>0</v>
      </c>
      <c r="M837" s="45">
        <f t="shared" si="338"/>
        <v>0</v>
      </c>
      <c r="N837" s="45">
        <f t="shared" si="338"/>
        <v>834362300000</v>
      </c>
      <c r="O837" s="45">
        <f t="shared" si="338"/>
        <v>64166248238</v>
      </c>
      <c r="P837" s="45">
        <f t="shared" si="338"/>
        <v>64166248238</v>
      </c>
      <c r="Q837" s="45">
        <f t="shared" si="338"/>
        <v>64166248238</v>
      </c>
      <c r="R837" s="46">
        <f t="shared" si="338"/>
        <v>64166248238</v>
      </c>
    </row>
    <row r="838" spans="1:18" ht="18.600000000000001" thickBot="1" x14ac:dyDescent="0.35">
      <c r="A838" s="2">
        <v>2021</v>
      </c>
      <c r="B838" s="79" t="s">
        <v>420</v>
      </c>
      <c r="C838" s="15" t="s">
        <v>193</v>
      </c>
      <c r="D838" s="16"/>
      <c r="E838" s="16"/>
      <c r="F838" s="21"/>
      <c r="G838" s="17" t="s">
        <v>194</v>
      </c>
      <c r="H838" s="45">
        <f>+H839</f>
        <v>834362300000</v>
      </c>
      <c r="I838" s="45">
        <f t="shared" ref="I838:R838" si="339">+I839</f>
        <v>0</v>
      </c>
      <c r="J838" s="45">
        <f t="shared" si="339"/>
        <v>0</v>
      </c>
      <c r="K838" s="45">
        <f t="shared" si="339"/>
        <v>0</v>
      </c>
      <c r="L838" s="45">
        <f t="shared" si="339"/>
        <v>0</v>
      </c>
      <c r="M838" s="45">
        <f t="shared" si="339"/>
        <v>0</v>
      </c>
      <c r="N838" s="45">
        <f t="shared" si="339"/>
        <v>834362300000</v>
      </c>
      <c r="O838" s="45">
        <f t="shared" si="339"/>
        <v>64166248238</v>
      </c>
      <c r="P838" s="45">
        <f t="shared" si="339"/>
        <v>64166248238</v>
      </c>
      <c r="Q838" s="45">
        <f t="shared" si="339"/>
        <v>64166248238</v>
      </c>
      <c r="R838" s="46">
        <f t="shared" si="339"/>
        <v>64166248238</v>
      </c>
    </row>
    <row r="839" spans="1:18" ht="18.600000000000001" thickBot="1" x14ac:dyDescent="0.35">
      <c r="A839" s="2">
        <v>2021</v>
      </c>
      <c r="B839" s="79" t="s">
        <v>420</v>
      </c>
      <c r="C839" s="36" t="s">
        <v>195</v>
      </c>
      <c r="D839" s="37" t="s">
        <v>172</v>
      </c>
      <c r="E839" s="37">
        <v>11</v>
      </c>
      <c r="F839" s="37" t="s">
        <v>19</v>
      </c>
      <c r="G839" s="38" t="s">
        <v>196</v>
      </c>
      <c r="H839" s="49">
        <v>834362300000</v>
      </c>
      <c r="I839" s="49">
        <v>0</v>
      </c>
      <c r="J839" s="49">
        <v>0</v>
      </c>
      <c r="K839" s="49">
        <v>0</v>
      </c>
      <c r="L839" s="49">
        <v>0</v>
      </c>
      <c r="M839" s="49">
        <f t="shared" si="326"/>
        <v>0</v>
      </c>
      <c r="N839" s="49">
        <f>+H839+M839</f>
        <v>834362300000</v>
      </c>
      <c r="O839" s="49">
        <v>64166248238</v>
      </c>
      <c r="P839" s="49">
        <v>64166248238</v>
      </c>
      <c r="Q839" s="49">
        <v>64166248238</v>
      </c>
      <c r="R839" s="50">
        <v>64166248238</v>
      </c>
    </row>
    <row r="840" spans="1:18" ht="18.600000000000001" thickBot="1" x14ac:dyDescent="0.35">
      <c r="A840" s="2">
        <v>2021</v>
      </c>
      <c r="B840" s="79" t="s">
        <v>420</v>
      </c>
      <c r="C840" s="5" t="s">
        <v>197</v>
      </c>
      <c r="D840" s="6"/>
      <c r="E840" s="6"/>
      <c r="F840" s="6"/>
      <c r="G840" s="7" t="s">
        <v>440</v>
      </c>
      <c r="H840" s="8">
        <f t="shared" ref="H840:R840" si="340">+H841+H945+H951+H963+H974</f>
        <v>4237527256305</v>
      </c>
      <c r="I840" s="8">
        <f t="shared" si="340"/>
        <v>0</v>
      </c>
      <c r="J840" s="8">
        <f t="shared" si="340"/>
        <v>0</v>
      </c>
      <c r="K840" s="8">
        <f t="shared" si="340"/>
        <v>21990000000</v>
      </c>
      <c r="L840" s="8">
        <f t="shared" si="340"/>
        <v>21990000000</v>
      </c>
      <c r="M840" s="8">
        <f t="shared" si="340"/>
        <v>0</v>
      </c>
      <c r="N840" s="8">
        <f t="shared" si="340"/>
        <v>4237527256305</v>
      </c>
      <c r="O840" s="8">
        <f t="shared" si="340"/>
        <v>4182821242087.4302</v>
      </c>
      <c r="P840" s="8">
        <f t="shared" si="340"/>
        <v>4028478496710.5693</v>
      </c>
      <c r="Q840" s="8">
        <f t="shared" si="340"/>
        <v>129028634122.16</v>
      </c>
      <c r="R840" s="9">
        <f t="shared" si="340"/>
        <v>129009964522.16</v>
      </c>
    </row>
    <row r="841" spans="1:18" ht="18.600000000000001" thickBot="1" x14ac:dyDescent="0.35">
      <c r="A841" s="2">
        <v>2021</v>
      </c>
      <c r="B841" s="79" t="s">
        <v>420</v>
      </c>
      <c r="C841" s="10" t="s">
        <v>198</v>
      </c>
      <c r="D841" s="11"/>
      <c r="E841" s="11"/>
      <c r="F841" s="42"/>
      <c r="G841" s="12" t="s">
        <v>199</v>
      </c>
      <c r="H841" s="51">
        <f>+H842</f>
        <v>4013197084476</v>
      </c>
      <c r="I841" s="51">
        <f t="shared" ref="I841:R841" si="341">+I842</f>
        <v>0</v>
      </c>
      <c r="J841" s="51">
        <f t="shared" si="341"/>
        <v>0</v>
      </c>
      <c r="K841" s="51">
        <f t="shared" si="341"/>
        <v>0</v>
      </c>
      <c r="L841" s="51">
        <f t="shared" si="341"/>
        <v>0</v>
      </c>
      <c r="M841" s="51">
        <f t="shared" si="341"/>
        <v>0</v>
      </c>
      <c r="N841" s="51">
        <f t="shared" si="341"/>
        <v>4013197084476</v>
      </c>
      <c r="O841" s="51">
        <f t="shared" si="341"/>
        <v>3999744047162.8604</v>
      </c>
      <c r="P841" s="51">
        <f t="shared" si="341"/>
        <v>3992760393802.1797</v>
      </c>
      <c r="Q841" s="51">
        <f t="shared" si="341"/>
        <v>120076726970.98001</v>
      </c>
      <c r="R841" s="52">
        <f t="shared" si="341"/>
        <v>120074031290.98001</v>
      </c>
    </row>
    <row r="842" spans="1:18" ht="18.600000000000001" thickBot="1" x14ac:dyDescent="0.35">
      <c r="A842" s="2">
        <v>2021</v>
      </c>
      <c r="B842" s="79" t="s">
        <v>420</v>
      </c>
      <c r="C842" s="15" t="s">
        <v>200</v>
      </c>
      <c r="D842" s="16"/>
      <c r="E842" s="16"/>
      <c r="F842" s="21"/>
      <c r="G842" s="17" t="s">
        <v>201</v>
      </c>
      <c r="H842" s="30">
        <f t="shared" ref="H842:R842" si="342">+H843+H847+H851+H855+H859+H863+H867+H871+H875+H879+H885+H889+H893+H897+H901+H905+H909+H914+H917+H921+H925+H929+H933+H937</f>
        <v>4013197084476</v>
      </c>
      <c r="I842" s="30">
        <f t="shared" si="342"/>
        <v>0</v>
      </c>
      <c r="J842" s="30">
        <f t="shared" si="342"/>
        <v>0</v>
      </c>
      <c r="K842" s="30">
        <f t="shared" si="342"/>
        <v>0</v>
      </c>
      <c r="L842" s="30">
        <f t="shared" si="342"/>
        <v>0</v>
      </c>
      <c r="M842" s="30">
        <f t="shared" si="342"/>
        <v>0</v>
      </c>
      <c r="N842" s="30">
        <f t="shared" si="342"/>
        <v>4013197084476</v>
      </c>
      <c r="O842" s="30">
        <f t="shared" si="342"/>
        <v>3999744047162.8604</v>
      </c>
      <c r="P842" s="30">
        <f t="shared" si="342"/>
        <v>3992760393802.1797</v>
      </c>
      <c r="Q842" s="30">
        <f t="shared" si="342"/>
        <v>120076726970.98001</v>
      </c>
      <c r="R842" s="31">
        <f t="shared" si="342"/>
        <v>120074031290.98001</v>
      </c>
    </row>
    <row r="843" spans="1:18" ht="47.4" thickBot="1" x14ac:dyDescent="0.35">
      <c r="A843" s="2">
        <v>2021</v>
      </c>
      <c r="B843" s="79" t="s">
        <v>420</v>
      </c>
      <c r="C843" s="15" t="s">
        <v>202</v>
      </c>
      <c r="D843" s="21"/>
      <c r="E843" s="21"/>
      <c r="F843" s="21"/>
      <c r="G843" s="17" t="s">
        <v>203</v>
      </c>
      <c r="H843" s="30">
        <f t="shared" ref="H843:R845" si="343">+H844</f>
        <v>197403295128</v>
      </c>
      <c r="I843" s="30">
        <f t="shared" si="343"/>
        <v>0</v>
      </c>
      <c r="J843" s="30">
        <f t="shared" si="343"/>
        <v>0</v>
      </c>
      <c r="K843" s="30">
        <f t="shared" si="343"/>
        <v>0</v>
      </c>
      <c r="L843" s="30">
        <f t="shared" si="343"/>
        <v>0</v>
      </c>
      <c r="M843" s="30">
        <f t="shared" si="343"/>
        <v>0</v>
      </c>
      <c r="N843" s="30">
        <f t="shared" si="343"/>
        <v>197403295128</v>
      </c>
      <c r="O843" s="30">
        <f t="shared" si="343"/>
        <v>197403295128</v>
      </c>
      <c r="P843" s="30">
        <f t="shared" si="343"/>
        <v>197403295128</v>
      </c>
      <c r="Q843" s="30">
        <f t="shared" si="343"/>
        <v>0</v>
      </c>
      <c r="R843" s="31">
        <f t="shared" si="343"/>
        <v>0</v>
      </c>
    </row>
    <row r="844" spans="1:18" ht="47.4" thickBot="1" x14ac:dyDescent="0.35">
      <c r="A844" s="2">
        <v>2021</v>
      </c>
      <c r="B844" s="79" t="s">
        <v>420</v>
      </c>
      <c r="C844" s="15" t="s">
        <v>204</v>
      </c>
      <c r="D844" s="53"/>
      <c r="E844" s="53"/>
      <c r="F844" s="21"/>
      <c r="G844" s="17" t="s">
        <v>203</v>
      </c>
      <c r="H844" s="30">
        <f t="shared" si="343"/>
        <v>197403295128</v>
      </c>
      <c r="I844" s="30">
        <f t="shared" si="343"/>
        <v>0</v>
      </c>
      <c r="J844" s="30">
        <f t="shared" si="343"/>
        <v>0</v>
      </c>
      <c r="K844" s="30">
        <f t="shared" si="343"/>
        <v>0</v>
      </c>
      <c r="L844" s="30">
        <f t="shared" si="343"/>
        <v>0</v>
      </c>
      <c r="M844" s="30">
        <f t="shared" si="343"/>
        <v>0</v>
      </c>
      <c r="N844" s="30">
        <f t="shared" si="343"/>
        <v>197403295128</v>
      </c>
      <c r="O844" s="30">
        <f t="shared" si="343"/>
        <v>197403295128</v>
      </c>
      <c r="P844" s="30">
        <f t="shared" si="343"/>
        <v>197403295128</v>
      </c>
      <c r="Q844" s="30">
        <f t="shared" si="343"/>
        <v>0</v>
      </c>
      <c r="R844" s="31">
        <f t="shared" si="343"/>
        <v>0</v>
      </c>
    </row>
    <row r="845" spans="1:18" ht="18.600000000000001" thickBot="1" x14ac:dyDescent="0.35">
      <c r="A845" s="2">
        <v>2021</v>
      </c>
      <c r="B845" s="79" t="s">
        <v>420</v>
      </c>
      <c r="C845" s="15" t="s">
        <v>205</v>
      </c>
      <c r="D845" s="53"/>
      <c r="E845" s="53"/>
      <c r="F845" s="21"/>
      <c r="G845" s="17" t="s">
        <v>206</v>
      </c>
      <c r="H845" s="30">
        <f t="shared" si="343"/>
        <v>197403295128</v>
      </c>
      <c r="I845" s="30">
        <f t="shared" si="343"/>
        <v>0</v>
      </c>
      <c r="J845" s="30">
        <f t="shared" si="343"/>
        <v>0</v>
      </c>
      <c r="K845" s="30">
        <f t="shared" si="343"/>
        <v>0</v>
      </c>
      <c r="L845" s="30">
        <f t="shared" si="343"/>
        <v>0</v>
      </c>
      <c r="M845" s="30">
        <f t="shared" si="343"/>
        <v>0</v>
      </c>
      <c r="N845" s="30">
        <f t="shared" si="343"/>
        <v>197403295128</v>
      </c>
      <c r="O845" s="30">
        <f t="shared" si="343"/>
        <v>197403295128</v>
      </c>
      <c r="P845" s="30">
        <f t="shared" si="343"/>
        <v>197403295128</v>
      </c>
      <c r="Q845" s="30">
        <f t="shared" si="343"/>
        <v>0</v>
      </c>
      <c r="R845" s="31">
        <f t="shared" si="343"/>
        <v>0</v>
      </c>
    </row>
    <row r="846" spans="1:18" ht="18.600000000000001" thickBot="1" x14ac:dyDescent="0.35">
      <c r="A846" s="2">
        <v>2021</v>
      </c>
      <c r="B846" s="79" t="s">
        <v>420</v>
      </c>
      <c r="C846" s="20" t="s">
        <v>207</v>
      </c>
      <c r="D846" s="21" t="s">
        <v>172</v>
      </c>
      <c r="E846" s="21">
        <v>11</v>
      </c>
      <c r="F846" s="21" t="s">
        <v>19</v>
      </c>
      <c r="G846" s="22" t="s">
        <v>208</v>
      </c>
      <c r="H846" s="24">
        <v>197403295128</v>
      </c>
      <c r="I846" s="24">
        <v>0</v>
      </c>
      <c r="J846" s="24">
        <v>0</v>
      </c>
      <c r="K846" s="24">
        <v>0</v>
      </c>
      <c r="L846" s="24">
        <v>0</v>
      </c>
      <c r="M846" s="24">
        <f t="shared" si="326"/>
        <v>0</v>
      </c>
      <c r="N846" s="24">
        <f>+H846+M846</f>
        <v>197403295128</v>
      </c>
      <c r="O846" s="24">
        <v>197403295128</v>
      </c>
      <c r="P846" s="24">
        <v>197403295128</v>
      </c>
      <c r="Q846" s="24">
        <v>0</v>
      </c>
      <c r="R846" s="26">
        <v>0</v>
      </c>
    </row>
    <row r="847" spans="1:18" ht="47.4" thickBot="1" x14ac:dyDescent="0.35">
      <c r="A847" s="2">
        <v>2021</v>
      </c>
      <c r="B847" s="79" t="s">
        <v>420</v>
      </c>
      <c r="C847" s="15" t="s">
        <v>209</v>
      </c>
      <c r="D847" s="53"/>
      <c r="E847" s="53"/>
      <c r="F847" s="21"/>
      <c r="G847" s="17" t="s">
        <v>210</v>
      </c>
      <c r="H847" s="30">
        <f t="shared" ref="H847:R849" si="344">+H848</f>
        <v>1740600000</v>
      </c>
      <c r="I847" s="30">
        <f t="shared" si="344"/>
        <v>0</v>
      </c>
      <c r="J847" s="30">
        <f t="shared" si="344"/>
        <v>0</v>
      </c>
      <c r="K847" s="30">
        <f t="shared" si="344"/>
        <v>0</v>
      </c>
      <c r="L847" s="30">
        <f t="shared" si="344"/>
        <v>0</v>
      </c>
      <c r="M847" s="30">
        <f t="shared" si="344"/>
        <v>0</v>
      </c>
      <c r="N847" s="30">
        <f t="shared" si="344"/>
        <v>1740600000</v>
      </c>
      <c r="O847" s="30">
        <f t="shared" si="344"/>
        <v>1740600000</v>
      </c>
      <c r="P847" s="30">
        <f t="shared" si="344"/>
        <v>1740600000</v>
      </c>
      <c r="Q847" s="30">
        <f t="shared" si="344"/>
        <v>0</v>
      </c>
      <c r="R847" s="31">
        <f t="shared" si="344"/>
        <v>0</v>
      </c>
    </row>
    <row r="848" spans="1:18" ht="47.4" thickBot="1" x14ac:dyDescent="0.35">
      <c r="A848" s="2">
        <v>2021</v>
      </c>
      <c r="B848" s="79" t="s">
        <v>420</v>
      </c>
      <c r="C848" s="15" t="s">
        <v>211</v>
      </c>
      <c r="D848" s="21"/>
      <c r="E848" s="21"/>
      <c r="F848" s="21"/>
      <c r="G848" s="54" t="s">
        <v>210</v>
      </c>
      <c r="H848" s="30">
        <f t="shared" si="344"/>
        <v>1740600000</v>
      </c>
      <c r="I848" s="30">
        <f t="shared" si="344"/>
        <v>0</v>
      </c>
      <c r="J848" s="30">
        <f t="shared" si="344"/>
        <v>0</v>
      </c>
      <c r="K848" s="30">
        <f t="shared" si="344"/>
        <v>0</v>
      </c>
      <c r="L848" s="30">
        <f t="shared" si="344"/>
        <v>0</v>
      </c>
      <c r="M848" s="30">
        <f t="shared" si="344"/>
        <v>0</v>
      </c>
      <c r="N848" s="30">
        <f t="shared" si="344"/>
        <v>1740600000</v>
      </c>
      <c r="O848" s="30">
        <f t="shared" si="344"/>
        <v>1740600000</v>
      </c>
      <c r="P848" s="30">
        <f t="shared" si="344"/>
        <v>1740600000</v>
      </c>
      <c r="Q848" s="30">
        <f t="shared" si="344"/>
        <v>0</v>
      </c>
      <c r="R848" s="31">
        <f t="shared" si="344"/>
        <v>0</v>
      </c>
    </row>
    <row r="849" spans="1:18" ht="18.600000000000001" thickBot="1" x14ac:dyDescent="0.35">
      <c r="A849" s="2">
        <v>2021</v>
      </c>
      <c r="B849" s="79" t="s">
        <v>420</v>
      </c>
      <c r="C849" s="15" t="s">
        <v>212</v>
      </c>
      <c r="D849" s="21"/>
      <c r="E849" s="21"/>
      <c r="F849" s="21"/>
      <c r="G849" s="17" t="s">
        <v>206</v>
      </c>
      <c r="H849" s="30">
        <f t="shared" si="344"/>
        <v>1740600000</v>
      </c>
      <c r="I849" s="30">
        <f t="shared" si="344"/>
        <v>0</v>
      </c>
      <c r="J849" s="30">
        <f t="shared" si="344"/>
        <v>0</v>
      </c>
      <c r="K849" s="30">
        <f t="shared" si="344"/>
        <v>0</v>
      </c>
      <c r="L849" s="30">
        <f t="shared" si="344"/>
        <v>0</v>
      </c>
      <c r="M849" s="30">
        <f t="shared" si="344"/>
        <v>0</v>
      </c>
      <c r="N849" s="30">
        <f t="shared" si="344"/>
        <v>1740600000</v>
      </c>
      <c r="O849" s="30">
        <f t="shared" si="344"/>
        <v>1740600000</v>
      </c>
      <c r="P849" s="30">
        <f t="shared" si="344"/>
        <v>1740600000</v>
      </c>
      <c r="Q849" s="30">
        <f t="shared" si="344"/>
        <v>0</v>
      </c>
      <c r="R849" s="31">
        <f t="shared" si="344"/>
        <v>0</v>
      </c>
    </row>
    <row r="850" spans="1:18" ht="18.600000000000001" thickBot="1" x14ac:dyDescent="0.35">
      <c r="A850" s="2">
        <v>2021</v>
      </c>
      <c r="B850" s="79" t="s">
        <v>420</v>
      </c>
      <c r="C850" s="20" t="s">
        <v>213</v>
      </c>
      <c r="D850" s="21" t="s">
        <v>172</v>
      </c>
      <c r="E850" s="21">
        <v>11</v>
      </c>
      <c r="F850" s="21" t="s">
        <v>19</v>
      </c>
      <c r="G850" s="22" t="s">
        <v>208</v>
      </c>
      <c r="H850" s="24">
        <v>1740600000</v>
      </c>
      <c r="I850" s="24">
        <v>0</v>
      </c>
      <c r="J850" s="24">
        <v>0</v>
      </c>
      <c r="K850" s="24">
        <v>0</v>
      </c>
      <c r="L850" s="24">
        <v>0</v>
      </c>
      <c r="M850" s="24">
        <f t="shared" si="326"/>
        <v>0</v>
      </c>
      <c r="N850" s="24">
        <f>+H850+M850</f>
        <v>1740600000</v>
      </c>
      <c r="O850" s="24">
        <v>1740600000</v>
      </c>
      <c r="P850" s="24">
        <v>1740600000</v>
      </c>
      <c r="Q850" s="24">
        <v>0</v>
      </c>
      <c r="R850" s="26">
        <v>0</v>
      </c>
    </row>
    <row r="851" spans="1:18" ht="63" thickBot="1" x14ac:dyDescent="0.35">
      <c r="A851" s="2">
        <v>2021</v>
      </c>
      <c r="B851" s="79" t="s">
        <v>420</v>
      </c>
      <c r="C851" s="15" t="s">
        <v>214</v>
      </c>
      <c r="D851" s="21"/>
      <c r="E851" s="21"/>
      <c r="F851" s="21"/>
      <c r="G851" s="17" t="s">
        <v>215</v>
      </c>
      <c r="H851" s="30">
        <f t="shared" ref="H851:R853" si="345">+H852</f>
        <v>152413550265</v>
      </c>
      <c r="I851" s="30">
        <f t="shared" si="345"/>
        <v>0</v>
      </c>
      <c r="J851" s="30">
        <f t="shared" si="345"/>
        <v>0</v>
      </c>
      <c r="K851" s="30">
        <f t="shared" si="345"/>
        <v>0</v>
      </c>
      <c r="L851" s="30">
        <f t="shared" si="345"/>
        <v>0</v>
      </c>
      <c r="M851" s="30">
        <f t="shared" si="345"/>
        <v>0</v>
      </c>
      <c r="N851" s="30">
        <f t="shared" si="345"/>
        <v>152413550265</v>
      </c>
      <c r="O851" s="30">
        <f t="shared" si="345"/>
        <v>152413550265</v>
      </c>
      <c r="P851" s="30">
        <f t="shared" si="345"/>
        <v>152413550265</v>
      </c>
      <c r="Q851" s="30">
        <f t="shared" si="345"/>
        <v>0</v>
      </c>
      <c r="R851" s="31">
        <f t="shared" si="345"/>
        <v>0</v>
      </c>
    </row>
    <row r="852" spans="1:18" ht="63" thickBot="1" x14ac:dyDescent="0.35">
      <c r="A852" s="2">
        <v>2021</v>
      </c>
      <c r="B852" s="79" t="s">
        <v>420</v>
      </c>
      <c r="C852" s="15" t="s">
        <v>216</v>
      </c>
      <c r="D852" s="53"/>
      <c r="E852" s="53"/>
      <c r="F852" s="21"/>
      <c r="G852" s="17" t="s">
        <v>215</v>
      </c>
      <c r="H852" s="30">
        <f t="shared" si="345"/>
        <v>152413550265</v>
      </c>
      <c r="I852" s="30">
        <f t="shared" si="345"/>
        <v>0</v>
      </c>
      <c r="J852" s="30">
        <f t="shared" si="345"/>
        <v>0</v>
      </c>
      <c r="K852" s="30">
        <f t="shared" si="345"/>
        <v>0</v>
      </c>
      <c r="L852" s="30">
        <f t="shared" si="345"/>
        <v>0</v>
      </c>
      <c r="M852" s="30">
        <f t="shared" si="345"/>
        <v>0</v>
      </c>
      <c r="N852" s="30">
        <f t="shared" si="345"/>
        <v>152413550265</v>
      </c>
      <c r="O852" s="30">
        <f t="shared" si="345"/>
        <v>152413550265</v>
      </c>
      <c r="P852" s="30">
        <f t="shared" si="345"/>
        <v>152413550265</v>
      </c>
      <c r="Q852" s="30">
        <f t="shared" si="345"/>
        <v>0</v>
      </c>
      <c r="R852" s="31">
        <f t="shared" si="345"/>
        <v>0</v>
      </c>
    </row>
    <row r="853" spans="1:18" ht="18.600000000000001" thickBot="1" x14ac:dyDescent="0.35">
      <c r="A853" s="2">
        <v>2021</v>
      </c>
      <c r="B853" s="79" t="s">
        <v>420</v>
      </c>
      <c r="C853" s="15" t="s">
        <v>217</v>
      </c>
      <c r="D853" s="53"/>
      <c r="E853" s="53"/>
      <c r="F853" s="21"/>
      <c r="G853" s="17" t="s">
        <v>218</v>
      </c>
      <c r="H853" s="30">
        <f t="shared" si="345"/>
        <v>152413550265</v>
      </c>
      <c r="I853" s="30">
        <f t="shared" si="345"/>
        <v>0</v>
      </c>
      <c r="J853" s="30">
        <f t="shared" si="345"/>
        <v>0</v>
      </c>
      <c r="K853" s="30">
        <f t="shared" si="345"/>
        <v>0</v>
      </c>
      <c r="L853" s="30">
        <f t="shared" si="345"/>
        <v>0</v>
      </c>
      <c r="M853" s="30">
        <f t="shared" si="345"/>
        <v>0</v>
      </c>
      <c r="N853" s="30">
        <f t="shared" si="345"/>
        <v>152413550265</v>
      </c>
      <c r="O853" s="30">
        <f t="shared" si="345"/>
        <v>152413550265</v>
      </c>
      <c r="P853" s="30">
        <f t="shared" si="345"/>
        <v>152413550265</v>
      </c>
      <c r="Q853" s="30">
        <f t="shared" si="345"/>
        <v>0</v>
      </c>
      <c r="R853" s="31">
        <f t="shared" si="345"/>
        <v>0</v>
      </c>
    </row>
    <row r="854" spans="1:18" ht="18.600000000000001" thickBot="1" x14ac:dyDescent="0.35">
      <c r="A854" s="2">
        <v>2021</v>
      </c>
      <c r="B854" s="79" t="s">
        <v>420</v>
      </c>
      <c r="C854" s="20" t="s">
        <v>219</v>
      </c>
      <c r="D854" s="21" t="s">
        <v>172</v>
      </c>
      <c r="E854" s="21">
        <v>11</v>
      </c>
      <c r="F854" s="21" t="s">
        <v>19</v>
      </c>
      <c r="G854" s="22" t="s">
        <v>208</v>
      </c>
      <c r="H854" s="24">
        <v>152413550265</v>
      </c>
      <c r="I854" s="24">
        <v>0</v>
      </c>
      <c r="J854" s="24">
        <v>0</v>
      </c>
      <c r="K854" s="24">
        <v>0</v>
      </c>
      <c r="L854" s="24">
        <v>0</v>
      </c>
      <c r="M854" s="24">
        <f t="shared" si="326"/>
        <v>0</v>
      </c>
      <c r="N854" s="24">
        <f>+H854+M854</f>
        <v>152413550265</v>
      </c>
      <c r="O854" s="24">
        <v>152413550265</v>
      </c>
      <c r="P854" s="24">
        <v>152413550265</v>
      </c>
      <c r="Q854" s="24">
        <v>0</v>
      </c>
      <c r="R854" s="26">
        <v>0</v>
      </c>
    </row>
    <row r="855" spans="1:18" ht="78.599999999999994" thickBot="1" x14ac:dyDescent="0.35">
      <c r="A855" s="2">
        <v>2021</v>
      </c>
      <c r="B855" s="79" t="s">
        <v>420</v>
      </c>
      <c r="C855" s="15" t="s">
        <v>220</v>
      </c>
      <c r="D855" s="21"/>
      <c r="E855" s="21"/>
      <c r="F855" s="21"/>
      <c r="G855" s="54" t="s">
        <v>221</v>
      </c>
      <c r="H855" s="30">
        <f t="shared" ref="H855:R857" si="346">+H856</f>
        <v>174246806812</v>
      </c>
      <c r="I855" s="30">
        <f t="shared" si="346"/>
        <v>0</v>
      </c>
      <c r="J855" s="30">
        <f t="shared" si="346"/>
        <v>0</v>
      </c>
      <c r="K855" s="30">
        <f t="shared" si="346"/>
        <v>0</v>
      </c>
      <c r="L855" s="30">
        <f t="shared" si="346"/>
        <v>0</v>
      </c>
      <c r="M855" s="30">
        <f t="shared" si="346"/>
        <v>0</v>
      </c>
      <c r="N855" s="30">
        <f t="shared" si="346"/>
        <v>174246806812</v>
      </c>
      <c r="O855" s="30">
        <f t="shared" si="346"/>
        <v>174246806812</v>
      </c>
      <c r="P855" s="30">
        <f t="shared" si="346"/>
        <v>174246806812</v>
      </c>
      <c r="Q855" s="30">
        <f t="shared" si="346"/>
        <v>0</v>
      </c>
      <c r="R855" s="31">
        <f t="shared" si="346"/>
        <v>0</v>
      </c>
    </row>
    <row r="856" spans="1:18" ht="78.599999999999994" thickBot="1" x14ac:dyDescent="0.35">
      <c r="A856" s="2">
        <v>2021</v>
      </c>
      <c r="B856" s="79" t="s">
        <v>420</v>
      </c>
      <c r="C856" s="15" t="s">
        <v>222</v>
      </c>
      <c r="D856" s="53"/>
      <c r="E856" s="53"/>
      <c r="F856" s="21"/>
      <c r="G856" s="54" t="s">
        <v>221</v>
      </c>
      <c r="H856" s="30">
        <f t="shared" si="346"/>
        <v>174246806812</v>
      </c>
      <c r="I856" s="30">
        <f t="shared" si="346"/>
        <v>0</v>
      </c>
      <c r="J856" s="30">
        <f t="shared" si="346"/>
        <v>0</v>
      </c>
      <c r="K856" s="30">
        <f t="shared" si="346"/>
        <v>0</v>
      </c>
      <c r="L856" s="30">
        <f t="shared" si="346"/>
        <v>0</v>
      </c>
      <c r="M856" s="30">
        <f t="shared" si="346"/>
        <v>0</v>
      </c>
      <c r="N856" s="30">
        <f t="shared" si="346"/>
        <v>174246806812</v>
      </c>
      <c r="O856" s="30">
        <f t="shared" si="346"/>
        <v>174246806812</v>
      </c>
      <c r="P856" s="30">
        <f t="shared" si="346"/>
        <v>174246806812</v>
      </c>
      <c r="Q856" s="30">
        <f t="shared" si="346"/>
        <v>0</v>
      </c>
      <c r="R856" s="31">
        <f t="shared" si="346"/>
        <v>0</v>
      </c>
    </row>
    <row r="857" spans="1:18" ht="18.600000000000001" thickBot="1" x14ac:dyDescent="0.35">
      <c r="A857" s="2">
        <v>2021</v>
      </c>
      <c r="B857" s="79" t="s">
        <v>420</v>
      </c>
      <c r="C857" s="15" t="s">
        <v>223</v>
      </c>
      <c r="D857" s="53"/>
      <c r="E857" s="53"/>
      <c r="F857" s="21"/>
      <c r="G857" s="17" t="s">
        <v>218</v>
      </c>
      <c r="H857" s="30">
        <f t="shared" si="346"/>
        <v>174246806812</v>
      </c>
      <c r="I857" s="30">
        <f t="shared" si="346"/>
        <v>0</v>
      </c>
      <c r="J857" s="30">
        <f t="shared" si="346"/>
        <v>0</v>
      </c>
      <c r="K857" s="30">
        <f t="shared" si="346"/>
        <v>0</v>
      </c>
      <c r="L857" s="30">
        <f t="shared" si="346"/>
        <v>0</v>
      </c>
      <c r="M857" s="30">
        <f t="shared" si="346"/>
        <v>0</v>
      </c>
      <c r="N857" s="30">
        <f t="shared" si="346"/>
        <v>174246806812</v>
      </c>
      <c r="O857" s="30">
        <f t="shared" si="346"/>
        <v>174246806812</v>
      </c>
      <c r="P857" s="30">
        <f t="shared" si="346"/>
        <v>174246806812</v>
      </c>
      <c r="Q857" s="30">
        <f t="shared" si="346"/>
        <v>0</v>
      </c>
      <c r="R857" s="31">
        <f t="shared" si="346"/>
        <v>0</v>
      </c>
    </row>
    <row r="858" spans="1:18" ht="18.600000000000001" thickBot="1" x14ac:dyDescent="0.35">
      <c r="A858" s="2">
        <v>2021</v>
      </c>
      <c r="B858" s="79" t="s">
        <v>420</v>
      </c>
      <c r="C858" s="20" t="s">
        <v>224</v>
      </c>
      <c r="D858" s="21" t="s">
        <v>172</v>
      </c>
      <c r="E858" s="21">
        <v>11</v>
      </c>
      <c r="F858" s="21" t="s">
        <v>19</v>
      </c>
      <c r="G858" s="22" t="s">
        <v>208</v>
      </c>
      <c r="H858" s="24">
        <v>174246806812</v>
      </c>
      <c r="I858" s="24">
        <v>0</v>
      </c>
      <c r="J858" s="24">
        <v>0</v>
      </c>
      <c r="K858" s="24">
        <v>0</v>
      </c>
      <c r="L858" s="24">
        <v>0</v>
      </c>
      <c r="M858" s="24">
        <f t="shared" si="326"/>
        <v>0</v>
      </c>
      <c r="N858" s="24">
        <f>+H858+M858</f>
        <v>174246806812</v>
      </c>
      <c r="O858" s="24">
        <v>174246806812</v>
      </c>
      <c r="P858" s="24">
        <v>174246806812</v>
      </c>
      <c r="Q858" s="24">
        <v>0</v>
      </c>
      <c r="R858" s="26">
        <v>0</v>
      </c>
    </row>
    <row r="859" spans="1:18" ht="63" thickBot="1" x14ac:dyDescent="0.35">
      <c r="A859" s="2">
        <v>2021</v>
      </c>
      <c r="B859" s="79" t="s">
        <v>420</v>
      </c>
      <c r="C859" s="15" t="s">
        <v>225</v>
      </c>
      <c r="D859" s="16"/>
      <c r="E859" s="16"/>
      <c r="F859" s="16"/>
      <c r="G859" s="17" t="s">
        <v>226</v>
      </c>
      <c r="H859" s="30">
        <f t="shared" ref="H859:R861" si="347">+H860</f>
        <v>251092107058</v>
      </c>
      <c r="I859" s="30">
        <f t="shared" si="347"/>
        <v>0</v>
      </c>
      <c r="J859" s="30">
        <f t="shared" si="347"/>
        <v>0</v>
      </c>
      <c r="K859" s="30">
        <f t="shared" si="347"/>
        <v>0</v>
      </c>
      <c r="L859" s="30">
        <f t="shared" si="347"/>
        <v>0</v>
      </c>
      <c r="M859" s="30">
        <f t="shared" si="347"/>
        <v>0</v>
      </c>
      <c r="N859" s="30">
        <f t="shared" si="347"/>
        <v>251092107058</v>
      </c>
      <c r="O859" s="30">
        <f t="shared" si="347"/>
        <v>251092107058</v>
      </c>
      <c r="P859" s="30">
        <f t="shared" si="347"/>
        <v>251092107058</v>
      </c>
      <c r="Q859" s="30">
        <f t="shared" si="347"/>
        <v>0</v>
      </c>
      <c r="R859" s="31">
        <f t="shared" si="347"/>
        <v>0</v>
      </c>
    </row>
    <row r="860" spans="1:18" ht="63" thickBot="1" x14ac:dyDescent="0.35">
      <c r="A860" s="2">
        <v>2021</v>
      </c>
      <c r="B860" s="79" t="s">
        <v>420</v>
      </c>
      <c r="C860" s="15" t="s">
        <v>227</v>
      </c>
      <c r="D860" s="55"/>
      <c r="E860" s="55"/>
      <c r="F860" s="16"/>
      <c r="G860" s="54" t="s">
        <v>226</v>
      </c>
      <c r="H860" s="30">
        <f t="shared" si="347"/>
        <v>251092107058</v>
      </c>
      <c r="I860" s="30">
        <f t="shared" si="347"/>
        <v>0</v>
      </c>
      <c r="J860" s="30">
        <f t="shared" si="347"/>
        <v>0</v>
      </c>
      <c r="K860" s="30">
        <f t="shared" si="347"/>
        <v>0</v>
      </c>
      <c r="L860" s="30">
        <f t="shared" si="347"/>
        <v>0</v>
      </c>
      <c r="M860" s="30">
        <f t="shared" si="347"/>
        <v>0</v>
      </c>
      <c r="N860" s="30">
        <f t="shared" si="347"/>
        <v>251092107058</v>
      </c>
      <c r="O860" s="30">
        <f t="shared" si="347"/>
        <v>251092107058</v>
      </c>
      <c r="P860" s="30">
        <f t="shared" si="347"/>
        <v>251092107058</v>
      </c>
      <c r="Q860" s="30">
        <f t="shared" si="347"/>
        <v>0</v>
      </c>
      <c r="R860" s="31">
        <f t="shared" si="347"/>
        <v>0</v>
      </c>
    </row>
    <row r="861" spans="1:18" ht="18.600000000000001" thickBot="1" x14ac:dyDescent="0.35">
      <c r="A861" s="2">
        <v>2021</v>
      </c>
      <c r="B861" s="79" t="s">
        <v>420</v>
      </c>
      <c r="C861" s="15" t="s">
        <v>228</v>
      </c>
      <c r="D861" s="55"/>
      <c r="E861" s="55"/>
      <c r="F861" s="16"/>
      <c r="G861" s="17" t="s">
        <v>218</v>
      </c>
      <c r="H861" s="30">
        <f t="shared" si="347"/>
        <v>251092107058</v>
      </c>
      <c r="I861" s="30">
        <f t="shared" si="347"/>
        <v>0</v>
      </c>
      <c r="J861" s="30">
        <f t="shared" si="347"/>
        <v>0</v>
      </c>
      <c r="K861" s="30">
        <f t="shared" si="347"/>
        <v>0</v>
      </c>
      <c r="L861" s="30">
        <f t="shared" si="347"/>
        <v>0</v>
      </c>
      <c r="M861" s="30">
        <f t="shared" si="347"/>
        <v>0</v>
      </c>
      <c r="N861" s="30">
        <f t="shared" si="347"/>
        <v>251092107058</v>
      </c>
      <c r="O861" s="30">
        <f t="shared" si="347"/>
        <v>251092107058</v>
      </c>
      <c r="P861" s="30">
        <f t="shared" si="347"/>
        <v>251092107058</v>
      </c>
      <c r="Q861" s="30">
        <f t="shared" si="347"/>
        <v>0</v>
      </c>
      <c r="R861" s="31">
        <f t="shared" si="347"/>
        <v>0</v>
      </c>
    </row>
    <row r="862" spans="1:18" ht="18.600000000000001" thickBot="1" x14ac:dyDescent="0.35">
      <c r="A862" s="2">
        <v>2021</v>
      </c>
      <c r="B862" s="79" t="s">
        <v>420</v>
      </c>
      <c r="C862" s="20" t="s">
        <v>229</v>
      </c>
      <c r="D862" s="21" t="s">
        <v>172</v>
      </c>
      <c r="E862" s="21">
        <v>11</v>
      </c>
      <c r="F862" s="21" t="s">
        <v>19</v>
      </c>
      <c r="G862" s="22" t="s">
        <v>208</v>
      </c>
      <c r="H862" s="24">
        <v>251092107058</v>
      </c>
      <c r="I862" s="24">
        <v>0</v>
      </c>
      <c r="J862" s="24">
        <v>0</v>
      </c>
      <c r="K862" s="24">
        <v>0</v>
      </c>
      <c r="L862" s="24">
        <v>0</v>
      </c>
      <c r="M862" s="24">
        <f t="shared" si="326"/>
        <v>0</v>
      </c>
      <c r="N862" s="24">
        <f>+H862+M862</f>
        <v>251092107058</v>
      </c>
      <c r="O862" s="24">
        <v>251092107058</v>
      </c>
      <c r="P862" s="24">
        <v>251092107058</v>
      </c>
      <c r="Q862" s="24">
        <v>0</v>
      </c>
      <c r="R862" s="26">
        <v>0</v>
      </c>
    </row>
    <row r="863" spans="1:18" ht="78.599999999999994" thickBot="1" x14ac:dyDescent="0.35">
      <c r="A863" s="2">
        <v>2021</v>
      </c>
      <c r="B863" s="79" t="s">
        <v>420</v>
      </c>
      <c r="C863" s="15" t="s">
        <v>230</v>
      </c>
      <c r="D863" s="21"/>
      <c r="E863" s="21"/>
      <c r="F863" s="21"/>
      <c r="G863" s="17" t="s">
        <v>231</v>
      </c>
      <c r="H863" s="30">
        <f t="shared" ref="H863:R865" si="348">+H864</f>
        <v>242233026988</v>
      </c>
      <c r="I863" s="30">
        <f t="shared" si="348"/>
        <v>0</v>
      </c>
      <c r="J863" s="30">
        <f t="shared" si="348"/>
        <v>0</v>
      </c>
      <c r="K863" s="30">
        <f t="shared" si="348"/>
        <v>0</v>
      </c>
      <c r="L863" s="30">
        <f t="shared" si="348"/>
        <v>0</v>
      </c>
      <c r="M863" s="30">
        <f t="shared" si="348"/>
        <v>0</v>
      </c>
      <c r="N863" s="30">
        <f t="shared" si="348"/>
        <v>242233026988</v>
      </c>
      <c r="O863" s="30">
        <f t="shared" si="348"/>
        <v>242233026988</v>
      </c>
      <c r="P863" s="30">
        <f t="shared" si="348"/>
        <v>242233026988</v>
      </c>
      <c r="Q863" s="30">
        <f t="shared" si="348"/>
        <v>8850428804</v>
      </c>
      <c r="R863" s="31">
        <f t="shared" si="348"/>
        <v>8850428804</v>
      </c>
    </row>
    <row r="864" spans="1:18" ht="78.599999999999994" thickBot="1" x14ac:dyDescent="0.35">
      <c r="A864" s="2">
        <v>2021</v>
      </c>
      <c r="B864" s="79" t="s">
        <v>420</v>
      </c>
      <c r="C864" s="15" t="s">
        <v>232</v>
      </c>
      <c r="D864" s="53"/>
      <c r="E864" s="53"/>
      <c r="F864" s="21"/>
      <c r="G864" s="17" t="s">
        <v>231</v>
      </c>
      <c r="H864" s="30">
        <f t="shared" si="348"/>
        <v>242233026988</v>
      </c>
      <c r="I864" s="30">
        <f t="shared" si="348"/>
        <v>0</v>
      </c>
      <c r="J864" s="30">
        <f t="shared" si="348"/>
        <v>0</v>
      </c>
      <c r="K864" s="30">
        <f t="shared" si="348"/>
        <v>0</v>
      </c>
      <c r="L864" s="30">
        <f t="shared" si="348"/>
        <v>0</v>
      </c>
      <c r="M864" s="30">
        <f t="shared" si="348"/>
        <v>0</v>
      </c>
      <c r="N864" s="30">
        <f t="shared" si="348"/>
        <v>242233026988</v>
      </c>
      <c r="O864" s="30">
        <f t="shared" si="348"/>
        <v>242233026988</v>
      </c>
      <c r="P864" s="30">
        <f t="shared" si="348"/>
        <v>242233026988</v>
      </c>
      <c r="Q864" s="30">
        <f t="shared" si="348"/>
        <v>8850428804</v>
      </c>
      <c r="R864" s="31">
        <f t="shared" si="348"/>
        <v>8850428804</v>
      </c>
    </row>
    <row r="865" spans="1:18" ht="18.600000000000001" thickBot="1" x14ac:dyDescent="0.35">
      <c r="A865" s="2">
        <v>2021</v>
      </c>
      <c r="B865" s="79" t="s">
        <v>420</v>
      </c>
      <c r="C865" s="15" t="s">
        <v>233</v>
      </c>
      <c r="D865" s="53"/>
      <c r="E865" s="53"/>
      <c r="F865" s="21"/>
      <c r="G865" s="17" t="s">
        <v>218</v>
      </c>
      <c r="H865" s="30">
        <f t="shared" si="348"/>
        <v>242233026988</v>
      </c>
      <c r="I865" s="30">
        <f t="shared" si="348"/>
        <v>0</v>
      </c>
      <c r="J865" s="30">
        <f t="shared" si="348"/>
        <v>0</v>
      </c>
      <c r="K865" s="30">
        <f t="shared" si="348"/>
        <v>0</v>
      </c>
      <c r="L865" s="30">
        <f t="shared" si="348"/>
        <v>0</v>
      </c>
      <c r="M865" s="30">
        <f t="shared" si="348"/>
        <v>0</v>
      </c>
      <c r="N865" s="30">
        <f t="shared" si="348"/>
        <v>242233026988</v>
      </c>
      <c r="O865" s="30">
        <f t="shared" si="348"/>
        <v>242233026988</v>
      </c>
      <c r="P865" s="30">
        <f t="shared" si="348"/>
        <v>242233026988</v>
      </c>
      <c r="Q865" s="30">
        <f t="shared" si="348"/>
        <v>8850428804</v>
      </c>
      <c r="R865" s="31">
        <f t="shared" si="348"/>
        <v>8850428804</v>
      </c>
    </row>
    <row r="866" spans="1:18" ht="18.600000000000001" thickBot="1" x14ac:dyDescent="0.35">
      <c r="A866" s="2">
        <v>2021</v>
      </c>
      <c r="B866" s="79" t="s">
        <v>420</v>
      </c>
      <c r="C866" s="20" t="s">
        <v>234</v>
      </c>
      <c r="D866" s="21" t="s">
        <v>172</v>
      </c>
      <c r="E866" s="21">
        <v>11</v>
      </c>
      <c r="F866" s="21" t="s">
        <v>19</v>
      </c>
      <c r="G866" s="22" t="s">
        <v>208</v>
      </c>
      <c r="H866" s="24">
        <v>242233026988</v>
      </c>
      <c r="I866" s="24">
        <v>0</v>
      </c>
      <c r="J866" s="24">
        <v>0</v>
      </c>
      <c r="K866" s="24">
        <v>0</v>
      </c>
      <c r="L866" s="24">
        <v>0</v>
      </c>
      <c r="M866" s="24">
        <f t="shared" si="326"/>
        <v>0</v>
      </c>
      <c r="N866" s="24">
        <f>+H866+M866</f>
        <v>242233026988</v>
      </c>
      <c r="O866" s="24">
        <v>242233026988</v>
      </c>
      <c r="P866" s="24">
        <v>242233026988</v>
      </c>
      <c r="Q866" s="24">
        <v>8850428804</v>
      </c>
      <c r="R866" s="26">
        <v>8850428804</v>
      </c>
    </row>
    <row r="867" spans="1:18" ht="63" thickBot="1" x14ac:dyDescent="0.35">
      <c r="A867" s="2">
        <v>2021</v>
      </c>
      <c r="B867" s="79" t="s">
        <v>420</v>
      </c>
      <c r="C867" s="15" t="s">
        <v>235</v>
      </c>
      <c r="D867" s="21"/>
      <c r="E867" s="21"/>
      <c r="F867" s="21"/>
      <c r="G867" s="17" t="s">
        <v>236</v>
      </c>
      <c r="H867" s="30">
        <f t="shared" ref="H867:R869" si="349">+H868</f>
        <v>172797196133</v>
      </c>
      <c r="I867" s="30">
        <f t="shared" si="349"/>
        <v>0</v>
      </c>
      <c r="J867" s="30">
        <f t="shared" si="349"/>
        <v>0</v>
      </c>
      <c r="K867" s="30">
        <f t="shared" si="349"/>
        <v>0</v>
      </c>
      <c r="L867" s="30">
        <f t="shared" si="349"/>
        <v>0</v>
      </c>
      <c r="M867" s="30">
        <f t="shared" si="349"/>
        <v>0</v>
      </c>
      <c r="N867" s="30">
        <f t="shared" si="349"/>
        <v>172797196133</v>
      </c>
      <c r="O867" s="30">
        <f t="shared" si="349"/>
        <v>172797196133</v>
      </c>
      <c r="P867" s="30">
        <f t="shared" si="349"/>
        <v>172797196133</v>
      </c>
      <c r="Q867" s="30">
        <f t="shared" si="349"/>
        <v>11739643239</v>
      </c>
      <c r="R867" s="31">
        <f t="shared" si="349"/>
        <v>11739643239</v>
      </c>
    </row>
    <row r="868" spans="1:18" ht="63" thickBot="1" x14ac:dyDescent="0.35">
      <c r="A868" s="2">
        <v>2021</v>
      </c>
      <c r="B868" s="79" t="s">
        <v>420</v>
      </c>
      <c r="C868" s="15" t="s">
        <v>237</v>
      </c>
      <c r="D868" s="53"/>
      <c r="E868" s="53"/>
      <c r="F868" s="21"/>
      <c r="G868" s="54" t="s">
        <v>236</v>
      </c>
      <c r="H868" s="30">
        <f t="shared" si="349"/>
        <v>172797196133</v>
      </c>
      <c r="I868" s="30">
        <f t="shared" si="349"/>
        <v>0</v>
      </c>
      <c r="J868" s="30">
        <f t="shared" si="349"/>
        <v>0</v>
      </c>
      <c r="K868" s="30">
        <f t="shared" si="349"/>
        <v>0</v>
      </c>
      <c r="L868" s="30">
        <f t="shared" si="349"/>
        <v>0</v>
      </c>
      <c r="M868" s="30">
        <f t="shared" si="349"/>
        <v>0</v>
      </c>
      <c r="N868" s="30">
        <f t="shared" si="349"/>
        <v>172797196133</v>
      </c>
      <c r="O868" s="30">
        <f t="shared" si="349"/>
        <v>172797196133</v>
      </c>
      <c r="P868" s="30">
        <f t="shared" si="349"/>
        <v>172797196133</v>
      </c>
      <c r="Q868" s="30">
        <f t="shared" si="349"/>
        <v>11739643239</v>
      </c>
      <c r="R868" s="31">
        <f t="shared" si="349"/>
        <v>11739643239</v>
      </c>
    </row>
    <row r="869" spans="1:18" ht="18.600000000000001" thickBot="1" x14ac:dyDescent="0.35">
      <c r="A869" s="2">
        <v>2021</v>
      </c>
      <c r="B869" s="79" t="s">
        <v>420</v>
      </c>
      <c r="C869" s="15" t="s">
        <v>238</v>
      </c>
      <c r="D869" s="53"/>
      <c r="E869" s="53"/>
      <c r="F869" s="21"/>
      <c r="G869" s="17" t="s">
        <v>218</v>
      </c>
      <c r="H869" s="30">
        <f t="shared" si="349"/>
        <v>172797196133</v>
      </c>
      <c r="I869" s="30">
        <f t="shared" si="349"/>
        <v>0</v>
      </c>
      <c r="J869" s="30">
        <f t="shared" si="349"/>
        <v>0</v>
      </c>
      <c r="K869" s="30">
        <f t="shared" si="349"/>
        <v>0</v>
      </c>
      <c r="L869" s="30">
        <f t="shared" si="349"/>
        <v>0</v>
      </c>
      <c r="M869" s="30">
        <f t="shared" si="349"/>
        <v>0</v>
      </c>
      <c r="N869" s="30">
        <f t="shared" si="349"/>
        <v>172797196133</v>
      </c>
      <c r="O869" s="30">
        <f t="shared" si="349"/>
        <v>172797196133</v>
      </c>
      <c r="P869" s="30">
        <f t="shared" si="349"/>
        <v>172797196133</v>
      </c>
      <c r="Q869" s="30">
        <f t="shared" si="349"/>
        <v>11739643239</v>
      </c>
      <c r="R869" s="31">
        <f t="shared" si="349"/>
        <v>11739643239</v>
      </c>
    </row>
    <row r="870" spans="1:18" ht="18.600000000000001" thickBot="1" x14ac:dyDescent="0.35">
      <c r="A870" s="2">
        <v>2021</v>
      </c>
      <c r="B870" s="79" t="s">
        <v>420</v>
      </c>
      <c r="C870" s="20" t="s">
        <v>239</v>
      </c>
      <c r="D870" s="21" t="s">
        <v>172</v>
      </c>
      <c r="E870" s="21">
        <v>11</v>
      </c>
      <c r="F870" s="21" t="s">
        <v>19</v>
      </c>
      <c r="G870" s="22" t="s">
        <v>208</v>
      </c>
      <c r="H870" s="24">
        <v>172797196133</v>
      </c>
      <c r="I870" s="24">
        <v>0</v>
      </c>
      <c r="J870" s="24">
        <v>0</v>
      </c>
      <c r="K870" s="24">
        <v>0</v>
      </c>
      <c r="L870" s="24">
        <v>0</v>
      </c>
      <c r="M870" s="24">
        <f t="shared" si="326"/>
        <v>0</v>
      </c>
      <c r="N870" s="24">
        <f>+H870+M870</f>
        <v>172797196133</v>
      </c>
      <c r="O870" s="24">
        <v>172797196133</v>
      </c>
      <c r="P870" s="24">
        <v>172797196133</v>
      </c>
      <c r="Q870" s="24">
        <v>11739643239</v>
      </c>
      <c r="R870" s="26">
        <v>11739643239</v>
      </c>
    </row>
    <row r="871" spans="1:18" ht="63" thickBot="1" x14ac:dyDescent="0.35">
      <c r="A871" s="2">
        <v>2021</v>
      </c>
      <c r="B871" s="79" t="s">
        <v>420</v>
      </c>
      <c r="C871" s="15" t="s">
        <v>240</v>
      </c>
      <c r="D871" s="21"/>
      <c r="E871" s="21"/>
      <c r="F871" s="21"/>
      <c r="G871" s="17" t="s">
        <v>241</v>
      </c>
      <c r="H871" s="30">
        <f t="shared" ref="H871:R873" si="350">+H872</f>
        <v>186940477824</v>
      </c>
      <c r="I871" s="30">
        <f t="shared" si="350"/>
        <v>0</v>
      </c>
      <c r="J871" s="30">
        <f t="shared" si="350"/>
        <v>0</v>
      </c>
      <c r="K871" s="30">
        <f t="shared" si="350"/>
        <v>0</v>
      </c>
      <c r="L871" s="30">
        <f t="shared" si="350"/>
        <v>0</v>
      </c>
      <c r="M871" s="30">
        <f t="shared" si="350"/>
        <v>0</v>
      </c>
      <c r="N871" s="30">
        <f t="shared" si="350"/>
        <v>186940477824</v>
      </c>
      <c r="O871" s="30">
        <f t="shared" si="350"/>
        <v>186940477824</v>
      </c>
      <c r="P871" s="30">
        <f t="shared" si="350"/>
        <v>186940477824</v>
      </c>
      <c r="Q871" s="30">
        <f t="shared" si="350"/>
        <v>17558442757</v>
      </c>
      <c r="R871" s="31">
        <f t="shared" si="350"/>
        <v>17558442757</v>
      </c>
    </row>
    <row r="872" spans="1:18" ht="63" thickBot="1" x14ac:dyDescent="0.35">
      <c r="A872" s="2">
        <v>2021</v>
      </c>
      <c r="B872" s="79" t="s">
        <v>420</v>
      </c>
      <c r="C872" s="15" t="s">
        <v>242</v>
      </c>
      <c r="D872" s="53"/>
      <c r="E872" s="53"/>
      <c r="F872" s="21"/>
      <c r="G872" s="54" t="s">
        <v>241</v>
      </c>
      <c r="H872" s="30">
        <f t="shared" si="350"/>
        <v>186940477824</v>
      </c>
      <c r="I872" s="30">
        <f t="shared" si="350"/>
        <v>0</v>
      </c>
      <c r="J872" s="30">
        <f t="shared" si="350"/>
        <v>0</v>
      </c>
      <c r="K872" s="30">
        <f t="shared" si="350"/>
        <v>0</v>
      </c>
      <c r="L872" s="30">
        <f t="shared" si="350"/>
        <v>0</v>
      </c>
      <c r="M872" s="30">
        <f t="shared" si="350"/>
        <v>0</v>
      </c>
      <c r="N872" s="30">
        <f t="shared" si="350"/>
        <v>186940477824</v>
      </c>
      <c r="O872" s="30">
        <f t="shared" si="350"/>
        <v>186940477824</v>
      </c>
      <c r="P872" s="30">
        <f t="shared" si="350"/>
        <v>186940477824</v>
      </c>
      <c r="Q872" s="30">
        <f t="shared" si="350"/>
        <v>17558442757</v>
      </c>
      <c r="R872" s="31">
        <f t="shared" si="350"/>
        <v>17558442757</v>
      </c>
    </row>
    <row r="873" spans="1:18" ht="18.600000000000001" thickBot="1" x14ac:dyDescent="0.35">
      <c r="A873" s="2">
        <v>2021</v>
      </c>
      <c r="B873" s="79" t="s">
        <v>420</v>
      </c>
      <c r="C873" s="15" t="s">
        <v>243</v>
      </c>
      <c r="D873" s="53"/>
      <c r="E873" s="53"/>
      <c r="F873" s="21"/>
      <c r="G873" s="17" t="s">
        <v>218</v>
      </c>
      <c r="H873" s="30">
        <f t="shared" si="350"/>
        <v>186940477824</v>
      </c>
      <c r="I873" s="30">
        <f t="shared" si="350"/>
        <v>0</v>
      </c>
      <c r="J873" s="30">
        <f t="shared" si="350"/>
        <v>0</v>
      </c>
      <c r="K873" s="30">
        <f t="shared" si="350"/>
        <v>0</v>
      </c>
      <c r="L873" s="30">
        <f t="shared" si="350"/>
        <v>0</v>
      </c>
      <c r="M873" s="30">
        <f t="shared" si="350"/>
        <v>0</v>
      </c>
      <c r="N873" s="30">
        <f t="shared" si="350"/>
        <v>186940477824</v>
      </c>
      <c r="O873" s="30">
        <f t="shared" si="350"/>
        <v>186940477824</v>
      </c>
      <c r="P873" s="30">
        <f t="shared" si="350"/>
        <v>186940477824</v>
      </c>
      <c r="Q873" s="30">
        <f t="shared" si="350"/>
        <v>17558442757</v>
      </c>
      <c r="R873" s="31">
        <f t="shared" si="350"/>
        <v>17558442757</v>
      </c>
    </row>
    <row r="874" spans="1:18" ht="18.600000000000001" thickBot="1" x14ac:dyDescent="0.35">
      <c r="A874" s="2">
        <v>2021</v>
      </c>
      <c r="B874" s="79" t="s">
        <v>420</v>
      </c>
      <c r="C874" s="20" t="s">
        <v>244</v>
      </c>
      <c r="D874" s="21" t="s">
        <v>172</v>
      </c>
      <c r="E874" s="21">
        <v>11</v>
      </c>
      <c r="F874" s="21" t="s">
        <v>19</v>
      </c>
      <c r="G874" s="22" t="s">
        <v>208</v>
      </c>
      <c r="H874" s="24">
        <v>186940477824</v>
      </c>
      <c r="I874" s="24">
        <v>0</v>
      </c>
      <c r="J874" s="24">
        <v>0</v>
      </c>
      <c r="K874" s="24">
        <v>0</v>
      </c>
      <c r="L874" s="24">
        <v>0</v>
      </c>
      <c r="M874" s="24">
        <f t="shared" ref="M874:M937" si="351">+I874-J874+K874-L874</f>
        <v>0</v>
      </c>
      <c r="N874" s="24">
        <f>+H874+M874</f>
        <v>186940477824</v>
      </c>
      <c r="O874" s="24">
        <v>186940477824</v>
      </c>
      <c r="P874" s="24">
        <v>186940477824</v>
      </c>
      <c r="Q874" s="24">
        <v>17558442757</v>
      </c>
      <c r="R874" s="26">
        <v>17558442757</v>
      </c>
    </row>
    <row r="875" spans="1:18" ht="63" thickBot="1" x14ac:dyDescent="0.35">
      <c r="A875" s="2">
        <v>2021</v>
      </c>
      <c r="B875" s="79" t="s">
        <v>420</v>
      </c>
      <c r="C875" s="15" t="s">
        <v>245</v>
      </c>
      <c r="D875" s="21"/>
      <c r="E875" s="21"/>
      <c r="F875" s="21"/>
      <c r="G875" s="17" t="s">
        <v>246</v>
      </c>
      <c r="H875" s="30">
        <f t="shared" ref="H875:R877" si="352">+H876</f>
        <v>203096408219</v>
      </c>
      <c r="I875" s="30">
        <f t="shared" si="352"/>
        <v>0</v>
      </c>
      <c r="J875" s="30">
        <f t="shared" si="352"/>
        <v>0</v>
      </c>
      <c r="K875" s="30">
        <f t="shared" si="352"/>
        <v>0</v>
      </c>
      <c r="L875" s="30">
        <f t="shared" si="352"/>
        <v>0</v>
      </c>
      <c r="M875" s="30">
        <f t="shared" si="352"/>
        <v>0</v>
      </c>
      <c r="N875" s="30">
        <f t="shared" si="352"/>
        <v>203096408219</v>
      </c>
      <c r="O875" s="30">
        <f t="shared" si="352"/>
        <v>203096408219</v>
      </c>
      <c r="P875" s="30">
        <f t="shared" si="352"/>
        <v>203096408219</v>
      </c>
      <c r="Q875" s="30">
        <f t="shared" si="352"/>
        <v>10481033855</v>
      </c>
      <c r="R875" s="31">
        <f t="shared" si="352"/>
        <v>10481033855</v>
      </c>
    </row>
    <row r="876" spans="1:18" ht="63" thickBot="1" x14ac:dyDescent="0.35">
      <c r="A876" s="2">
        <v>2021</v>
      </c>
      <c r="B876" s="79" t="s">
        <v>420</v>
      </c>
      <c r="C876" s="15" t="s">
        <v>247</v>
      </c>
      <c r="D876" s="53"/>
      <c r="E876" s="53"/>
      <c r="F876" s="21"/>
      <c r="G876" s="54" t="s">
        <v>246</v>
      </c>
      <c r="H876" s="30">
        <f t="shared" si="352"/>
        <v>203096408219</v>
      </c>
      <c r="I876" s="30">
        <f t="shared" si="352"/>
        <v>0</v>
      </c>
      <c r="J876" s="30">
        <f t="shared" si="352"/>
        <v>0</v>
      </c>
      <c r="K876" s="30">
        <f t="shared" si="352"/>
        <v>0</v>
      </c>
      <c r="L876" s="30">
        <f t="shared" si="352"/>
        <v>0</v>
      </c>
      <c r="M876" s="30">
        <f t="shared" si="352"/>
        <v>0</v>
      </c>
      <c r="N876" s="30">
        <f t="shared" si="352"/>
        <v>203096408219</v>
      </c>
      <c r="O876" s="30">
        <f t="shared" si="352"/>
        <v>203096408219</v>
      </c>
      <c r="P876" s="30">
        <f t="shared" si="352"/>
        <v>203096408219</v>
      </c>
      <c r="Q876" s="30">
        <f t="shared" si="352"/>
        <v>10481033855</v>
      </c>
      <c r="R876" s="31">
        <f t="shared" si="352"/>
        <v>10481033855</v>
      </c>
    </row>
    <row r="877" spans="1:18" ht="18.600000000000001" thickBot="1" x14ac:dyDescent="0.35">
      <c r="A877" s="2">
        <v>2021</v>
      </c>
      <c r="B877" s="79" t="s">
        <v>420</v>
      </c>
      <c r="C877" s="15" t="s">
        <v>248</v>
      </c>
      <c r="D877" s="53"/>
      <c r="E877" s="53"/>
      <c r="F877" s="21"/>
      <c r="G877" s="17" t="s">
        <v>218</v>
      </c>
      <c r="H877" s="30">
        <f t="shared" si="352"/>
        <v>203096408219</v>
      </c>
      <c r="I877" s="30">
        <f t="shared" si="352"/>
        <v>0</v>
      </c>
      <c r="J877" s="30">
        <f t="shared" si="352"/>
        <v>0</v>
      </c>
      <c r="K877" s="30">
        <f t="shared" si="352"/>
        <v>0</v>
      </c>
      <c r="L877" s="30">
        <f t="shared" si="352"/>
        <v>0</v>
      </c>
      <c r="M877" s="30">
        <f t="shared" si="352"/>
        <v>0</v>
      </c>
      <c r="N877" s="30">
        <f t="shared" si="352"/>
        <v>203096408219</v>
      </c>
      <c r="O877" s="30">
        <f t="shared" si="352"/>
        <v>203096408219</v>
      </c>
      <c r="P877" s="30">
        <f t="shared" si="352"/>
        <v>203096408219</v>
      </c>
      <c r="Q877" s="30">
        <f t="shared" si="352"/>
        <v>10481033855</v>
      </c>
      <c r="R877" s="31">
        <f t="shared" si="352"/>
        <v>10481033855</v>
      </c>
    </row>
    <row r="878" spans="1:18" ht="18.600000000000001" thickBot="1" x14ac:dyDescent="0.35">
      <c r="A878" s="2">
        <v>2021</v>
      </c>
      <c r="B878" s="79" t="s">
        <v>420</v>
      </c>
      <c r="C878" s="20" t="s">
        <v>249</v>
      </c>
      <c r="D878" s="21" t="s">
        <v>172</v>
      </c>
      <c r="E878" s="21">
        <v>11</v>
      </c>
      <c r="F878" s="21" t="s">
        <v>19</v>
      </c>
      <c r="G878" s="22" t="s">
        <v>208</v>
      </c>
      <c r="H878" s="24">
        <v>203096408219</v>
      </c>
      <c r="I878" s="24">
        <v>0</v>
      </c>
      <c r="J878" s="24">
        <v>0</v>
      </c>
      <c r="K878" s="24">
        <v>0</v>
      </c>
      <c r="L878" s="24">
        <v>0</v>
      </c>
      <c r="M878" s="24">
        <f t="shared" si="351"/>
        <v>0</v>
      </c>
      <c r="N878" s="24">
        <f>+H878+M878</f>
        <v>203096408219</v>
      </c>
      <c r="O878" s="24">
        <v>203096408219</v>
      </c>
      <c r="P878" s="24">
        <v>203096408219</v>
      </c>
      <c r="Q878" s="24">
        <v>10481033855</v>
      </c>
      <c r="R878" s="26">
        <v>10481033855</v>
      </c>
    </row>
    <row r="879" spans="1:18" ht="31.8" thickBot="1" x14ac:dyDescent="0.35">
      <c r="A879" s="2">
        <v>2021</v>
      </c>
      <c r="B879" s="79" t="s">
        <v>420</v>
      </c>
      <c r="C879" s="56" t="s">
        <v>250</v>
      </c>
      <c r="D879" s="21"/>
      <c r="E879" s="21"/>
      <c r="F879" s="21"/>
      <c r="G879" s="17" t="s">
        <v>253</v>
      </c>
      <c r="H879" s="30">
        <f>+H880</f>
        <v>15000000000</v>
      </c>
      <c r="I879" s="30">
        <f>+I880</f>
        <v>0</v>
      </c>
      <c r="J879" s="30">
        <f t="shared" ref="J879:L879" si="353">+J880</f>
        <v>0</v>
      </c>
      <c r="K879" s="30">
        <f t="shared" si="353"/>
        <v>0</v>
      </c>
      <c r="L879" s="30">
        <f t="shared" si="353"/>
        <v>0</v>
      </c>
      <c r="M879" s="30">
        <f t="shared" si="351"/>
        <v>0</v>
      </c>
      <c r="N879" s="30">
        <f>+H879+M879</f>
        <v>15000000000</v>
      </c>
      <c r="O879" s="30">
        <f t="shared" ref="O879:R879" si="354">+O880</f>
        <v>10623673636.860001</v>
      </c>
      <c r="P879" s="30">
        <f t="shared" si="354"/>
        <v>9209047276.1800003</v>
      </c>
      <c r="Q879" s="30">
        <f t="shared" si="354"/>
        <v>2000128841.98</v>
      </c>
      <c r="R879" s="31">
        <f t="shared" si="354"/>
        <v>1997433161.98</v>
      </c>
    </row>
    <row r="880" spans="1:18" ht="31.8" thickBot="1" x14ac:dyDescent="0.35">
      <c r="A880" s="2">
        <v>2021</v>
      </c>
      <c r="B880" s="79" t="s">
        <v>420</v>
      </c>
      <c r="C880" s="15" t="s">
        <v>252</v>
      </c>
      <c r="D880" s="53"/>
      <c r="E880" s="53"/>
      <c r="F880" s="21"/>
      <c r="G880" s="17" t="s">
        <v>253</v>
      </c>
      <c r="H880" s="30">
        <f t="shared" ref="H880:R880" si="355">+H881</f>
        <v>15000000000</v>
      </c>
      <c r="I880" s="30">
        <f t="shared" si="355"/>
        <v>0</v>
      </c>
      <c r="J880" s="30">
        <f t="shared" si="355"/>
        <v>0</v>
      </c>
      <c r="K880" s="30">
        <f t="shared" si="355"/>
        <v>0</v>
      </c>
      <c r="L880" s="30">
        <f t="shared" si="355"/>
        <v>0</v>
      </c>
      <c r="M880" s="30">
        <f t="shared" si="355"/>
        <v>0</v>
      </c>
      <c r="N880" s="30">
        <f t="shared" si="355"/>
        <v>15000000000</v>
      </c>
      <c r="O880" s="30">
        <f t="shared" si="355"/>
        <v>10623673636.860001</v>
      </c>
      <c r="P880" s="30">
        <f t="shared" si="355"/>
        <v>9209047276.1800003</v>
      </c>
      <c r="Q880" s="30">
        <f t="shared" si="355"/>
        <v>2000128841.98</v>
      </c>
      <c r="R880" s="31">
        <f t="shared" si="355"/>
        <v>1997433161.98</v>
      </c>
    </row>
    <row r="881" spans="1:18" ht="47.4" thickBot="1" x14ac:dyDescent="0.35">
      <c r="A881" s="2">
        <v>2021</v>
      </c>
      <c r="B881" s="79" t="s">
        <v>420</v>
      </c>
      <c r="C881" s="15" t="s">
        <v>254</v>
      </c>
      <c r="D881" s="53"/>
      <c r="E881" s="53"/>
      <c r="F881" s="21"/>
      <c r="G881" s="17" t="s">
        <v>255</v>
      </c>
      <c r="H881" s="30">
        <f>SUM(H882:H884)</f>
        <v>15000000000</v>
      </c>
      <c r="I881" s="30">
        <f>SUM(I882:I884)</f>
        <v>0</v>
      </c>
      <c r="J881" s="30">
        <f t="shared" ref="J881:R881" si="356">SUM(J882:J884)</f>
        <v>0</v>
      </c>
      <c r="K881" s="30">
        <f t="shared" si="356"/>
        <v>0</v>
      </c>
      <c r="L881" s="30">
        <f t="shared" si="356"/>
        <v>0</v>
      </c>
      <c r="M881" s="30">
        <f t="shared" si="356"/>
        <v>0</v>
      </c>
      <c r="N881" s="30">
        <f t="shared" si="356"/>
        <v>15000000000</v>
      </c>
      <c r="O881" s="30">
        <f t="shared" si="356"/>
        <v>10623673636.860001</v>
      </c>
      <c r="P881" s="30">
        <f t="shared" si="356"/>
        <v>9209047276.1800003</v>
      </c>
      <c r="Q881" s="30">
        <f t="shared" si="356"/>
        <v>2000128841.98</v>
      </c>
      <c r="R881" s="31">
        <f t="shared" si="356"/>
        <v>1997433161.98</v>
      </c>
    </row>
    <row r="882" spans="1:18" ht="18.600000000000001" thickBot="1" x14ac:dyDescent="0.35">
      <c r="A882" s="2">
        <v>2021</v>
      </c>
      <c r="B882" s="79" t="s">
        <v>420</v>
      </c>
      <c r="C882" s="20" t="s">
        <v>256</v>
      </c>
      <c r="D882" s="21" t="s">
        <v>172</v>
      </c>
      <c r="E882" s="21">
        <v>11</v>
      </c>
      <c r="F882" s="21" t="s">
        <v>19</v>
      </c>
      <c r="G882" s="22" t="s">
        <v>208</v>
      </c>
      <c r="H882" s="24">
        <v>6455000000</v>
      </c>
      <c r="I882" s="24">
        <v>0</v>
      </c>
      <c r="J882" s="24">
        <v>0</v>
      </c>
      <c r="K882" s="24">
        <v>0</v>
      </c>
      <c r="L882" s="24">
        <v>0</v>
      </c>
      <c r="M882" s="24">
        <f t="shared" si="351"/>
        <v>0</v>
      </c>
      <c r="N882" s="24">
        <f>+H882+M882</f>
        <v>6455000000</v>
      </c>
      <c r="O882" s="24">
        <v>6285977712.3999996</v>
      </c>
      <c r="P882" s="24">
        <v>6213113482.3999996</v>
      </c>
      <c r="Q882" s="24">
        <v>1298727038.8099999</v>
      </c>
      <c r="R882" s="26">
        <v>1296031358.8099999</v>
      </c>
    </row>
    <row r="883" spans="1:18" ht="18.600000000000001" thickBot="1" x14ac:dyDescent="0.35">
      <c r="A883" s="2">
        <v>2021</v>
      </c>
      <c r="B883" s="79" t="s">
        <v>420</v>
      </c>
      <c r="C883" s="20" t="s">
        <v>256</v>
      </c>
      <c r="D883" s="21" t="s">
        <v>172</v>
      </c>
      <c r="E883" s="21">
        <v>54</v>
      </c>
      <c r="F883" s="21" t="s">
        <v>19</v>
      </c>
      <c r="G883" s="22" t="s">
        <v>208</v>
      </c>
      <c r="H883" s="24">
        <v>1000000000</v>
      </c>
      <c r="I883" s="24">
        <v>0</v>
      </c>
      <c r="J883" s="24">
        <v>0</v>
      </c>
      <c r="K883" s="24">
        <v>0</v>
      </c>
      <c r="L883" s="24">
        <v>0</v>
      </c>
      <c r="M883" s="24">
        <f t="shared" si="351"/>
        <v>0</v>
      </c>
      <c r="N883" s="24">
        <f>+H883+M883</f>
        <v>1000000000</v>
      </c>
      <c r="O883" s="24">
        <v>800000000</v>
      </c>
      <c r="P883" s="24">
        <v>42325777</v>
      </c>
      <c r="Q883" s="24">
        <v>17080503</v>
      </c>
      <c r="R883" s="26">
        <v>17080503</v>
      </c>
    </row>
    <row r="884" spans="1:18" ht="18.600000000000001" thickBot="1" x14ac:dyDescent="0.35">
      <c r="A884" s="2">
        <v>2021</v>
      </c>
      <c r="B884" s="79" t="s">
        <v>420</v>
      </c>
      <c r="C884" s="20" t="s">
        <v>256</v>
      </c>
      <c r="D884" s="21" t="s">
        <v>18</v>
      </c>
      <c r="E884" s="21">
        <v>20</v>
      </c>
      <c r="F884" s="21" t="s">
        <v>19</v>
      </c>
      <c r="G884" s="22" t="s">
        <v>208</v>
      </c>
      <c r="H884" s="24">
        <v>7545000000</v>
      </c>
      <c r="I884" s="24">
        <v>0</v>
      </c>
      <c r="J884" s="24">
        <v>0</v>
      </c>
      <c r="K884" s="24">
        <v>0</v>
      </c>
      <c r="L884" s="24">
        <v>0</v>
      </c>
      <c r="M884" s="24">
        <f t="shared" si="351"/>
        <v>0</v>
      </c>
      <c r="N884" s="24">
        <f>+H884+M884</f>
        <v>7545000000</v>
      </c>
      <c r="O884" s="24">
        <v>3537695924.46</v>
      </c>
      <c r="P884" s="24">
        <v>2953608016.7800002</v>
      </c>
      <c r="Q884" s="24">
        <v>684321300.16999996</v>
      </c>
      <c r="R884" s="26">
        <v>684321300.16999996</v>
      </c>
    </row>
    <row r="885" spans="1:18" ht="63" thickBot="1" x14ac:dyDescent="0.35">
      <c r="A885" s="2">
        <v>2021</v>
      </c>
      <c r="B885" s="79" t="s">
        <v>420</v>
      </c>
      <c r="C885" s="15" t="s">
        <v>257</v>
      </c>
      <c r="D885" s="53"/>
      <c r="E885" s="53"/>
      <c r="F885" s="21"/>
      <c r="G885" s="17" t="s">
        <v>258</v>
      </c>
      <c r="H885" s="30">
        <f t="shared" ref="H885:R887" si="357">+H886</f>
        <v>232164420822</v>
      </c>
      <c r="I885" s="30">
        <f t="shared" si="357"/>
        <v>0</v>
      </c>
      <c r="J885" s="30">
        <f t="shared" si="357"/>
        <v>0</v>
      </c>
      <c r="K885" s="30">
        <f t="shared" si="357"/>
        <v>0</v>
      </c>
      <c r="L885" s="30">
        <f t="shared" si="357"/>
        <v>0</v>
      </c>
      <c r="M885" s="30">
        <f t="shared" si="357"/>
        <v>0</v>
      </c>
      <c r="N885" s="30">
        <f t="shared" si="357"/>
        <v>232164420822</v>
      </c>
      <c r="O885" s="30">
        <f t="shared" si="357"/>
        <v>232164420822</v>
      </c>
      <c r="P885" s="30">
        <f t="shared" si="357"/>
        <v>232164420822</v>
      </c>
      <c r="Q885" s="30">
        <f t="shared" si="357"/>
        <v>0</v>
      </c>
      <c r="R885" s="31">
        <f t="shared" si="357"/>
        <v>0</v>
      </c>
    </row>
    <row r="886" spans="1:18" ht="63" thickBot="1" x14ac:dyDescent="0.35">
      <c r="A886" s="2">
        <v>2021</v>
      </c>
      <c r="B886" s="79" t="s">
        <v>420</v>
      </c>
      <c r="C886" s="15" t="s">
        <v>259</v>
      </c>
      <c r="D886" s="21"/>
      <c r="E886" s="21"/>
      <c r="F886" s="21"/>
      <c r="G886" s="54" t="s">
        <v>258</v>
      </c>
      <c r="H886" s="30">
        <f t="shared" si="357"/>
        <v>232164420822</v>
      </c>
      <c r="I886" s="30">
        <f t="shared" si="357"/>
        <v>0</v>
      </c>
      <c r="J886" s="30">
        <f t="shared" si="357"/>
        <v>0</v>
      </c>
      <c r="K886" s="30">
        <f t="shared" si="357"/>
        <v>0</v>
      </c>
      <c r="L886" s="30">
        <f t="shared" si="357"/>
        <v>0</v>
      </c>
      <c r="M886" s="30">
        <f t="shared" si="357"/>
        <v>0</v>
      </c>
      <c r="N886" s="30">
        <f t="shared" si="357"/>
        <v>232164420822</v>
      </c>
      <c r="O886" s="30">
        <f t="shared" si="357"/>
        <v>232164420822</v>
      </c>
      <c r="P886" s="30">
        <f t="shared" si="357"/>
        <v>232164420822</v>
      </c>
      <c r="Q886" s="30">
        <f t="shared" si="357"/>
        <v>0</v>
      </c>
      <c r="R886" s="31">
        <f t="shared" si="357"/>
        <v>0</v>
      </c>
    </row>
    <row r="887" spans="1:18" ht="18.600000000000001" thickBot="1" x14ac:dyDescent="0.35">
      <c r="A887" s="2">
        <v>2021</v>
      </c>
      <c r="B887" s="79" t="s">
        <v>420</v>
      </c>
      <c r="C887" s="15" t="s">
        <v>260</v>
      </c>
      <c r="D887" s="21"/>
      <c r="E887" s="21"/>
      <c r="F887" s="21"/>
      <c r="G887" s="17" t="s">
        <v>218</v>
      </c>
      <c r="H887" s="30">
        <f>+H888</f>
        <v>232164420822</v>
      </c>
      <c r="I887" s="30">
        <f t="shared" si="357"/>
        <v>0</v>
      </c>
      <c r="J887" s="30">
        <f t="shared" si="357"/>
        <v>0</v>
      </c>
      <c r="K887" s="30">
        <f t="shared" si="357"/>
        <v>0</v>
      </c>
      <c r="L887" s="30">
        <f t="shared" si="357"/>
        <v>0</v>
      </c>
      <c r="M887" s="30">
        <f t="shared" si="357"/>
        <v>0</v>
      </c>
      <c r="N887" s="30">
        <f t="shared" si="357"/>
        <v>232164420822</v>
      </c>
      <c r="O887" s="30">
        <f t="shared" si="357"/>
        <v>232164420822</v>
      </c>
      <c r="P887" s="30">
        <f t="shared" si="357"/>
        <v>232164420822</v>
      </c>
      <c r="Q887" s="30">
        <f t="shared" si="357"/>
        <v>0</v>
      </c>
      <c r="R887" s="31">
        <f t="shared" si="357"/>
        <v>0</v>
      </c>
    </row>
    <row r="888" spans="1:18" ht="18.600000000000001" thickBot="1" x14ac:dyDescent="0.35">
      <c r="A888" s="2">
        <v>2021</v>
      </c>
      <c r="B888" s="79" t="s">
        <v>420</v>
      </c>
      <c r="C888" s="20" t="s">
        <v>261</v>
      </c>
      <c r="D888" s="21" t="s">
        <v>172</v>
      </c>
      <c r="E888" s="21">
        <v>11</v>
      </c>
      <c r="F888" s="21" t="s">
        <v>19</v>
      </c>
      <c r="G888" s="22" t="s">
        <v>208</v>
      </c>
      <c r="H888" s="24">
        <v>232164420822</v>
      </c>
      <c r="I888" s="24">
        <v>0</v>
      </c>
      <c r="J888" s="24">
        <v>0</v>
      </c>
      <c r="K888" s="24">
        <v>0</v>
      </c>
      <c r="L888" s="24">
        <v>0</v>
      </c>
      <c r="M888" s="24">
        <f t="shared" si="351"/>
        <v>0</v>
      </c>
      <c r="N888" s="24">
        <f>+H888+M888</f>
        <v>232164420822</v>
      </c>
      <c r="O888" s="24">
        <v>232164420822</v>
      </c>
      <c r="P888" s="24">
        <v>232164420822</v>
      </c>
      <c r="Q888" s="24">
        <v>0</v>
      </c>
      <c r="R888" s="26">
        <v>0</v>
      </c>
    </row>
    <row r="889" spans="1:18" ht="47.4" thickBot="1" x14ac:dyDescent="0.35">
      <c r="A889" s="2">
        <v>2021</v>
      </c>
      <c r="B889" s="79" t="s">
        <v>420</v>
      </c>
      <c r="C889" s="15" t="s">
        <v>262</v>
      </c>
      <c r="D889" s="53"/>
      <c r="E889" s="53"/>
      <c r="F889" s="53"/>
      <c r="G889" s="17" t="s">
        <v>263</v>
      </c>
      <c r="H889" s="30">
        <f t="shared" ref="H889:R891" si="358">+H890</f>
        <v>231825213115</v>
      </c>
      <c r="I889" s="30">
        <f t="shared" si="358"/>
        <v>0</v>
      </c>
      <c r="J889" s="30">
        <f t="shared" si="358"/>
        <v>0</v>
      </c>
      <c r="K889" s="30">
        <f t="shared" si="358"/>
        <v>0</v>
      </c>
      <c r="L889" s="30">
        <f t="shared" si="358"/>
        <v>0</v>
      </c>
      <c r="M889" s="30">
        <f t="shared" si="358"/>
        <v>0</v>
      </c>
      <c r="N889" s="30">
        <f t="shared" si="358"/>
        <v>231825213115</v>
      </c>
      <c r="O889" s="30">
        <f t="shared" si="358"/>
        <v>231825213115</v>
      </c>
      <c r="P889" s="30">
        <f t="shared" si="358"/>
        <v>231825213115</v>
      </c>
      <c r="Q889" s="30">
        <f t="shared" si="358"/>
        <v>0</v>
      </c>
      <c r="R889" s="31">
        <f t="shared" si="358"/>
        <v>0</v>
      </c>
    </row>
    <row r="890" spans="1:18" ht="47.4" thickBot="1" x14ac:dyDescent="0.35">
      <c r="A890" s="2">
        <v>2021</v>
      </c>
      <c r="B890" s="79" t="s">
        <v>420</v>
      </c>
      <c r="C890" s="15" t="s">
        <v>264</v>
      </c>
      <c r="D890" s="21"/>
      <c r="E890" s="21"/>
      <c r="F890" s="21"/>
      <c r="G890" s="17" t="s">
        <v>263</v>
      </c>
      <c r="H890" s="30">
        <f t="shared" si="358"/>
        <v>231825213115</v>
      </c>
      <c r="I890" s="30">
        <f t="shared" si="358"/>
        <v>0</v>
      </c>
      <c r="J890" s="30">
        <f t="shared" si="358"/>
        <v>0</v>
      </c>
      <c r="K890" s="30">
        <f t="shared" si="358"/>
        <v>0</v>
      </c>
      <c r="L890" s="30">
        <f t="shared" si="358"/>
        <v>0</v>
      </c>
      <c r="M890" s="30">
        <f t="shared" si="358"/>
        <v>0</v>
      </c>
      <c r="N890" s="30">
        <f t="shared" si="358"/>
        <v>231825213115</v>
      </c>
      <c r="O890" s="30">
        <f t="shared" si="358"/>
        <v>231825213115</v>
      </c>
      <c r="P890" s="30">
        <f t="shared" si="358"/>
        <v>231825213115</v>
      </c>
      <c r="Q890" s="30">
        <f t="shared" si="358"/>
        <v>0</v>
      </c>
      <c r="R890" s="31">
        <f t="shared" si="358"/>
        <v>0</v>
      </c>
    </row>
    <row r="891" spans="1:18" ht="18.600000000000001" thickBot="1" x14ac:dyDescent="0.35">
      <c r="A891" s="2">
        <v>2021</v>
      </c>
      <c r="B891" s="79" t="s">
        <v>420</v>
      </c>
      <c r="C891" s="15" t="s">
        <v>265</v>
      </c>
      <c r="D891" s="21"/>
      <c r="E891" s="21"/>
      <c r="F891" s="21"/>
      <c r="G891" s="17" t="s">
        <v>218</v>
      </c>
      <c r="H891" s="30">
        <f t="shared" si="358"/>
        <v>231825213115</v>
      </c>
      <c r="I891" s="30">
        <f t="shared" si="358"/>
        <v>0</v>
      </c>
      <c r="J891" s="30">
        <f t="shared" si="358"/>
        <v>0</v>
      </c>
      <c r="K891" s="30">
        <f t="shared" si="358"/>
        <v>0</v>
      </c>
      <c r="L891" s="30">
        <f t="shared" si="358"/>
        <v>0</v>
      </c>
      <c r="M891" s="30">
        <f t="shared" si="358"/>
        <v>0</v>
      </c>
      <c r="N891" s="30">
        <f t="shared" si="358"/>
        <v>231825213115</v>
      </c>
      <c r="O891" s="30">
        <f t="shared" si="358"/>
        <v>231825213115</v>
      </c>
      <c r="P891" s="30">
        <f t="shared" si="358"/>
        <v>231825213115</v>
      </c>
      <c r="Q891" s="30">
        <f t="shared" si="358"/>
        <v>0</v>
      </c>
      <c r="R891" s="31">
        <f t="shared" si="358"/>
        <v>0</v>
      </c>
    </row>
    <row r="892" spans="1:18" ht="18.600000000000001" thickBot="1" x14ac:dyDescent="0.35">
      <c r="A892" s="2">
        <v>2021</v>
      </c>
      <c r="B892" s="79" t="s">
        <v>420</v>
      </c>
      <c r="C892" s="20" t="s">
        <v>266</v>
      </c>
      <c r="D892" s="21" t="s">
        <v>172</v>
      </c>
      <c r="E892" s="21">
        <v>11</v>
      </c>
      <c r="F892" s="21" t="s">
        <v>19</v>
      </c>
      <c r="G892" s="22" t="s">
        <v>208</v>
      </c>
      <c r="H892" s="24">
        <v>231825213115</v>
      </c>
      <c r="I892" s="24">
        <v>0</v>
      </c>
      <c r="J892" s="24">
        <v>0</v>
      </c>
      <c r="K892" s="24">
        <v>0</v>
      </c>
      <c r="L892" s="24">
        <v>0</v>
      </c>
      <c r="M892" s="24">
        <f t="shared" si="351"/>
        <v>0</v>
      </c>
      <c r="N892" s="24">
        <f>+H892+M892</f>
        <v>231825213115</v>
      </c>
      <c r="O892" s="24">
        <v>231825213115</v>
      </c>
      <c r="P892" s="24">
        <v>231825213115</v>
      </c>
      <c r="Q892" s="24">
        <v>0</v>
      </c>
      <c r="R892" s="26">
        <v>0</v>
      </c>
    </row>
    <row r="893" spans="1:18" ht="63" thickBot="1" x14ac:dyDescent="0.35">
      <c r="A893" s="2">
        <v>2021</v>
      </c>
      <c r="B893" s="79" t="s">
        <v>420</v>
      </c>
      <c r="C893" s="15" t="s">
        <v>267</v>
      </c>
      <c r="D893" s="53"/>
      <c r="E893" s="53"/>
      <c r="F893" s="53"/>
      <c r="G893" s="17" t="s">
        <v>268</v>
      </c>
      <c r="H893" s="30">
        <f t="shared" ref="H893:R895" si="359">+H894</f>
        <v>126080065359</v>
      </c>
      <c r="I893" s="30">
        <f t="shared" si="359"/>
        <v>0</v>
      </c>
      <c r="J893" s="30">
        <f t="shared" si="359"/>
        <v>0</v>
      </c>
      <c r="K893" s="30">
        <f t="shared" si="359"/>
        <v>0</v>
      </c>
      <c r="L893" s="30">
        <f t="shared" si="359"/>
        <v>0</v>
      </c>
      <c r="M893" s="30">
        <f t="shared" si="359"/>
        <v>0</v>
      </c>
      <c r="N893" s="30">
        <f t="shared" si="359"/>
        <v>126080065359</v>
      </c>
      <c r="O893" s="30">
        <f t="shared" si="359"/>
        <v>126080065359</v>
      </c>
      <c r="P893" s="30">
        <f t="shared" si="359"/>
        <v>126080065359</v>
      </c>
      <c r="Q893" s="30">
        <f t="shared" si="359"/>
        <v>0</v>
      </c>
      <c r="R893" s="31">
        <f t="shared" si="359"/>
        <v>0</v>
      </c>
    </row>
    <row r="894" spans="1:18" ht="63" thickBot="1" x14ac:dyDescent="0.35">
      <c r="A894" s="2">
        <v>2021</v>
      </c>
      <c r="B894" s="79" t="s">
        <v>420</v>
      </c>
      <c r="C894" s="15" t="s">
        <v>269</v>
      </c>
      <c r="D894" s="21"/>
      <c r="E894" s="21"/>
      <c r="F894" s="21"/>
      <c r="G894" s="54" t="s">
        <v>268</v>
      </c>
      <c r="H894" s="30">
        <f t="shared" si="359"/>
        <v>126080065359</v>
      </c>
      <c r="I894" s="30">
        <f t="shared" si="359"/>
        <v>0</v>
      </c>
      <c r="J894" s="30">
        <f t="shared" si="359"/>
        <v>0</v>
      </c>
      <c r="K894" s="30">
        <f t="shared" si="359"/>
        <v>0</v>
      </c>
      <c r="L894" s="30">
        <f t="shared" si="359"/>
        <v>0</v>
      </c>
      <c r="M894" s="30">
        <f t="shared" si="359"/>
        <v>0</v>
      </c>
      <c r="N894" s="30">
        <f t="shared" si="359"/>
        <v>126080065359</v>
      </c>
      <c r="O894" s="30">
        <f t="shared" si="359"/>
        <v>126080065359</v>
      </c>
      <c r="P894" s="30">
        <f t="shared" si="359"/>
        <v>126080065359</v>
      </c>
      <c r="Q894" s="30">
        <f t="shared" si="359"/>
        <v>0</v>
      </c>
      <c r="R894" s="31">
        <f t="shared" si="359"/>
        <v>0</v>
      </c>
    </row>
    <row r="895" spans="1:18" ht="18.600000000000001" thickBot="1" x14ac:dyDescent="0.35">
      <c r="A895" s="2">
        <v>2021</v>
      </c>
      <c r="B895" s="79" t="s">
        <v>420</v>
      </c>
      <c r="C895" s="15" t="s">
        <v>270</v>
      </c>
      <c r="D895" s="21"/>
      <c r="E895" s="21"/>
      <c r="F895" s="21"/>
      <c r="G895" s="17" t="s">
        <v>218</v>
      </c>
      <c r="H895" s="30">
        <f t="shared" si="359"/>
        <v>126080065359</v>
      </c>
      <c r="I895" s="30">
        <f t="shared" si="359"/>
        <v>0</v>
      </c>
      <c r="J895" s="30">
        <f t="shared" si="359"/>
        <v>0</v>
      </c>
      <c r="K895" s="30">
        <f t="shared" si="359"/>
        <v>0</v>
      </c>
      <c r="L895" s="30">
        <f t="shared" si="359"/>
        <v>0</v>
      </c>
      <c r="M895" s="30">
        <f t="shared" si="359"/>
        <v>0</v>
      </c>
      <c r="N895" s="30">
        <f t="shared" si="359"/>
        <v>126080065359</v>
      </c>
      <c r="O895" s="30">
        <f t="shared" si="359"/>
        <v>126080065359</v>
      </c>
      <c r="P895" s="30">
        <f t="shared" si="359"/>
        <v>126080065359</v>
      </c>
      <c r="Q895" s="30">
        <f t="shared" si="359"/>
        <v>0</v>
      </c>
      <c r="R895" s="31">
        <f t="shared" si="359"/>
        <v>0</v>
      </c>
    </row>
    <row r="896" spans="1:18" ht="18.600000000000001" thickBot="1" x14ac:dyDescent="0.35">
      <c r="A896" s="2">
        <v>2021</v>
      </c>
      <c r="B896" s="79" t="s">
        <v>420</v>
      </c>
      <c r="C896" s="20" t="s">
        <v>271</v>
      </c>
      <c r="D896" s="21" t="s">
        <v>172</v>
      </c>
      <c r="E896" s="21">
        <v>11</v>
      </c>
      <c r="F896" s="21" t="s">
        <v>19</v>
      </c>
      <c r="G896" s="22" t="s">
        <v>208</v>
      </c>
      <c r="H896" s="24">
        <v>126080065359</v>
      </c>
      <c r="I896" s="24">
        <v>0</v>
      </c>
      <c r="J896" s="24">
        <v>0</v>
      </c>
      <c r="K896" s="24">
        <v>0</v>
      </c>
      <c r="L896" s="24">
        <v>0</v>
      </c>
      <c r="M896" s="24">
        <f t="shared" si="351"/>
        <v>0</v>
      </c>
      <c r="N896" s="24">
        <f>+H896+M896</f>
        <v>126080065359</v>
      </c>
      <c r="O896" s="24">
        <v>126080065359</v>
      </c>
      <c r="P896" s="24">
        <v>126080065359</v>
      </c>
      <c r="Q896" s="24">
        <v>0</v>
      </c>
      <c r="R896" s="26">
        <v>0</v>
      </c>
    </row>
    <row r="897" spans="1:18" ht="63" thickBot="1" x14ac:dyDescent="0.35">
      <c r="A897" s="2">
        <v>2021</v>
      </c>
      <c r="B897" s="79" t="s">
        <v>420</v>
      </c>
      <c r="C897" s="15" t="s">
        <v>272</v>
      </c>
      <c r="D897" s="53"/>
      <c r="E897" s="53"/>
      <c r="F897" s="53"/>
      <c r="G897" s="17" t="s">
        <v>273</v>
      </c>
      <c r="H897" s="30">
        <f t="shared" ref="H897:R899" si="360">+H898</f>
        <v>91282312485</v>
      </c>
      <c r="I897" s="30">
        <f t="shared" si="360"/>
        <v>0</v>
      </c>
      <c r="J897" s="30">
        <f t="shared" si="360"/>
        <v>0</v>
      </c>
      <c r="K897" s="30">
        <f t="shared" si="360"/>
        <v>0</v>
      </c>
      <c r="L897" s="30">
        <f t="shared" si="360"/>
        <v>0</v>
      </c>
      <c r="M897" s="30">
        <f t="shared" si="360"/>
        <v>0</v>
      </c>
      <c r="N897" s="30">
        <f t="shared" si="360"/>
        <v>91282312485</v>
      </c>
      <c r="O897" s="30">
        <f t="shared" si="360"/>
        <v>91282312485</v>
      </c>
      <c r="P897" s="30">
        <f t="shared" si="360"/>
        <v>91282312485</v>
      </c>
      <c r="Q897" s="30">
        <f t="shared" si="360"/>
        <v>0</v>
      </c>
      <c r="R897" s="31">
        <f t="shared" si="360"/>
        <v>0</v>
      </c>
    </row>
    <row r="898" spans="1:18" ht="63" thickBot="1" x14ac:dyDescent="0.35">
      <c r="A898" s="2">
        <v>2021</v>
      </c>
      <c r="B898" s="79" t="s">
        <v>420</v>
      </c>
      <c r="C898" s="15" t="s">
        <v>274</v>
      </c>
      <c r="D898" s="21"/>
      <c r="E898" s="21"/>
      <c r="F898" s="21"/>
      <c r="G898" s="54" t="s">
        <v>273</v>
      </c>
      <c r="H898" s="30">
        <f t="shared" si="360"/>
        <v>91282312485</v>
      </c>
      <c r="I898" s="30">
        <f t="shared" si="360"/>
        <v>0</v>
      </c>
      <c r="J898" s="30">
        <f t="shared" si="360"/>
        <v>0</v>
      </c>
      <c r="K898" s="30">
        <f t="shared" si="360"/>
        <v>0</v>
      </c>
      <c r="L898" s="30">
        <f t="shared" si="360"/>
        <v>0</v>
      </c>
      <c r="M898" s="30">
        <f t="shared" si="360"/>
        <v>0</v>
      </c>
      <c r="N898" s="30">
        <f t="shared" si="360"/>
        <v>91282312485</v>
      </c>
      <c r="O898" s="30">
        <f t="shared" si="360"/>
        <v>91282312485</v>
      </c>
      <c r="P898" s="30">
        <f t="shared" si="360"/>
        <v>91282312485</v>
      </c>
      <c r="Q898" s="30">
        <f t="shared" si="360"/>
        <v>0</v>
      </c>
      <c r="R898" s="31">
        <f t="shared" si="360"/>
        <v>0</v>
      </c>
    </row>
    <row r="899" spans="1:18" ht="18.600000000000001" thickBot="1" x14ac:dyDescent="0.35">
      <c r="A899" s="2">
        <v>2021</v>
      </c>
      <c r="B899" s="79" t="s">
        <v>420</v>
      </c>
      <c r="C899" s="15" t="s">
        <v>275</v>
      </c>
      <c r="D899" s="21"/>
      <c r="E899" s="21"/>
      <c r="F899" s="21"/>
      <c r="G899" s="17" t="s">
        <v>218</v>
      </c>
      <c r="H899" s="30">
        <f t="shared" si="360"/>
        <v>91282312485</v>
      </c>
      <c r="I899" s="30">
        <f t="shared" si="360"/>
        <v>0</v>
      </c>
      <c r="J899" s="30">
        <f t="shared" si="360"/>
        <v>0</v>
      </c>
      <c r="K899" s="30">
        <f t="shared" si="360"/>
        <v>0</v>
      </c>
      <c r="L899" s="30">
        <f t="shared" si="360"/>
        <v>0</v>
      </c>
      <c r="M899" s="30">
        <f t="shared" si="360"/>
        <v>0</v>
      </c>
      <c r="N899" s="30">
        <f t="shared" si="360"/>
        <v>91282312485</v>
      </c>
      <c r="O899" s="30">
        <f t="shared" si="360"/>
        <v>91282312485</v>
      </c>
      <c r="P899" s="30">
        <f t="shared" si="360"/>
        <v>91282312485</v>
      </c>
      <c r="Q899" s="30">
        <f t="shared" si="360"/>
        <v>0</v>
      </c>
      <c r="R899" s="31">
        <f t="shared" si="360"/>
        <v>0</v>
      </c>
    </row>
    <row r="900" spans="1:18" ht="18.600000000000001" thickBot="1" x14ac:dyDescent="0.35">
      <c r="A900" s="2">
        <v>2021</v>
      </c>
      <c r="B900" s="79" t="s">
        <v>420</v>
      </c>
      <c r="C900" s="20" t="s">
        <v>276</v>
      </c>
      <c r="D900" s="21" t="s">
        <v>172</v>
      </c>
      <c r="E900" s="21">
        <v>11</v>
      </c>
      <c r="F900" s="21" t="s">
        <v>19</v>
      </c>
      <c r="G900" s="22" t="s">
        <v>208</v>
      </c>
      <c r="H900" s="24">
        <v>91282312485</v>
      </c>
      <c r="I900" s="24">
        <v>0</v>
      </c>
      <c r="J900" s="24">
        <v>0</v>
      </c>
      <c r="K900" s="24">
        <v>0</v>
      </c>
      <c r="L900" s="24">
        <v>0</v>
      </c>
      <c r="M900" s="24">
        <f t="shared" si="351"/>
        <v>0</v>
      </c>
      <c r="N900" s="24">
        <f>+H900+M900</f>
        <v>91282312485</v>
      </c>
      <c r="O900" s="24">
        <v>91282312485</v>
      </c>
      <c r="P900" s="24">
        <v>91282312485</v>
      </c>
      <c r="Q900" s="24">
        <v>0</v>
      </c>
      <c r="R900" s="26">
        <v>0</v>
      </c>
    </row>
    <row r="901" spans="1:18" ht="78.599999999999994" thickBot="1" x14ac:dyDescent="0.35">
      <c r="A901" s="2">
        <v>2021</v>
      </c>
      <c r="B901" s="79" t="s">
        <v>420</v>
      </c>
      <c r="C901" s="15" t="s">
        <v>277</v>
      </c>
      <c r="D901" s="53"/>
      <c r="E901" s="53"/>
      <c r="F901" s="53"/>
      <c r="G901" s="17" t="s">
        <v>278</v>
      </c>
      <c r="H901" s="30">
        <f t="shared" ref="H901:R903" si="361">+H902</f>
        <v>175214577228</v>
      </c>
      <c r="I901" s="30">
        <f t="shared" si="361"/>
        <v>0</v>
      </c>
      <c r="J901" s="30">
        <f t="shared" si="361"/>
        <v>0</v>
      </c>
      <c r="K901" s="30">
        <f t="shared" si="361"/>
        <v>0</v>
      </c>
      <c r="L901" s="30">
        <f t="shared" si="361"/>
        <v>0</v>
      </c>
      <c r="M901" s="30">
        <f t="shared" si="361"/>
        <v>0</v>
      </c>
      <c r="N901" s="30">
        <f t="shared" si="361"/>
        <v>175214577228</v>
      </c>
      <c r="O901" s="30">
        <f t="shared" si="361"/>
        <v>175214577228</v>
      </c>
      <c r="P901" s="30">
        <f t="shared" si="361"/>
        <v>175214577228</v>
      </c>
      <c r="Q901" s="30">
        <f t="shared" si="361"/>
        <v>8358018752</v>
      </c>
      <c r="R901" s="31">
        <f t="shared" si="361"/>
        <v>8358018752</v>
      </c>
    </row>
    <row r="902" spans="1:18" ht="78.599999999999994" thickBot="1" x14ac:dyDescent="0.35">
      <c r="A902" s="2">
        <v>2021</v>
      </c>
      <c r="B902" s="79" t="s">
        <v>420</v>
      </c>
      <c r="C902" s="15" t="s">
        <v>279</v>
      </c>
      <c r="D902" s="21"/>
      <c r="E902" s="21"/>
      <c r="F902" s="21"/>
      <c r="G902" s="54" t="s">
        <v>278</v>
      </c>
      <c r="H902" s="30">
        <f t="shared" si="361"/>
        <v>175214577228</v>
      </c>
      <c r="I902" s="30">
        <f t="shared" si="361"/>
        <v>0</v>
      </c>
      <c r="J902" s="30">
        <f t="shared" si="361"/>
        <v>0</v>
      </c>
      <c r="K902" s="30">
        <f t="shared" si="361"/>
        <v>0</v>
      </c>
      <c r="L902" s="30">
        <f t="shared" si="361"/>
        <v>0</v>
      </c>
      <c r="M902" s="30">
        <f t="shared" si="361"/>
        <v>0</v>
      </c>
      <c r="N902" s="30">
        <f t="shared" si="361"/>
        <v>175214577228</v>
      </c>
      <c r="O902" s="30">
        <f t="shared" si="361"/>
        <v>175214577228</v>
      </c>
      <c r="P902" s="30">
        <f t="shared" si="361"/>
        <v>175214577228</v>
      </c>
      <c r="Q902" s="30">
        <f t="shared" si="361"/>
        <v>8358018752</v>
      </c>
      <c r="R902" s="31">
        <f t="shared" si="361"/>
        <v>8358018752</v>
      </c>
    </row>
    <row r="903" spans="1:18" ht="18.600000000000001" thickBot="1" x14ac:dyDescent="0.35">
      <c r="A903" s="2">
        <v>2021</v>
      </c>
      <c r="B903" s="79" t="s">
        <v>420</v>
      </c>
      <c r="C903" s="15" t="s">
        <v>280</v>
      </c>
      <c r="D903" s="21"/>
      <c r="E903" s="21"/>
      <c r="F903" s="21"/>
      <c r="G903" s="17" t="s">
        <v>218</v>
      </c>
      <c r="H903" s="30">
        <f t="shared" si="361"/>
        <v>175214577228</v>
      </c>
      <c r="I903" s="30">
        <f t="shared" si="361"/>
        <v>0</v>
      </c>
      <c r="J903" s="30">
        <f t="shared" si="361"/>
        <v>0</v>
      </c>
      <c r="K903" s="30">
        <f t="shared" si="361"/>
        <v>0</v>
      </c>
      <c r="L903" s="30">
        <f t="shared" si="361"/>
        <v>0</v>
      </c>
      <c r="M903" s="30">
        <f t="shared" si="361"/>
        <v>0</v>
      </c>
      <c r="N903" s="30">
        <f t="shared" si="361"/>
        <v>175214577228</v>
      </c>
      <c r="O903" s="30">
        <f t="shared" si="361"/>
        <v>175214577228</v>
      </c>
      <c r="P903" s="30">
        <f t="shared" si="361"/>
        <v>175214577228</v>
      </c>
      <c r="Q903" s="30">
        <f t="shared" si="361"/>
        <v>8358018752</v>
      </c>
      <c r="R903" s="31">
        <f t="shared" si="361"/>
        <v>8358018752</v>
      </c>
    </row>
    <row r="904" spans="1:18" ht="18.600000000000001" thickBot="1" x14ac:dyDescent="0.35">
      <c r="A904" s="2">
        <v>2021</v>
      </c>
      <c r="B904" s="79" t="s">
        <v>420</v>
      </c>
      <c r="C904" s="20" t="s">
        <v>281</v>
      </c>
      <c r="D904" s="21" t="s">
        <v>172</v>
      </c>
      <c r="E904" s="21">
        <v>11</v>
      </c>
      <c r="F904" s="21" t="s">
        <v>19</v>
      </c>
      <c r="G904" s="22" t="s">
        <v>208</v>
      </c>
      <c r="H904" s="24">
        <v>175214577228</v>
      </c>
      <c r="I904" s="24">
        <v>0</v>
      </c>
      <c r="J904" s="24">
        <v>0</v>
      </c>
      <c r="K904" s="24">
        <v>0</v>
      </c>
      <c r="L904" s="24">
        <v>0</v>
      </c>
      <c r="M904" s="24">
        <f t="shared" si="351"/>
        <v>0</v>
      </c>
      <c r="N904" s="24">
        <f>+H904+M904</f>
        <v>175214577228</v>
      </c>
      <c r="O904" s="24">
        <v>175214577228</v>
      </c>
      <c r="P904" s="24">
        <v>175214577228</v>
      </c>
      <c r="Q904" s="24">
        <v>8358018752</v>
      </c>
      <c r="R904" s="26">
        <v>8358018752</v>
      </c>
    </row>
    <row r="905" spans="1:18" ht="47.4" thickBot="1" x14ac:dyDescent="0.35">
      <c r="A905" s="2">
        <v>2021</v>
      </c>
      <c r="B905" s="79" t="s">
        <v>420</v>
      </c>
      <c r="C905" s="15" t="s">
        <v>282</v>
      </c>
      <c r="D905" s="53"/>
      <c r="E905" s="53"/>
      <c r="F905" s="53"/>
      <c r="G905" s="17" t="s">
        <v>283</v>
      </c>
      <c r="H905" s="30">
        <f>+H906</f>
        <v>109796058849</v>
      </c>
      <c r="I905" s="30">
        <f t="shared" ref="I905:R907" si="362">+I906</f>
        <v>0</v>
      </c>
      <c r="J905" s="30">
        <f t="shared" si="362"/>
        <v>0</v>
      </c>
      <c r="K905" s="30">
        <f t="shared" si="362"/>
        <v>0</v>
      </c>
      <c r="L905" s="30">
        <f t="shared" si="362"/>
        <v>0</v>
      </c>
      <c r="M905" s="30">
        <f t="shared" si="362"/>
        <v>0</v>
      </c>
      <c r="N905" s="30">
        <f t="shared" si="362"/>
        <v>109796058849</v>
      </c>
      <c r="O905" s="30">
        <f t="shared" si="362"/>
        <v>109796058849</v>
      </c>
      <c r="P905" s="30">
        <f t="shared" si="362"/>
        <v>109796058849</v>
      </c>
      <c r="Q905" s="30">
        <f t="shared" si="362"/>
        <v>19071686158</v>
      </c>
      <c r="R905" s="31">
        <f t="shared" si="362"/>
        <v>19071686158</v>
      </c>
    </row>
    <row r="906" spans="1:18" ht="47.4" thickBot="1" x14ac:dyDescent="0.35">
      <c r="A906" s="2">
        <v>2021</v>
      </c>
      <c r="B906" s="79" t="s">
        <v>420</v>
      </c>
      <c r="C906" s="15" t="s">
        <v>284</v>
      </c>
      <c r="D906" s="21"/>
      <c r="E906" s="21"/>
      <c r="F906" s="21"/>
      <c r="G906" s="54" t="s">
        <v>283</v>
      </c>
      <c r="H906" s="30">
        <f t="shared" ref="H906:R907" si="363">+H907</f>
        <v>109796058849</v>
      </c>
      <c r="I906" s="30">
        <f t="shared" si="363"/>
        <v>0</v>
      </c>
      <c r="J906" s="30">
        <f t="shared" si="363"/>
        <v>0</v>
      </c>
      <c r="K906" s="30">
        <f t="shared" si="363"/>
        <v>0</v>
      </c>
      <c r="L906" s="30">
        <f t="shared" si="363"/>
        <v>0</v>
      </c>
      <c r="M906" s="30">
        <f t="shared" si="363"/>
        <v>0</v>
      </c>
      <c r="N906" s="30">
        <f t="shared" si="363"/>
        <v>109796058849</v>
      </c>
      <c r="O906" s="30">
        <f t="shared" si="363"/>
        <v>109796058849</v>
      </c>
      <c r="P906" s="30">
        <f t="shared" si="363"/>
        <v>109796058849</v>
      </c>
      <c r="Q906" s="30">
        <f t="shared" si="363"/>
        <v>19071686158</v>
      </c>
      <c r="R906" s="31">
        <f t="shared" si="363"/>
        <v>19071686158</v>
      </c>
    </row>
    <row r="907" spans="1:18" ht="18.600000000000001" thickBot="1" x14ac:dyDescent="0.35">
      <c r="A907" s="2">
        <v>2021</v>
      </c>
      <c r="B907" s="79" t="s">
        <v>420</v>
      </c>
      <c r="C907" s="15" t="s">
        <v>285</v>
      </c>
      <c r="D907" s="21"/>
      <c r="E907" s="21"/>
      <c r="F907" s="21"/>
      <c r="G907" s="17" t="s">
        <v>218</v>
      </c>
      <c r="H907" s="30">
        <f t="shared" si="363"/>
        <v>109796058849</v>
      </c>
      <c r="I907" s="30">
        <f t="shared" si="363"/>
        <v>0</v>
      </c>
      <c r="J907" s="30">
        <f t="shared" si="363"/>
        <v>0</v>
      </c>
      <c r="K907" s="30">
        <f t="shared" si="363"/>
        <v>0</v>
      </c>
      <c r="L907" s="30">
        <f t="shared" si="363"/>
        <v>0</v>
      </c>
      <c r="M907" s="30">
        <f t="shared" si="363"/>
        <v>0</v>
      </c>
      <c r="N907" s="30">
        <f t="shared" si="363"/>
        <v>109796058849</v>
      </c>
      <c r="O907" s="30">
        <f t="shared" si="362"/>
        <v>109796058849</v>
      </c>
      <c r="P907" s="30">
        <f t="shared" si="362"/>
        <v>109796058849</v>
      </c>
      <c r="Q907" s="30">
        <f t="shared" si="362"/>
        <v>19071686158</v>
      </c>
      <c r="R907" s="31">
        <f t="shared" si="362"/>
        <v>19071686158</v>
      </c>
    </row>
    <row r="908" spans="1:18" ht="18.600000000000001" thickBot="1" x14ac:dyDescent="0.35">
      <c r="A908" s="2">
        <v>2021</v>
      </c>
      <c r="B908" s="79" t="s">
        <v>420</v>
      </c>
      <c r="C908" s="20" t="s">
        <v>286</v>
      </c>
      <c r="D908" s="53" t="s">
        <v>172</v>
      </c>
      <c r="E908" s="53">
        <v>11</v>
      </c>
      <c r="F908" s="21" t="s">
        <v>19</v>
      </c>
      <c r="G908" s="22" t="s">
        <v>208</v>
      </c>
      <c r="H908" s="24">
        <v>109796058849</v>
      </c>
      <c r="I908" s="24">
        <v>0</v>
      </c>
      <c r="J908" s="24">
        <v>0</v>
      </c>
      <c r="K908" s="24">
        <v>0</v>
      </c>
      <c r="L908" s="24">
        <v>0</v>
      </c>
      <c r="M908" s="24">
        <f t="shared" si="351"/>
        <v>0</v>
      </c>
      <c r="N908" s="24">
        <f>+H908+M908</f>
        <v>109796058849</v>
      </c>
      <c r="O908" s="24">
        <v>109796058849</v>
      </c>
      <c r="P908" s="24">
        <v>109796058849</v>
      </c>
      <c r="Q908" s="24">
        <v>19071686158</v>
      </c>
      <c r="R908" s="26">
        <v>19071686158</v>
      </c>
    </row>
    <row r="909" spans="1:18" ht="63" thickBot="1" x14ac:dyDescent="0.35">
      <c r="A909" s="2">
        <v>2021</v>
      </c>
      <c r="B909" s="79" t="s">
        <v>420</v>
      </c>
      <c r="C909" s="15" t="s">
        <v>287</v>
      </c>
      <c r="D909" s="53"/>
      <c r="E909" s="53"/>
      <c r="F909" s="53"/>
      <c r="G909" s="17" t="s">
        <v>288</v>
      </c>
      <c r="H909" s="30">
        <f t="shared" ref="H909:R911" si="364">+H910</f>
        <v>216924287600</v>
      </c>
      <c r="I909" s="30">
        <f t="shared" si="364"/>
        <v>0</v>
      </c>
      <c r="J909" s="30">
        <f t="shared" si="364"/>
        <v>0</v>
      </c>
      <c r="K909" s="30">
        <f t="shared" si="364"/>
        <v>0</v>
      </c>
      <c r="L909" s="30">
        <f t="shared" si="364"/>
        <v>0</v>
      </c>
      <c r="M909" s="30">
        <f t="shared" si="364"/>
        <v>0</v>
      </c>
      <c r="N909" s="30">
        <f t="shared" si="364"/>
        <v>216924287600</v>
      </c>
      <c r="O909" s="30">
        <f t="shared" si="364"/>
        <v>216924287600</v>
      </c>
      <c r="P909" s="30">
        <f t="shared" si="364"/>
        <v>216924287600</v>
      </c>
      <c r="Q909" s="30">
        <f t="shared" si="364"/>
        <v>14013027754</v>
      </c>
      <c r="R909" s="31">
        <f t="shared" si="364"/>
        <v>14013027754</v>
      </c>
    </row>
    <row r="910" spans="1:18" ht="63" thickBot="1" x14ac:dyDescent="0.35">
      <c r="A910" s="2">
        <v>2021</v>
      </c>
      <c r="B910" s="79" t="s">
        <v>420</v>
      </c>
      <c r="C910" s="15" t="s">
        <v>289</v>
      </c>
      <c r="D910" s="21"/>
      <c r="E910" s="21"/>
      <c r="F910" s="21"/>
      <c r="G910" s="54" t="s">
        <v>288</v>
      </c>
      <c r="H910" s="30">
        <f t="shared" si="364"/>
        <v>216924287600</v>
      </c>
      <c r="I910" s="30">
        <f t="shared" si="364"/>
        <v>0</v>
      </c>
      <c r="J910" s="30">
        <f t="shared" si="364"/>
        <v>0</v>
      </c>
      <c r="K910" s="30">
        <f t="shared" si="364"/>
        <v>0</v>
      </c>
      <c r="L910" s="30">
        <f t="shared" si="364"/>
        <v>0</v>
      </c>
      <c r="M910" s="30">
        <f t="shared" si="364"/>
        <v>0</v>
      </c>
      <c r="N910" s="30">
        <f t="shared" si="364"/>
        <v>216924287600</v>
      </c>
      <c r="O910" s="30">
        <f t="shared" si="364"/>
        <v>216924287600</v>
      </c>
      <c r="P910" s="30">
        <f t="shared" si="364"/>
        <v>216924287600</v>
      </c>
      <c r="Q910" s="30">
        <f t="shared" si="364"/>
        <v>14013027754</v>
      </c>
      <c r="R910" s="31">
        <f t="shared" si="364"/>
        <v>14013027754</v>
      </c>
    </row>
    <row r="911" spans="1:18" ht="18.600000000000001" thickBot="1" x14ac:dyDescent="0.35">
      <c r="A911" s="2">
        <v>2021</v>
      </c>
      <c r="B911" s="79" t="s">
        <v>420</v>
      </c>
      <c r="C911" s="15" t="s">
        <v>290</v>
      </c>
      <c r="D911" s="21"/>
      <c r="E911" s="21"/>
      <c r="F911" s="21"/>
      <c r="G911" s="17" t="s">
        <v>218</v>
      </c>
      <c r="H911" s="30">
        <f t="shared" si="364"/>
        <v>216924287600</v>
      </c>
      <c r="I911" s="30">
        <f t="shared" si="364"/>
        <v>0</v>
      </c>
      <c r="J911" s="30">
        <f t="shared" si="364"/>
        <v>0</v>
      </c>
      <c r="K911" s="30">
        <f t="shared" si="364"/>
        <v>0</v>
      </c>
      <c r="L911" s="30">
        <f t="shared" si="364"/>
        <v>0</v>
      </c>
      <c r="M911" s="30">
        <f t="shared" si="364"/>
        <v>0</v>
      </c>
      <c r="N911" s="30">
        <f t="shared" si="364"/>
        <v>216924287600</v>
      </c>
      <c r="O911" s="30">
        <f t="shared" si="364"/>
        <v>216924287600</v>
      </c>
      <c r="P911" s="30">
        <f t="shared" si="364"/>
        <v>216924287600</v>
      </c>
      <c r="Q911" s="30">
        <f t="shared" si="364"/>
        <v>14013027754</v>
      </c>
      <c r="R911" s="31">
        <f t="shared" si="364"/>
        <v>14013027754</v>
      </c>
    </row>
    <row r="912" spans="1:18" ht="18.600000000000001" thickBot="1" x14ac:dyDescent="0.35">
      <c r="A912" s="2">
        <v>2021</v>
      </c>
      <c r="B912" s="79" t="s">
        <v>420</v>
      </c>
      <c r="C912" s="20" t="s">
        <v>291</v>
      </c>
      <c r="D912" s="21" t="s">
        <v>172</v>
      </c>
      <c r="E912" s="21">
        <v>11</v>
      </c>
      <c r="F912" s="21" t="s">
        <v>19</v>
      </c>
      <c r="G912" s="22" t="s">
        <v>208</v>
      </c>
      <c r="H912" s="24">
        <v>216924287600</v>
      </c>
      <c r="I912" s="24">
        <v>0</v>
      </c>
      <c r="J912" s="24">
        <v>0</v>
      </c>
      <c r="K912" s="24">
        <v>0</v>
      </c>
      <c r="L912" s="24">
        <v>0</v>
      </c>
      <c r="M912" s="24">
        <f t="shared" si="351"/>
        <v>0</v>
      </c>
      <c r="N912" s="24">
        <f>+H912+M912</f>
        <v>216924287600</v>
      </c>
      <c r="O912" s="24">
        <v>216924287600</v>
      </c>
      <c r="P912" s="24">
        <v>216924287600</v>
      </c>
      <c r="Q912" s="24">
        <v>14013027754</v>
      </c>
      <c r="R912" s="26">
        <v>14013027754</v>
      </c>
    </row>
    <row r="913" spans="1:18" ht="63" thickBot="1" x14ac:dyDescent="0.35">
      <c r="A913" s="2">
        <v>2021</v>
      </c>
      <c r="B913" s="79" t="s">
        <v>420</v>
      </c>
      <c r="C913" s="15" t="s">
        <v>292</v>
      </c>
      <c r="D913" s="53"/>
      <c r="E913" s="53"/>
      <c r="F913" s="53"/>
      <c r="G913" s="17" t="s">
        <v>293</v>
      </c>
      <c r="H913" s="30">
        <f t="shared" ref="H913:R915" si="365">+H914</f>
        <v>263086153404</v>
      </c>
      <c r="I913" s="30">
        <f t="shared" si="365"/>
        <v>0</v>
      </c>
      <c r="J913" s="30">
        <f t="shared" si="365"/>
        <v>0</v>
      </c>
      <c r="K913" s="30">
        <f t="shared" si="365"/>
        <v>0</v>
      </c>
      <c r="L913" s="30">
        <f t="shared" si="365"/>
        <v>0</v>
      </c>
      <c r="M913" s="30">
        <f t="shared" si="365"/>
        <v>0</v>
      </c>
      <c r="N913" s="30">
        <f t="shared" si="365"/>
        <v>263086153404</v>
      </c>
      <c r="O913" s="30">
        <f t="shared" si="365"/>
        <v>263086153404</v>
      </c>
      <c r="P913" s="30">
        <f t="shared" si="365"/>
        <v>263086153404</v>
      </c>
      <c r="Q913" s="30">
        <f t="shared" si="365"/>
        <v>0</v>
      </c>
      <c r="R913" s="31">
        <f t="shared" si="365"/>
        <v>0</v>
      </c>
    </row>
    <row r="914" spans="1:18" ht="63" thickBot="1" x14ac:dyDescent="0.35">
      <c r="A914" s="2">
        <v>2021</v>
      </c>
      <c r="B914" s="79" t="s">
        <v>420</v>
      </c>
      <c r="C914" s="15" t="s">
        <v>294</v>
      </c>
      <c r="D914" s="21"/>
      <c r="E914" s="21"/>
      <c r="F914" s="21"/>
      <c r="G914" s="54" t="s">
        <v>293</v>
      </c>
      <c r="H914" s="30">
        <f t="shared" si="365"/>
        <v>263086153404</v>
      </c>
      <c r="I914" s="30">
        <f t="shared" si="365"/>
        <v>0</v>
      </c>
      <c r="J914" s="30">
        <f t="shared" si="365"/>
        <v>0</v>
      </c>
      <c r="K914" s="30">
        <f t="shared" si="365"/>
        <v>0</v>
      </c>
      <c r="L914" s="30">
        <f t="shared" si="365"/>
        <v>0</v>
      </c>
      <c r="M914" s="30">
        <f t="shared" si="365"/>
        <v>0</v>
      </c>
      <c r="N914" s="30">
        <f t="shared" si="365"/>
        <v>263086153404</v>
      </c>
      <c r="O914" s="30">
        <f t="shared" si="365"/>
        <v>263086153404</v>
      </c>
      <c r="P914" s="30">
        <f t="shared" si="365"/>
        <v>263086153404</v>
      </c>
      <c r="Q914" s="30">
        <f t="shared" si="365"/>
        <v>0</v>
      </c>
      <c r="R914" s="31">
        <f t="shared" si="365"/>
        <v>0</v>
      </c>
    </row>
    <row r="915" spans="1:18" ht="18.600000000000001" thickBot="1" x14ac:dyDescent="0.35">
      <c r="A915" s="2">
        <v>2021</v>
      </c>
      <c r="B915" s="79" t="s">
        <v>420</v>
      </c>
      <c r="C915" s="15" t="s">
        <v>295</v>
      </c>
      <c r="D915" s="21"/>
      <c r="E915" s="21"/>
      <c r="F915" s="21"/>
      <c r="G915" s="17" t="s">
        <v>218</v>
      </c>
      <c r="H915" s="30">
        <f t="shared" si="365"/>
        <v>263086153404</v>
      </c>
      <c r="I915" s="30">
        <f t="shared" si="365"/>
        <v>0</v>
      </c>
      <c r="J915" s="30">
        <f t="shared" si="365"/>
        <v>0</v>
      </c>
      <c r="K915" s="30">
        <f t="shared" si="365"/>
        <v>0</v>
      </c>
      <c r="L915" s="30">
        <f t="shared" si="365"/>
        <v>0</v>
      </c>
      <c r="M915" s="30">
        <f t="shared" si="365"/>
        <v>0</v>
      </c>
      <c r="N915" s="30">
        <f t="shared" si="365"/>
        <v>263086153404</v>
      </c>
      <c r="O915" s="30">
        <f t="shared" si="365"/>
        <v>263086153404</v>
      </c>
      <c r="P915" s="30">
        <f t="shared" si="365"/>
        <v>263086153404</v>
      </c>
      <c r="Q915" s="30">
        <f t="shared" si="365"/>
        <v>0</v>
      </c>
      <c r="R915" s="31">
        <f t="shared" si="365"/>
        <v>0</v>
      </c>
    </row>
    <row r="916" spans="1:18" ht="18.600000000000001" thickBot="1" x14ac:dyDescent="0.35">
      <c r="A916" s="2">
        <v>2021</v>
      </c>
      <c r="B916" s="79" t="s">
        <v>420</v>
      </c>
      <c r="C916" s="20" t="s">
        <v>296</v>
      </c>
      <c r="D916" s="21" t="s">
        <v>172</v>
      </c>
      <c r="E916" s="21">
        <v>11</v>
      </c>
      <c r="F916" s="21" t="s">
        <v>19</v>
      </c>
      <c r="G916" s="22" t="s">
        <v>208</v>
      </c>
      <c r="H916" s="24">
        <v>263086153404</v>
      </c>
      <c r="I916" s="24">
        <v>0</v>
      </c>
      <c r="J916" s="24">
        <v>0</v>
      </c>
      <c r="K916" s="24">
        <v>0</v>
      </c>
      <c r="L916" s="24">
        <v>0</v>
      </c>
      <c r="M916" s="24">
        <f t="shared" si="351"/>
        <v>0</v>
      </c>
      <c r="N916" s="24">
        <f>+H916+M916</f>
        <v>263086153404</v>
      </c>
      <c r="O916" s="24">
        <v>263086153404</v>
      </c>
      <c r="P916" s="24">
        <v>263086153404</v>
      </c>
      <c r="Q916" s="24">
        <v>0</v>
      </c>
      <c r="R916" s="26">
        <v>0</v>
      </c>
    </row>
    <row r="917" spans="1:18" ht="63" thickBot="1" x14ac:dyDescent="0.35">
      <c r="A917" s="2">
        <v>2021</v>
      </c>
      <c r="B917" s="79" t="s">
        <v>420</v>
      </c>
      <c r="C917" s="15" t="s">
        <v>297</v>
      </c>
      <c r="D917" s="53"/>
      <c r="E917" s="53"/>
      <c r="F917" s="53"/>
      <c r="G917" s="17" t="s">
        <v>298</v>
      </c>
      <c r="H917" s="30">
        <f t="shared" ref="H917:R919" si="366">+H918</f>
        <v>138383140985</v>
      </c>
      <c r="I917" s="30">
        <f t="shared" si="366"/>
        <v>0</v>
      </c>
      <c r="J917" s="30">
        <f t="shared" si="366"/>
        <v>0</v>
      </c>
      <c r="K917" s="30">
        <f t="shared" si="366"/>
        <v>0</v>
      </c>
      <c r="L917" s="30">
        <f t="shared" si="366"/>
        <v>0</v>
      </c>
      <c r="M917" s="30">
        <f t="shared" si="366"/>
        <v>0</v>
      </c>
      <c r="N917" s="30">
        <f t="shared" si="366"/>
        <v>138383140985</v>
      </c>
      <c r="O917" s="30">
        <f t="shared" si="366"/>
        <v>138383140985</v>
      </c>
      <c r="P917" s="30">
        <f t="shared" si="366"/>
        <v>138383140985</v>
      </c>
      <c r="Q917" s="30">
        <f t="shared" si="366"/>
        <v>27914520438</v>
      </c>
      <c r="R917" s="31">
        <f t="shared" si="366"/>
        <v>27914520438</v>
      </c>
    </row>
    <row r="918" spans="1:18" ht="63" thickBot="1" x14ac:dyDescent="0.35">
      <c r="A918" s="2">
        <v>2021</v>
      </c>
      <c r="B918" s="79" t="s">
        <v>420</v>
      </c>
      <c r="C918" s="15" t="s">
        <v>299</v>
      </c>
      <c r="D918" s="21"/>
      <c r="E918" s="21"/>
      <c r="F918" s="21"/>
      <c r="G918" s="54" t="s">
        <v>298</v>
      </c>
      <c r="H918" s="30">
        <f t="shared" si="366"/>
        <v>138383140985</v>
      </c>
      <c r="I918" s="30">
        <f t="shared" si="366"/>
        <v>0</v>
      </c>
      <c r="J918" s="30">
        <f t="shared" si="366"/>
        <v>0</v>
      </c>
      <c r="K918" s="30">
        <f t="shared" si="366"/>
        <v>0</v>
      </c>
      <c r="L918" s="30">
        <f t="shared" si="366"/>
        <v>0</v>
      </c>
      <c r="M918" s="30">
        <f t="shared" si="366"/>
        <v>0</v>
      </c>
      <c r="N918" s="30">
        <f t="shared" si="366"/>
        <v>138383140985</v>
      </c>
      <c r="O918" s="30">
        <f t="shared" si="366"/>
        <v>138383140985</v>
      </c>
      <c r="P918" s="30">
        <f t="shared" si="366"/>
        <v>138383140985</v>
      </c>
      <c r="Q918" s="30">
        <f t="shared" si="366"/>
        <v>27914520438</v>
      </c>
      <c r="R918" s="31">
        <f t="shared" si="366"/>
        <v>27914520438</v>
      </c>
    </row>
    <row r="919" spans="1:18" ht="18.600000000000001" thickBot="1" x14ac:dyDescent="0.35">
      <c r="A919" s="2">
        <v>2021</v>
      </c>
      <c r="B919" s="79" t="s">
        <v>420</v>
      </c>
      <c r="C919" s="15" t="s">
        <v>300</v>
      </c>
      <c r="D919" s="21"/>
      <c r="E919" s="21"/>
      <c r="F919" s="21"/>
      <c r="G919" s="17" t="s">
        <v>218</v>
      </c>
      <c r="H919" s="30">
        <f t="shared" si="366"/>
        <v>138383140985</v>
      </c>
      <c r="I919" s="30">
        <f t="shared" si="366"/>
        <v>0</v>
      </c>
      <c r="J919" s="30">
        <f t="shared" si="366"/>
        <v>0</v>
      </c>
      <c r="K919" s="30">
        <f t="shared" si="366"/>
        <v>0</v>
      </c>
      <c r="L919" s="30">
        <f t="shared" si="366"/>
        <v>0</v>
      </c>
      <c r="M919" s="30">
        <f t="shared" si="366"/>
        <v>0</v>
      </c>
      <c r="N919" s="30">
        <f t="shared" si="366"/>
        <v>138383140985</v>
      </c>
      <c r="O919" s="30">
        <f t="shared" si="366"/>
        <v>138383140985</v>
      </c>
      <c r="P919" s="30">
        <f t="shared" si="366"/>
        <v>138383140985</v>
      </c>
      <c r="Q919" s="30">
        <f t="shared" si="366"/>
        <v>27914520438</v>
      </c>
      <c r="R919" s="31">
        <f t="shared" si="366"/>
        <v>27914520438</v>
      </c>
    </row>
    <row r="920" spans="1:18" ht="18.600000000000001" thickBot="1" x14ac:dyDescent="0.35">
      <c r="A920" s="2">
        <v>2021</v>
      </c>
      <c r="B920" s="79" t="s">
        <v>420</v>
      </c>
      <c r="C920" s="20" t="s">
        <v>301</v>
      </c>
      <c r="D920" s="21" t="s">
        <v>172</v>
      </c>
      <c r="E920" s="21">
        <v>11</v>
      </c>
      <c r="F920" s="21" t="s">
        <v>19</v>
      </c>
      <c r="G920" s="22" t="s">
        <v>208</v>
      </c>
      <c r="H920" s="24">
        <v>138383140985</v>
      </c>
      <c r="I920" s="24">
        <v>0</v>
      </c>
      <c r="J920" s="24">
        <v>0</v>
      </c>
      <c r="K920" s="24">
        <v>0</v>
      </c>
      <c r="L920" s="24">
        <v>0</v>
      </c>
      <c r="M920" s="24">
        <f t="shared" si="351"/>
        <v>0</v>
      </c>
      <c r="N920" s="24">
        <f>+H920+M920</f>
        <v>138383140985</v>
      </c>
      <c r="O920" s="24">
        <v>138383140985</v>
      </c>
      <c r="P920" s="24">
        <v>138383140985</v>
      </c>
      <c r="Q920" s="24">
        <v>27914520438</v>
      </c>
      <c r="R920" s="26">
        <v>27914520438</v>
      </c>
    </row>
    <row r="921" spans="1:18" ht="63" thickBot="1" x14ac:dyDescent="0.35">
      <c r="A921" s="2">
        <v>2021</v>
      </c>
      <c r="B921" s="79" t="s">
        <v>420</v>
      </c>
      <c r="C921" s="15" t="s">
        <v>302</v>
      </c>
      <c r="D921" s="53"/>
      <c r="E921" s="53"/>
      <c r="F921" s="53"/>
      <c r="G921" s="17" t="s">
        <v>303</v>
      </c>
      <c r="H921" s="30">
        <f t="shared" ref="H921:R923" si="367">+H922</f>
        <v>325658709524</v>
      </c>
      <c r="I921" s="30">
        <f t="shared" si="367"/>
        <v>0</v>
      </c>
      <c r="J921" s="30">
        <f t="shared" si="367"/>
        <v>0</v>
      </c>
      <c r="K921" s="30">
        <f t="shared" si="367"/>
        <v>0</v>
      </c>
      <c r="L921" s="30">
        <f t="shared" si="367"/>
        <v>0</v>
      </c>
      <c r="M921" s="30">
        <f t="shared" si="367"/>
        <v>0</v>
      </c>
      <c r="N921" s="30">
        <f t="shared" si="367"/>
        <v>325658709524</v>
      </c>
      <c r="O921" s="30">
        <f t="shared" si="367"/>
        <v>325658709524</v>
      </c>
      <c r="P921" s="30">
        <f t="shared" si="367"/>
        <v>325658709524</v>
      </c>
      <c r="Q921" s="30">
        <f t="shared" si="367"/>
        <v>0</v>
      </c>
      <c r="R921" s="31">
        <f t="shared" si="367"/>
        <v>0</v>
      </c>
    </row>
    <row r="922" spans="1:18" ht="63" thickBot="1" x14ac:dyDescent="0.35">
      <c r="A922" s="2">
        <v>2021</v>
      </c>
      <c r="B922" s="79" t="s">
        <v>420</v>
      </c>
      <c r="C922" s="15" t="s">
        <v>304</v>
      </c>
      <c r="D922" s="21"/>
      <c r="E922" s="21"/>
      <c r="F922" s="21"/>
      <c r="G922" s="54" t="s">
        <v>303</v>
      </c>
      <c r="H922" s="30">
        <f t="shared" si="367"/>
        <v>325658709524</v>
      </c>
      <c r="I922" s="30">
        <f t="shared" si="367"/>
        <v>0</v>
      </c>
      <c r="J922" s="30">
        <f t="shared" si="367"/>
        <v>0</v>
      </c>
      <c r="K922" s="30">
        <f t="shared" si="367"/>
        <v>0</v>
      </c>
      <c r="L922" s="30">
        <f t="shared" si="367"/>
        <v>0</v>
      </c>
      <c r="M922" s="30">
        <f t="shared" si="367"/>
        <v>0</v>
      </c>
      <c r="N922" s="30">
        <f t="shared" si="367"/>
        <v>325658709524</v>
      </c>
      <c r="O922" s="30">
        <f t="shared" si="367"/>
        <v>325658709524</v>
      </c>
      <c r="P922" s="30">
        <f t="shared" si="367"/>
        <v>325658709524</v>
      </c>
      <c r="Q922" s="30">
        <f t="shared" si="367"/>
        <v>0</v>
      </c>
      <c r="R922" s="31">
        <f t="shared" si="367"/>
        <v>0</v>
      </c>
    </row>
    <row r="923" spans="1:18" ht="18.600000000000001" thickBot="1" x14ac:dyDescent="0.35">
      <c r="A923" s="2">
        <v>2021</v>
      </c>
      <c r="B923" s="79" t="s">
        <v>420</v>
      </c>
      <c r="C923" s="15" t="s">
        <v>305</v>
      </c>
      <c r="D923" s="21"/>
      <c r="E923" s="21"/>
      <c r="F923" s="21"/>
      <c r="G923" s="17" t="s">
        <v>218</v>
      </c>
      <c r="H923" s="30">
        <f t="shared" si="367"/>
        <v>325658709524</v>
      </c>
      <c r="I923" s="30">
        <f t="shared" si="367"/>
        <v>0</v>
      </c>
      <c r="J923" s="30">
        <f t="shared" si="367"/>
        <v>0</v>
      </c>
      <c r="K923" s="30">
        <f t="shared" si="367"/>
        <v>0</v>
      </c>
      <c r="L923" s="30">
        <f t="shared" si="367"/>
        <v>0</v>
      </c>
      <c r="M923" s="30">
        <f t="shared" si="367"/>
        <v>0</v>
      </c>
      <c r="N923" s="30">
        <f t="shared" si="367"/>
        <v>325658709524</v>
      </c>
      <c r="O923" s="30">
        <f t="shared" si="367"/>
        <v>325658709524</v>
      </c>
      <c r="P923" s="30">
        <f t="shared" si="367"/>
        <v>325658709524</v>
      </c>
      <c r="Q923" s="30">
        <f t="shared" si="367"/>
        <v>0</v>
      </c>
      <c r="R923" s="31">
        <f t="shared" si="367"/>
        <v>0</v>
      </c>
    </row>
    <row r="924" spans="1:18" ht="18.600000000000001" thickBot="1" x14ac:dyDescent="0.35">
      <c r="A924" s="2">
        <v>2021</v>
      </c>
      <c r="B924" s="79" t="s">
        <v>420</v>
      </c>
      <c r="C924" s="20" t="s">
        <v>306</v>
      </c>
      <c r="D924" s="21" t="s">
        <v>172</v>
      </c>
      <c r="E924" s="21">
        <v>11</v>
      </c>
      <c r="F924" s="21" t="s">
        <v>19</v>
      </c>
      <c r="G924" s="22" t="s">
        <v>208</v>
      </c>
      <c r="H924" s="24">
        <v>325658709524</v>
      </c>
      <c r="I924" s="24">
        <v>0</v>
      </c>
      <c r="J924" s="24">
        <v>0</v>
      </c>
      <c r="K924" s="24">
        <v>0</v>
      </c>
      <c r="L924" s="24">
        <v>0</v>
      </c>
      <c r="M924" s="24">
        <f t="shared" si="351"/>
        <v>0</v>
      </c>
      <c r="N924" s="24">
        <f>+H924+M924</f>
        <v>325658709524</v>
      </c>
      <c r="O924" s="24">
        <v>325658709524</v>
      </c>
      <c r="P924" s="24">
        <v>325658709524</v>
      </c>
      <c r="Q924" s="24">
        <v>0</v>
      </c>
      <c r="R924" s="26">
        <v>0</v>
      </c>
    </row>
    <row r="925" spans="1:18" ht="63" thickBot="1" x14ac:dyDescent="0.35">
      <c r="A925" s="2">
        <v>2021</v>
      </c>
      <c r="B925" s="79" t="s">
        <v>420</v>
      </c>
      <c r="C925" s="15" t="s">
        <v>307</v>
      </c>
      <c r="D925" s="53"/>
      <c r="E925" s="53"/>
      <c r="F925" s="53"/>
      <c r="G925" s="17" t="s">
        <v>308</v>
      </c>
      <c r="H925" s="30">
        <f>+H926</f>
        <v>101620433497</v>
      </c>
      <c r="I925" s="30">
        <f t="shared" ref="I925:R927" si="368">+I926</f>
        <v>0</v>
      </c>
      <c r="J925" s="30">
        <f t="shared" si="368"/>
        <v>0</v>
      </c>
      <c r="K925" s="30">
        <f t="shared" si="368"/>
        <v>0</v>
      </c>
      <c r="L925" s="30">
        <f t="shared" si="368"/>
        <v>0</v>
      </c>
      <c r="M925" s="30">
        <f t="shared" si="368"/>
        <v>0</v>
      </c>
      <c r="N925" s="30">
        <f t="shared" si="368"/>
        <v>101620433497</v>
      </c>
      <c r="O925" s="30">
        <f t="shared" si="368"/>
        <v>101620433497</v>
      </c>
      <c r="P925" s="30">
        <f t="shared" si="368"/>
        <v>101620433497</v>
      </c>
      <c r="Q925" s="30">
        <f t="shared" si="368"/>
        <v>89796372</v>
      </c>
      <c r="R925" s="31">
        <f t="shared" si="368"/>
        <v>89796372</v>
      </c>
    </row>
    <row r="926" spans="1:18" ht="63" thickBot="1" x14ac:dyDescent="0.35">
      <c r="A926" s="2">
        <v>2021</v>
      </c>
      <c r="B926" s="79" t="s">
        <v>420</v>
      </c>
      <c r="C926" s="15" t="s">
        <v>309</v>
      </c>
      <c r="D926" s="21"/>
      <c r="E926" s="21"/>
      <c r="F926" s="21"/>
      <c r="G926" s="54" t="s">
        <v>308</v>
      </c>
      <c r="H926" s="30">
        <f t="shared" ref="H926:R927" si="369">+H927</f>
        <v>101620433497</v>
      </c>
      <c r="I926" s="30">
        <f t="shared" si="369"/>
        <v>0</v>
      </c>
      <c r="J926" s="30">
        <f t="shared" si="369"/>
        <v>0</v>
      </c>
      <c r="K926" s="30">
        <f t="shared" si="369"/>
        <v>0</v>
      </c>
      <c r="L926" s="30">
        <f t="shared" si="369"/>
        <v>0</v>
      </c>
      <c r="M926" s="30">
        <f t="shared" si="369"/>
        <v>0</v>
      </c>
      <c r="N926" s="30">
        <f t="shared" si="369"/>
        <v>101620433497</v>
      </c>
      <c r="O926" s="30">
        <f t="shared" si="369"/>
        <v>101620433497</v>
      </c>
      <c r="P926" s="30">
        <f t="shared" si="369"/>
        <v>101620433497</v>
      </c>
      <c r="Q926" s="30">
        <f t="shared" si="369"/>
        <v>89796372</v>
      </c>
      <c r="R926" s="31">
        <f t="shared" si="369"/>
        <v>89796372</v>
      </c>
    </row>
    <row r="927" spans="1:18" ht="18.600000000000001" thickBot="1" x14ac:dyDescent="0.35">
      <c r="A927" s="2">
        <v>2021</v>
      </c>
      <c r="B927" s="79" t="s">
        <v>420</v>
      </c>
      <c r="C927" s="15" t="s">
        <v>310</v>
      </c>
      <c r="D927" s="21"/>
      <c r="E927" s="21"/>
      <c r="F927" s="21"/>
      <c r="G927" s="17" t="s">
        <v>218</v>
      </c>
      <c r="H927" s="30">
        <f t="shared" si="369"/>
        <v>101620433497</v>
      </c>
      <c r="I927" s="30">
        <f t="shared" si="369"/>
        <v>0</v>
      </c>
      <c r="J927" s="30">
        <f t="shared" si="369"/>
        <v>0</v>
      </c>
      <c r="K927" s="30">
        <f t="shared" si="369"/>
        <v>0</v>
      </c>
      <c r="L927" s="30">
        <f t="shared" si="369"/>
        <v>0</v>
      </c>
      <c r="M927" s="30">
        <f t="shared" si="369"/>
        <v>0</v>
      </c>
      <c r="N927" s="30">
        <f t="shared" si="369"/>
        <v>101620433497</v>
      </c>
      <c r="O927" s="30">
        <f t="shared" si="368"/>
        <v>101620433497</v>
      </c>
      <c r="P927" s="30">
        <f t="shared" si="368"/>
        <v>101620433497</v>
      </c>
      <c r="Q927" s="30">
        <f t="shared" si="368"/>
        <v>89796372</v>
      </c>
      <c r="R927" s="31">
        <f t="shared" si="368"/>
        <v>89796372</v>
      </c>
    </row>
    <row r="928" spans="1:18" ht="18.600000000000001" thickBot="1" x14ac:dyDescent="0.35">
      <c r="A928" s="2">
        <v>2021</v>
      </c>
      <c r="B928" s="79" t="s">
        <v>420</v>
      </c>
      <c r="C928" s="20" t="s">
        <v>311</v>
      </c>
      <c r="D928" s="21" t="s">
        <v>172</v>
      </c>
      <c r="E928" s="21">
        <v>11</v>
      </c>
      <c r="F928" s="21" t="s">
        <v>19</v>
      </c>
      <c r="G928" s="22" t="s">
        <v>208</v>
      </c>
      <c r="H928" s="24">
        <v>101620433497</v>
      </c>
      <c r="I928" s="24">
        <v>0</v>
      </c>
      <c r="J928" s="24">
        <v>0</v>
      </c>
      <c r="K928" s="24">
        <v>0</v>
      </c>
      <c r="L928" s="24">
        <v>0</v>
      </c>
      <c r="M928" s="24">
        <f t="shared" si="351"/>
        <v>0</v>
      </c>
      <c r="N928" s="24">
        <f>+H928+M928</f>
        <v>101620433497</v>
      </c>
      <c r="O928" s="24">
        <v>101620433497</v>
      </c>
      <c r="P928" s="24">
        <v>101620433497</v>
      </c>
      <c r="Q928" s="24">
        <v>89796372</v>
      </c>
      <c r="R928" s="26">
        <v>89796372</v>
      </c>
    </row>
    <row r="929" spans="1:18" ht="63" thickBot="1" x14ac:dyDescent="0.35">
      <c r="A929" s="2">
        <v>2021</v>
      </c>
      <c r="B929" s="79" t="s">
        <v>420</v>
      </c>
      <c r="C929" s="15" t="s">
        <v>312</v>
      </c>
      <c r="D929" s="53"/>
      <c r="E929" s="53"/>
      <c r="F929" s="53"/>
      <c r="G929" s="17" t="s">
        <v>313</v>
      </c>
      <c r="H929" s="30">
        <f t="shared" ref="H929:R931" si="370">+H930</f>
        <v>331558916195</v>
      </c>
      <c r="I929" s="30">
        <f t="shared" si="370"/>
        <v>0</v>
      </c>
      <c r="J929" s="30">
        <f t="shared" si="370"/>
        <v>0</v>
      </c>
      <c r="K929" s="30">
        <f t="shared" si="370"/>
        <v>0</v>
      </c>
      <c r="L929" s="30">
        <f t="shared" si="370"/>
        <v>0</v>
      </c>
      <c r="M929" s="30">
        <f t="shared" si="370"/>
        <v>0</v>
      </c>
      <c r="N929" s="30">
        <f t="shared" si="370"/>
        <v>331558916195</v>
      </c>
      <c r="O929" s="30">
        <f t="shared" si="370"/>
        <v>331558916195</v>
      </c>
      <c r="P929" s="30">
        <f t="shared" si="370"/>
        <v>331558916195</v>
      </c>
      <c r="Q929" s="30">
        <f t="shared" si="370"/>
        <v>0</v>
      </c>
      <c r="R929" s="31">
        <f t="shared" si="370"/>
        <v>0</v>
      </c>
    </row>
    <row r="930" spans="1:18" ht="63" thickBot="1" x14ac:dyDescent="0.35">
      <c r="A930" s="2">
        <v>2021</v>
      </c>
      <c r="B930" s="79" t="s">
        <v>420</v>
      </c>
      <c r="C930" s="15" t="s">
        <v>314</v>
      </c>
      <c r="D930" s="21"/>
      <c r="E930" s="21"/>
      <c r="F930" s="21"/>
      <c r="G930" s="17" t="s">
        <v>313</v>
      </c>
      <c r="H930" s="30">
        <f t="shared" si="370"/>
        <v>331558916195</v>
      </c>
      <c r="I930" s="30">
        <f t="shared" si="370"/>
        <v>0</v>
      </c>
      <c r="J930" s="30">
        <f t="shared" si="370"/>
        <v>0</v>
      </c>
      <c r="K930" s="30">
        <f t="shared" si="370"/>
        <v>0</v>
      </c>
      <c r="L930" s="30">
        <f t="shared" si="370"/>
        <v>0</v>
      </c>
      <c r="M930" s="30">
        <f t="shared" si="370"/>
        <v>0</v>
      </c>
      <c r="N930" s="30">
        <f t="shared" si="370"/>
        <v>331558916195</v>
      </c>
      <c r="O930" s="30">
        <f t="shared" si="370"/>
        <v>331558916195</v>
      </c>
      <c r="P930" s="30">
        <f t="shared" si="370"/>
        <v>331558916195</v>
      </c>
      <c r="Q930" s="30">
        <f t="shared" si="370"/>
        <v>0</v>
      </c>
      <c r="R930" s="31">
        <f t="shared" si="370"/>
        <v>0</v>
      </c>
    </row>
    <row r="931" spans="1:18" ht="18.600000000000001" thickBot="1" x14ac:dyDescent="0.35">
      <c r="A931" s="2">
        <v>2021</v>
      </c>
      <c r="B931" s="79" t="s">
        <v>420</v>
      </c>
      <c r="C931" s="15" t="s">
        <v>315</v>
      </c>
      <c r="D931" s="21"/>
      <c r="E931" s="21"/>
      <c r="F931" s="21"/>
      <c r="G931" s="17" t="s">
        <v>218</v>
      </c>
      <c r="H931" s="30">
        <f t="shared" si="370"/>
        <v>331558916195</v>
      </c>
      <c r="I931" s="30">
        <f t="shared" si="370"/>
        <v>0</v>
      </c>
      <c r="J931" s="30">
        <f t="shared" si="370"/>
        <v>0</v>
      </c>
      <c r="K931" s="30">
        <f t="shared" si="370"/>
        <v>0</v>
      </c>
      <c r="L931" s="30">
        <f t="shared" si="370"/>
        <v>0</v>
      </c>
      <c r="M931" s="30">
        <f t="shared" si="370"/>
        <v>0</v>
      </c>
      <c r="N931" s="30">
        <f t="shared" si="370"/>
        <v>331558916195</v>
      </c>
      <c r="O931" s="30">
        <f t="shared" si="370"/>
        <v>331558916195</v>
      </c>
      <c r="P931" s="30">
        <f t="shared" si="370"/>
        <v>331558916195</v>
      </c>
      <c r="Q931" s="30">
        <f t="shared" si="370"/>
        <v>0</v>
      </c>
      <c r="R931" s="31">
        <f t="shared" si="370"/>
        <v>0</v>
      </c>
    </row>
    <row r="932" spans="1:18" ht="18.600000000000001" thickBot="1" x14ac:dyDescent="0.35">
      <c r="A932" s="2">
        <v>2021</v>
      </c>
      <c r="B932" s="79" t="s">
        <v>420</v>
      </c>
      <c r="C932" s="20" t="s">
        <v>316</v>
      </c>
      <c r="D932" s="21" t="s">
        <v>172</v>
      </c>
      <c r="E932" s="21">
        <v>11</v>
      </c>
      <c r="F932" s="21" t="s">
        <v>19</v>
      </c>
      <c r="G932" s="22" t="s">
        <v>208</v>
      </c>
      <c r="H932" s="24">
        <v>331558916195</v>
      </c>
      <c r="I932" s="24">
        <v>0</v>
      </c>
      <c r="J932" s="24">
        <v>0</v>
      </c>
      <c r="K932" s="24">
        <v>0</v>
      </c>
      <c r="L932" s="24">
        <v>0</v>
      </c>
      <c r="M932" s="24">
        <f t="shared" si="351"/>
        <v>0</v>
      </c>
      <c r="N932" s="24">
        <f>+H932+M932</f>
        <v>331558916195</v>
      </c>
      <c r="O932" s="24">
        <v>331558916195</v>
      </c>
      <c r="P932" s="24">
        <v>331558916195</v>
      </c>
      <c r="Q932" s="24">
        <v>0</v>
      </c>
      <c r="R932" s="26">
        <v>0</v>
      </c>
    </row>
    <row r="933" spans="1:18" ht="63" thickBot="1" x14ac:dyDescent="0.35">
      <c r="A933" s="2">
        <v>2021</v>
      </c>
      <c r="B933" s="79" t="s">
        <v>420</v>
      </c>
      <c r="C933" s="15" t="s">
        <v>317</v>
      </c>
      <c r="D933" s="53"/>
      <c r="E933" s="53"/>
      <c r="F933" s="53"/>
      <c r="G933" s="17" t="s">
        <v>318</v>
      </c>
      <c r="H933" s="30">
        <f t="shared" ref="H933:R935" si="371">+H934</f>
        <v>57639326986</v>
      </c>
      <c r="I933" s="30">
        <f t="shared" si="371"/>
        <v>0</v>
      </c>
      <c r="J933" s="30">
        <f t="shared" si="371"/>
        <v>0</v>
      </c>
      <c r="K933" s="30">
        <f t="shared" si="371"/>
        <v>0</v>
      </c>
      <c r="L933" s="30">
        <f t="shared" si="371"/>
        <v>0</v>
      </c>
      <c r="M933" s="30">
        <f t="shared" si="371"/>
        <v>0</v>
      </c>
      <c r="N933" s="30">
        <f t="shared" si="371"/>
        <v>57639326986</v>
      </c>
      <c r="O933" s="30">
        <f t="shared" si="371"/>
        <v>57639326986</v>
      </c>
      <c r="P933" s="30">
        <f t="shared" si="371"/>
        <v>57639326986</v>
      </c>
      <c r="Q933" s="30">
        <f t="shared" si="371"/>
        <v>0</v>
      </c>
      <c r="R933" s="31">
        <f t="shared" si="371"/>
        <v>0</v>
      </c>
    </row>
    <row r="934" spans="1:18" ht="63" thickBot="1" x14ac:dyDescent="0.35">
      <c r="A934" s="2">
        <v>2021</v>
      </c>
      <c r="B934" s="79" t="s">
        <v>420</v>
      </c>
      <c r="C934" s="15" t="s">
        <v>319</v>
      </c>
      <c r="D934" s="21"/>
      <c r="E934" s="21"/>
      <c r="F934" s="21"/>
      <c r="G934" s="54" t="s">
        <v>318</v>
      </c>
      <c r="H934" s="30">
        <f t="shared" si="371"/>
        <v>57639326986</v>
      </c>
      <c r="I934" s="30">
        <f t="shared" si="371"/>
        <v>0</v>
      </c>
      <c r="J934" s="30">
        <f t="shared" si="371"/>
        <v>0</v>
      </c>
      <c r="K934" s="30">
        <f t="shared" si="371"/>
        <v>0</v>
      </c>
      <c r="L934" s="30">
        <f t="shared" si="371"/>
        <v>0</v>
      </c>
      <c r="M934" s="30">
        <f t="shared" si="371"/>
        <v>0</v>
      </c>
      <c r="N934" s="30">
        <f t="shared" si="371"/>
        <v>57639326986</v>
      </c>
      <c r="O934" s="30">
        <f t="shared" si="371"/>
        <v>57639326986</v>
      </c>
      <c r="P934" s="30">
        <f t="shared" si="371"/>
        <v>57639326986</v>
      </c>
      <c r="Q934" s="30">
        <f t="shared" si="371"/>
        <v>0</v>
      </c>
      <c r="R934" s="31">
        <f t="shared" si="371"/>
        <v>0</v>
      </c>
    </row>
    <row r="935" spans="1:18" ht="18.600000000000001" thickBot="1" x14ac:dyDescent="0.35">
      <c r="A935" s="2">
        <v>2021</v>
      </c>
      <c r="B935" s="79" t="s">
        <v>420</v>
      </c>
      <c r="C935" s="15" t="s">
        <v>320</v>
      </c>
      <c r="D935" s="21"/>
      <c r="E935" s="21"/>
      <c r="F935" s="21"/>
      <c r="G935" s="17" t="s">
        <v>218</v>
      </c>
      <c r="H935" s="30">
        <f t="shared" si="371"/>
        <v>57639326986</v>
      </c>
      <c r="I935" s="30">
        <f t="shared" si="371"/>
        <v>0</v>
      </c>
      <c r="J935" s="30">
        <f t="shared" si="371"/>
        <v>0</v>
      </c>
      <c r="K935" s="30">
        <f t="shared" si="371"/>
        <v>0</v>
      </c>
      <c r="L935" s="30">
        <f t="shared" si="371"/>
        <v>0</v>
      </c>
      <c r="M935" s="30">
        <f t="shared" si="371"/>
        <v>0</v>
      </c>
      <c r="N935" s="30">
        <f t="shared" si="371"/>
        <v>57639326986</v>
      </c>
      <c r="O935" s="30">
        <f t="shared" si="371"/>
        <v>57639326986</v>
      </c>
      <c r="P935" s="30">
        <f t="shared" si="371"/>
        <v>57639326986</v>
      </c>
      <c r="Q935" s="30">
        <f t="shared" si="371"/>
        <v>0</v>
      </c>
      <c r="R935" s="31">
        <f t="shared" si="371"/>
        <v>0</v>
      </c>
    </row>
    <row r="936" spans="1:18" ht="18.600000000000001" thickBot="1" x14ac:dyDescent="0.35">
      <c r="A936" s="2">
        <v>2021</v>
      </c>
      <c r="B936" s="79" t="s">
        <v>420</v>
      </c>
      <c r="C936" s="20" t="s">
        <v>321</v>
      </c>
      <c r="D936" s="21" t="s">
        <v>172</v>
      </c>
      <c r="E936" s="21">
        <v>11</v>
      </c>
      <c r="F936" s="21" t="s">
        <v>19</v>
      </c>
      <c r="G936" s="22" t="s">
        <v>208</v>
      </c>
      <c r="H936" s="24">
        <v>57639326986</v>
      </c>
      <c r="I936" s="24">
        <v>0</v>
      </c>
      <c r="J936" s="24">
        <v>0</v>
      </c>
      <c r="K936" s="24">
        <v>0</v>
      </c>
      <c r="L936" s="24">
        <v>0</v>
      </c>
      <c r="M936" s="24">
        <f t="shared" si="351"/>
        <v>0</v>
      </c>
      <c r="N936" s="24">
        <f>+H936+M936</f>
        <v>57639326986</v>
      </c>
      <c r="O936" s="24">
        <v>57639326986</v>
      </c>
      <c r="P936" s="24">
        <v>57639326986</v>
      </c>
      <c r="Q936" s="24">
        <v>0</v>
      </c>
      <c r="R936" s="26">
        <v>0</v>
      </c>
    </row>
    <row r="937" spans="1:18" ht="47.4" thickBot="1" x14ac:dyDescent="0.35">
      <c r="A937" s="2">
        <v>2021</v>
      </c>
      <c r="B937" s="79" t="s">
        <v>420</v>
      </c>
      <c r="C937" s="56" t="s">
        <v>322</v>
      </c>
      <c r="D937" s="64"/>
      <c r="E937" s="16"/>
      <c r="F937" s="16"/>
      <c r="G937" s="54" t="s">
        <v>400</v>
      </c>
      <c r="H937" s="27">
        <f>+H938</f>
        <v>15000000000</v>
      </c>
      <c r="I937" s="27">
        <f t="shared" ref="I937:L937" si="372">+I938</f>
        <v>0</v>
      </c>
      <c r="J937" s="27">
        <f t="shared" si="372"/>
        <v>0</v>
      </c>
      <c r="K937" s="27">
        <f t="shared" si="372"/>
        <v>0</v>
      </c>
      <c r="L937" s="27">
        <f t="shared" si="372"/>
        <v>0</v>
      </c>
      <c r="M937" s="28">
        <f t="shared" si="351"/>
        <v>0</v>
      </c>
      <c r="N937" s="28">
        <f>+H937+M937</f>
        <v>15000000000</v>
      </c>
      <c r="O937" s="28">
        <f>+O938</f>
        <v>5923289050</v>
      </c>
      <c r="P937" s="28">
        <f>+P938</f>
        <v>354262050</v>
      </c>
      <c r="Q937" s="28">
        <v>0</v>
      </c>
      <c r="R937" s="29">
        <f>+R938</f>
        <v>0</v>
      </c>
    </row>
    <row r="938" spans="1:18" ht="47.4" thickBot="1" x14ac:dyDescent="0.35">
      <c r="A938" s="2">
        <v>2021</v>
      </c>
      <c r="B938" s="79" t="s">
        <v>420</v>
      </c>
      <c r="C938" s="56" t="s">
        <v>399</v>
      </c>
      <c r="D938" s="64"/>
      <c r="E938" s="16"/>
      <c r="F938" s="16"/>
      <c r="G938" s="54" t="s">
        <v>400</v>
      </c>
      <c r="H938" s="27">
        <f>+H939+H941+H943</f>
        <v>15000000000</v>
      </c>
      <c r="I938" s="27">
        <f t="shared" ref="I938:R938" si="373">+I939+I941+I943</f>
        <v>0</v>
      </c>
      <c r="J938" s="27">
        <f t="shared" si="373"/>
        <v>0</v>
      </c>
      <c r="K938" s="27">
        <f t="shared" si="373"/>
        <v>0</v>
      </c>
      <c r="L938" s="27">
        <f t="shared" si="373"/>
        <v>0</v>
      </c>
      <c r="M938" s="27">
        <f t="shared" si="373"/>
        <v>0</v>
      </c>
      <c r="N938" s="27">
        <f t="shared" si="373"/>
        <v>15000000000</v>
      </c>
      <c r="O938" s="27">
        <f t="shared" si="373"/>
        <v>5923289050</v>
      </c>
      <c r="P938" s="27">
        <f t="shared" si="373"/>
        <v>354262050</v>
      </c>
      <c r="Q938" s="27">
        <f t="shared" si="373"/>
        <v>0</v>
      </c>
      <c r="R938" s="70">
        <f t="shared" si="373"/>
        <v>0</v>
      </c>
    </row>
    <row r="939" spans="1:18" ht="18.600000000000001" thickBot="1" x14ac:dyDescent="0.35">
      <c r="A939" s="2">
        <v>2021</v>
      </c>
      <c r="B939" s="79" t="s">
        <v>420</v>
      </c>
      <c r="C939" s="56" t="s">
        <v>401</v>
      </c>
      <c r="D939" s="64"/>
      <c r="E939" s="16"/>
      <c r="F939" s="16"/>
      <c r="G939" s="54" t="s">
        <v>402</v>
      </c>
      <c r="H939" s="27">
        <f>+H940</f>
        <v>3974737950</v>
      </c>
      <c r="I939" s="27">
        <f t="shared" ref="I939:R939" si="374">+I940</f>
        <v>0</v>
      </c>
      <c r="J939" s="27">
        <f t="shared" si="374"/>
        <v>0</v>
      </c>
      <c r="K939" s="27">
        <f t="shared" si="374"/>
        <v>0</v>
      </c>
      <c r="L939" s="27">
        <f t="shared" si="374"/>
        <v>0</v>
      </c>
      <c r="M939" s="27">
        <f t="shared" si="374"/>
        <v>0</v>
      </c>
      <c r="N939" s="27">
        <f t="shared" si="374"/>
        <v>3974737950</v>
      </c>
      <c r="O939" s="27">
        <f t="shared" si="374"/>
        <v>10000</v>
      </c>
      <c r="P939" s="27">
        <f t="shared" si="374"/>
        <v>0</v>
      </c>
      <c r="Q939" s="27">
        <f t="shared" si="374"/>
        <v>0</v>
      </c>
      <c r="R939" s="70">
        <f t="shared" si="374"/>
        <v>0</v>
      </c>
    </row>
    <row r="940" spans="1:18" ht="18.600000000000001" thickBot="1" x14ac:dyDescent="0.35">
      <c r="A940" s="2">
        <v>2021</v>
      </c>
      <c r="B940" s="79" t="s">
        <v>420</v>
      </c>
      <c r="C940" s="59" t="s">
        <v>403</v>
      </c>
      <c r="D940" s="60" t="s">
        <v>172</v>
      </c>
      <c r="E940" s="21">
        <v>54</v>
      </c>
      <c r="F940" s="21" t="s">
        <v>19</v>
      </c>
      <c r="G940" s="22" t="s">
        <v>208</v>
      </c>
      <c r="H940" s="35">
        <v>3974737950</v>
      </c>
      <c r="I940" s="35">
        <v>0</v>
      </c>
      <c r="J940" s="35">
        <v>0</v>
      </c>
      <c r="K940" s="35">
        <v>0</v>
      </c>
      <c r="L940" s="35">
        <v>0</v>
      </c>
      <c r="M940" s="35">
        <f t="shared" ref="M940:M995" si="375">+I940-J940+K940-L940</f>
        <v>0</v>
      </c>
      <c r="N940" s="24">
        <f>+H940+M940</f>
        <v>3974737950</v>
      </c>
      <c r="O940" s="35">
        <v>10000</v>
      </c>
      <c r="P940" s="35">
        <v>0</v>
      </c>
      <c r="Q940" s="35">
        <v>0</v>
      </c>
      <c r="R940" s="71">
        <v>0</v>
      </c>
    </row>
    <row r="941" spans="1:18" ht="31.8" thickBot="1" x14ac:dyDescent="0.35">
      <c r="A941" s="2">
        <v>2021</v>
      </c>
      <c r="B941" s="79" t="s">
        <v>420</v>
      </c>
      <c r="C941" s="56" t="s">
        <v>404</v>
      </c>
      <c r="D941" s="64"/>
      <c r="E941" s="16"/>
      <c r="F941" s="16"/>
      <c r="G941" s="54" t="s">
        <v>405</v>
      </c>
      <c r="H941" s="27">
        <f>+H942</f>
        <v>5396885000</v>
      </c>
      <c r="I941" s="27">
        <f t="shared" ref="I941:R941" si="376">+I942</f>
        <v>0</v>
      </c>
      <c r="J941" s="27">
        <f t="shared" si="376"/>
        <v>0</v>
      </c>
      <c r="K941" s="27">
        <f t="shared" si="376"/>
        <v>0</v>
      </c>
      <c r="L941" s="27">
        <f t="shared" si="376"/>
        <v>0</v>
      </c>
      <c r="M941" s="27">
        <f t="shared" si="376"/>
        <v>0</v>
      </c>
      <c r="N941" s="27">
        <f t="shared" si="376"/>
        <v>5396885000</v>
      </c>
      <c r="O941" s="27">
        <f t="shared" si="376"/>
        <v>5396885000</v>
      </c>
      <c r="P941" s="27">
        <f t="shared" si="376"/>
        <v>0</v>
      </c>
      <c r="Q941" s="27">
        <f t="shared" si="376"/>
        <v>0</v>
      </c>
      <c r="R941" s="70">
        <f t="shared" si="376"/>
        <v>0</v>
      </c>
    </row>
    <row r="942" spans="1:18" ht="18.600000000000001" thickBot="1" x14ac:dyDescent="0.35">
      <c r="A942" s="2">
        <v>2021</v>
      </c>
      <c r="B942" s="79" t="s">
        <v>420</v>
      </c>
      <c r="C942" s="59" t="s">
        <v>406</v>
      </c>
      <c r="D942" s="60" t="s">
        <v>172</v>
      </c>
      <c r="E942" s="21">
        <v>54</v>
      </c>
      <c r="F942" s="21" t="s">
        <v>19</v>
      </c>
      <c r="G942" s="22" t="s">
        <v>208</v>
      </c>
      <c r="H942" s="35">
        <v>5396885000</v>
      </c>
      <c r="I942" s="35">
        <v>0</v>
      </c>
      <c r="J942" s="35">
        <v>0</v>
      </c>
      <c r="K942" s="35">
        <v>0</v>
      </c>
      <c r="L942" s="35">
        <v>0</v>
      </c>
      <c r="M942" s="35">
        <f t="shared" si="375"/>
        <v>0</v>
      </c>
      <c r="N942" s="24">
        <f>+H942+M942</f>
        <v>5396885000</v>
      </c>
      <c r="O942" s="24">
        <v>5396885000</v>
      </c>
      <c r="P942" s="24">
        <v>0</v>
      </c>
      <c r="Q942" s="24">
        <v>0</v>
      </c>
      <c r="R942" s="26">
        <v>0</v>
      </c>
    </row>
    <row r="943" spans="1:18" ht="18.600000000000001" thickBot="1" x14ac:dyDescent="0.35">
      <c r="A943" s="2">
        <v>2021</v>
      </c>
      <c r="B943" s="79" t="s">
        <v>420</v>
      </c>
      <c r="C943" s="56" t="s">
        <v>407</v>
      </c>
      <c r="D943" s="64"/>
      <c r="E943" s="16"/>
      <c r="F943" s="16"/>
      <c r="G943" s="54" t="s">
        <v>218</v>
      </c>
      <c r="H943" s="27">
        <f>+H944</f>
        <v>5628377050</v>
      </c>
      <c r="I943" s="27">
        <f t="shared" ref="I943:R943" si="377">+I944</f>
        <v>0</v>
      </c>
      <c r="J943" s="27">
        <f t="shared" si="377"/>
        <v>0</v>
      </c>
      <c r="K943" s="27">
        <f t="shared" si="377"/>
        <v>0</v>
      </c>
      <c r="L943" s="27">
        <f t="shared" si="377"/>
        <v>0</v>
      </c>
      <c r="M943" s="27">
        <f t="shared" si="377"/>
        <v>0</v>
      </c>
      <c r="N943" s="27">
        <f t="shared" si="377"/>
        <v>5628377050</v>
      </c>
      <c r="O943" s="27">
        <f t="shared" si="377"/>
        <v>526394050</v>
      </c>
      <c r="P943" s="27">
        <f t="shared" si="377"/>
        <v>354262050</v>
      </c>
      <c r="Q943" s="27">
        <f t="shared" si="377"/>
        <v>0</v>
      </c>
      <c r="R943" s="70">
        <f t="shared" si="377"/>
        <v>0</v>
      </c>
    </row>
    <row r="944" spans="1:18" ht="18.600000000000001" thickBot="1" x14ac:dyDescent="0.35">
      <c r="A944" s="2">
        <v>2021</v>
      </c>
      <c r="B944" s="79" t="s">
        <v>420</v>
      </c>
      <c r="C944" s="59" t="s">
        <v>408</v>
      </c>
      <c r="D944" s="60" t="s">
        <v>172</v>
      </c>
      <c r="E944" s="21">
        <v>54</v>
      </c>
      <c r="F944" s="21" t="s">
        <v>19</v>
      </c>
      <c r="G944" s="22" t="s">
        <v>208</v>
      </c>
      <c r="H944" s="35">
        <v>5628377050</v>
      </c>
      <c r="I944" s="35">
        <v>0</v>
      </c>
      <c r="J944" s="35">
        <v>0</v>
      </c>
      <c r="K944" s="35">
        <v>0</v>
      </c>
      <c r="L944" s="35">
        <v>0</v>
      </c>
      <c r="M944" s="35">
        <f t="shared" si="375"/>
        <v>0</v>
      </c>
      <c r="N944" s="24">
        <f>+H944+M944</f>
        <v>5628377050</v>
      </c>
      <c r="O944" s="35">
        <v>526394050</v>
      </c>
      <c r="P944" s="35">
        <v>354262050</v>
      </c>
      <c r="Q944" s="35">
        <v>0</v>
      </c>
      <c r="R944" s="71">
        <v>0</v>
      </c>
    </row>
    <row r="945" spans="1:18" ht="31.8" thickBot="1" x14ac:dyDescent="0.35">
      <c r="A945" s="2">
        <v>2021</v>
      </c>
      <c r="B945" s="79" t="s">
        <v>420</v>
      </c>
      <c r="C945" s="15" t="s">
        <v>324</v>
      </c>
      <c r="D945" s="53"/>
      <c r="E945" s="53"/>
      <c r="F945" s="53"/>
      <c r="G945" s="54" t="s">
        <v>325</v>
      </c>
      <c r="H945" s="30">
        <f t="shared" ref="H945:R949" si="378">+H946</f>
        <v>2500000000</v>
      </c>
      <c r="I945" s="30">
        <f t="shared" si="378"/>
        <v>0</v>
      </c>
      <c r="J945" s="30">
        <f t="shared" si="378"/>
        <v>0</v>
      </c>
      <c r="K945" s="30">
        <f t="shared" si="378"/>
        <v>0</v>
      </c>
      <c r="L945" s="30">
        <f t="shared" si="378"/>
        <v>0</v>
      </c>
      <c r="M945" s="30">
        <f t="shared" si="378"/>
        <v>0</v>
      </c>
      <c r="N945" s="30">
        <f t="shared" si="378"/>
        <v>2500000000</v>
      </c>
      <c r="O945" s="30">
        <f t="shared" si="378"/>
        <v>2006783093.0899999</v>
      </c>
      <c r="P945" s="30">
        <f t="shared" si="378"/>
        <v>1827853430.8599999</v>
      </c>
      <c r="Q945" s="30">
        <f t="shared" si="378"/>
        <v>410890344.25999999</v>
      </c>
      <c r="R945" s="31">
        <f t="shared" si="378"/>
        <v>410890344.25999999</v>
      </c>
    </row>
    <row r="946" spans="1:18" ht="18.600000000000001" thickBot="1" x14ac:dyDescent="0.35">
      <c r="A946" s="2">
        <v>2021</v>
      </c>
      <c r="B946" s="79" t="s">
        <v>420</v>
      </c>
      <c r="C946" s="15" t="s">
        <v>326</v>
      </c>
      <c r="D946" s="21"/>
      <c r="E946" s="21"/>
      <c r="F946" s="21"/>
      <c r="G946" s="17" t="s">
        <v>201</v>
      </c>
      <c r="H946" s="30">
        <f t="shared" si="378"/>
        <v>2500000000</v>
      </c>
      <c r="I946" s="30">
        <f t="shared" si="378"/>
        <v>0</v>
      </c>
      <c r="J946" s="30">
        <f t="shared" si="378"/>
        <v>0</v>
      </c>
      <c r="K946" s="30">
        <f t="shared" si="378"/>
        <v>0</v>
      </c>
      <c r="L946" s="30">
        <f t="shared" si="378"/>
        <v>0</v>
      </c>
      <c r="M946" s="30">
        <f t="shared" si="378"/>
        <v>0</v>
      </c>
      <c r="N946" s="30">
        <f t="shared" si="378"/>
        <v>2500000000</v>
      </c>
      <c r="O946" s="30">
        <f t="shared" si="378"/>
        <v>2006783093.0899999</v>
      </c>
      <c r="P946" s="30">
        <f t="shared" si="378"/>
        <v>1827853430.8599999</v>
      </c>
      <c r="Q946" s="30">
        <f t="shared" si="378"/>
        <v>410890344.25999999</v>
      </c>
      <c r="R946" s="31">
        <f t="shared" si="378"/>
        <v>410890344.25999999</v>
      </c>
    </row>
    <row r="947" spans="1:18" ht="31.8" thickBot="1" x14ac:dyDescent="0.35">
      <c r="A947" s="2">
        <v>2021</v>
      </c>
      <c r="B947" s="79" t="s">
        <v>420</v>
      </c>
      <c r="C947" s="15" t="s">
        <v>327</v>
      </c>
      <c r="D947" s="21"/>
      <c r="E947" s="21"/>
      <c r="F947" s="21"/>
      <c r="G947" s="17" t="s">
        <v>328</v>
      </c>
      <c r="H947" s="30">
        <f t="shared" si="378"/>
        <v>2500000000</v>
      </c>
      <c r="I947" s="30">
        <f t="shared" si="378"/>
        <v>0</v>
      </c>
      <c r="J947" s="30">
        <f t="shared" si="378"/>
        <v>0</v>
      </c>
      <c r="K947" s="30">
        <f t="shared" si="378"/>
        <v>0</v>
      </c>
      <c r="L947" s="30">
        <f t="shared" si="378"/>
        <v>0</v>
      </c>
      <c r="M947" s="30">
        <f t="shared" si="378"/>
        <v>0</v>
      </c>
      <c r="N947" s="30">
        <f t="shared" si="378"/>
        <v>2500000000</v>
      </c>
      <c r="O947" s="30">
        <f t="shared" si="378"/>
        <v>2006783093.0899999</v>
      </c>
      <c r="P947" s="30">
        <f t="shared" si="378"/>
        <v>1827853430.8599999</v>
      </c>
      <c r="Q947" s="30">
        <f t="shared" si="378"/>
        <v>410890344.25999999</v>
      </c>
      <c r="R947" s="31">
        <f t="shared" si="378"/>
        <v>410890344.25999999</v>
      </c>
    </row>
    <row r="948" spans="1:18" ht="31.8" thickBot="1" x14ac:dyDescent="0.35">
      <c r="A948" s="2">
        <v>2021</v>
      </c>
      <c r="B948" s="79" t="s">
        <v>420</v>
      </c>
      <c r="C948" s="15" t="s">
        <v>329</v>
      </c>
      <c r="D948" s="21"/>
      <c r="E948" s="21"/>
      <c r="F948" s="21"/>
      <c r="G948" s="17" t="s">
        <v>328</v>
      </c>
      <c r="H948" s="30">
        <f t="shared" si="378"/>
        <v>2500000000</v>
      </c>
      <c r="I948" s="30">
        <f t="shared" si="378"/>
        <v>0</v>
      </c>
      <c r="J948" s="30">
        <f t="shared" si="378"/>
        <v>0</v>
      </c>
      <c r="K948" s="30">
        <f t="shared" si="378"/>
        <v>0</v>
      </c>
      <c r="L948" s="30">
        <f t="shared" si="378"/>
        <v>0</v>
      </c>
      <c r="M948" s="30">
        <f t="shared" si="378"/>
        <v>0</v>
      </c>
      <c r="N948" s="30">
        <f t="shared" si="378"/>
        <v>2500000000</v>
      </c>
      <c r="O948" s="30">
        <f t="shared" si="378"/>
        <v>2006783093.0899999</v>
      </c>
      <c r="P948" s="30">
        <f t="shared" si="378"/>
        <v>1827853430.8599999</v>
      </c>
      <c r="Q948" s="30">
        <f t="shared" si="378"/>
        <v>410890344.25999999</v>
      </c>
      <c r="R948" s="31">
        <f t="shared" si="378"/>
        <v>410890344.25999999</v>
      </c>
    </row>
    <row r="949" spans="1:18" ht="18.600000000000001" thickBot="1" x14ac:dyDescent="0.35">
      <c r="A949" s="2">
        <v>2021</v>
      </c>
      <c r="B949" s="79" t="s">
        <v>420</v>
      </c>
      <c r="C949" s="15" t="s">
        <v>330</v>
      </c>
      <c r="D949" s="21"/>
      <c r="E949" s="21"/>
      <c r="F949" s="21"/>
      <c r="G949" s="54" t="s">
        <v>331</v>
      </c>
      <c r="H949" s="30">
        <f t="shared" si="378"/>
        <v>2500000000</v>
      </c>
      <c r="I949" s="30">
        <f t="shared" si="378"/>
        <v>0</v>
      </c>
      <c r="J949" s="30">
        <f t="shared" si="378"/>
        <v>0</v>
      </c>
      <c r="K949" s="30">
        <f t="shared" si="378"/>
        <v>0</v>
      </c>
      <c r="L949" s="30">
        <f t="shared" si="378"/>
        <v>0</v>
      </c>
      <c r="M949" s="30">
        <f t="shared" si="378"/>
        <v>0</v>
      </c>
      <c r="N949" s="30">
        <f t="shared" si="378"/>
        <v>2500000000</v>
      </c>
      <c r="O949" s="30">
        <f t="shared" si="378"/>
        <v>2006783093.0899999</v>
      </c>
      <c r="P949" s="30">
        <f t="shared" si="378"/>
        <v>1827853430.8599999</v>
      </c>
      <c r="Q949" s="30">
        <f t="shared" si="378"/>
        <v>410890344.25999999</v>
      </c>
      <c r="R949" s="31">
        <f t="shared" si="378"/>
        <v>410890344.25999999</v>
      </c>
    </row>
    <row r="950" spans="1:18" ht="18.600000000000001" thickBot="1" x14ac:dyDescent="0.35">
      <c r="A950" s="2">
        <v>2021</v>
      </c>
      <c r="B950" s="79" t="s">
        <v>420</v>
      </c>
      <c r="C950" s="20" t="s">
        <v>332</v>
      </c>
      <c r="D950" s="21" t="s">
        <v>172</v>
      </c>
      <c r="E950" s="21">
        <v>11</v>
      </c>
      <c r="F950" s="21" t="s">
        <v>19</v>
      </c>
      <c r="G950" s="22" t="s">
        <v>208</v>
      </c>
      <c r="H950" s="24">
        <v>2500000000</v>
      </c>
      <c r="I950" s="24">
        <v>0</v>
      </c>
      <c r="J950" s="24">
        <v>0</v>
      </c>
      <c r="K950" s="24">
        <v>0</v>
      </c>
      <c r="L950" s="24">
        <v>0</v>
      </c>
      <c r="M950" s="24">
        <f t="shared" si="375"/>
        <v>0</v>
      </c>
      <c r="N950" s="24">
        <f>+H950+M950</f>
        <v>2500000000</v>
      </c>
      <c r="O950" s="24">
        <v>2006783093.0899999</v>
      </c>
      <c r="P950" s="24">
        <v>1827853430.8599999</v>
      </c>
      <c r="Q950" s="24">
        <v>410890344.25999999</v>
      </c>
      <c r="R950" s="26">
        <v>410890344.25999999</v>
      </c>
    </row>
    <row r="951" spans="1:18" ht="18.600000000000001" thickBot="1" x14ac:dyDescent="0.35">
      <c r="A951" s="2">
        <v>2021</v>
      </c>
      <c r="B951" s="79" t="s">
        <v>420</v>
      </c>
      <c r="C951" s="15" t="s">
        <v>333</v>
      </c>
      <c r="D951" s="21"/>
      <c r="E951" s="21"/>
      <c r="F951" s="21"/>
      <c r="G951" s="17" t="s">
        <v>334</v>
      </c>
      <c r="H951" s="30">
        <f>+H952</f>
        <v>177265214000</v>
      </c>
      <c r="I951" s="30">
        <f t="shared" ref="I951:R951" si="379">+I952</f>
        <v>0</v>
      </c>
      <c r="J951" s="30">
        <f t="shared" si="379"/>
        <v>0</v>
      </c>
      <c r="K951" s="30">
        <f t="shared" si="379"/>
        <v>20000000000</v>
      </c>
      <c r="L951" s="30">
        <f t="shared" si="379"/>
        <v>20000000000</v>
      </c>
      <c r="M951" s="30">
        <f t="shared" si="379"/>
        <v>0</v>
      </c>
      <c r="N951" s="30">
        <f t="shared" si="379"/>
        <v>177265214000</v>
      </c>
      <c r="O951" s="30">
        <f t="shared" si="379"/>
        <v>150726630770.33002</v>
      </c>
      <c r="P951" s="30">
        <f t="shared" si="379"/>
        <v>21211135498.279999</v>
      </c>
      <c r="Q951" s="30">
        <f t="shared" si="379"/>
        <v>6225807248.1599998</v>
      </c>
      <c r="R951" s="31">
        <f t="shared" si="379"/>
        <v>6225807248.1599998</v>
      </c>
    </row>
    <row r="952" spans="1:18" ht="18.600000000000001" thickBot="1" x14ac:dyDescent="0.35">
      <c r="A952" s="2">
        <v>2021</v>
      </c>
      <c r="B952" s="79" t="s">
        <v>420</v>
      </c>
      <c r="C952" s="15" t="s">
        <v>335</v>
      </c>
      <c r="D952" s="21"/>
      <c r="E952" s="21"/>
      <c r="F952" s="21"/>
      <c r="G952" s="17" t="s">
        <v>201</v>
      </c>
      <c r="H952" s="30">
        <f>+H953+H959</f>
        <v>177265214000</v>
      </c>
      <c r="I952" s="30">
        <f t="shared" ref="I952:R952" si="380">+I953+I959</f>
        <v>0</v>
      </c>
      <c r="J952" s="30">
        <f t="shared" si="380"/>
        <v>0</v>
      </c>
      <c r="K952" s="30">
        <f t="shared" si="380"/>
        <v>20000000000</v>
      </c>
      <c r="L952" s="30">
        <f t="shared" si="380"/>
        <v>20000000000</v>
      </c>
      <c r="M952" s="30">
        <f t="shared" si="380"/>
        <v>0</v>
      </c>
      <c r="N952" s="30">
        <f t="shared" si="380"/>
        <v>177265214000</v>
      </c>
      <c r="O952" s="30">
        <f t="shared" si="380"/>
        <v>150726630770.33002</v>
      </c>
      <c r="P952" s="30">
        <f t="shared" si="380"/>
        <v>21211135498.279999</v>
      </c>
      <c r="Q952" s="30">
        <f t="shared" si="380"/>
        <v>6225807248.1599998</v>
      </c>
      <c r="R952" s="31">
        <f t="shared" si="380"/>
        <v>6225807248.1599998</v>
      </c>
    </row>
    <row r="953" spans="1:18" ht="47.4" thickBot="1" x14ac:dyDescent="0.35">
      <c r="A953" s="2">
        <v>2021</v>
      </c>
      <c r="B953" s="79" t="s">
        <v>420</v>
      </c>
      <c r="C953" s="15" t="s">
        <v>336</v>
      </c>
      <c r="D953" s="21"/>
      <c r="E953" s="21"/>
      <c r="F953" s="21"/>
      <c r="G953" s="54" t="s">
        <v>337</v>
      </c>
      <c r="H953" s="30">
        <f>+H954</f>
        <v>176465214000</v>
      </c>
      <c r="I953" s="30">
        <f t="shared" ref="I953:R953" si="381">+I954</f>
        <v>0</v>
      </c>
      <c r="J953" s="30">
        <f t="shared" si="381"/>
        <v>0</v>
      </c>
      <c r="K953" s="30">
        <f t="shared" si="381"/>
        <v>20000000000</v>
      </c>
      <c r="L953" s="30">
        <f t="shared" si="381"/>
        <v>20000000000</v>
      </c>
      <c r="M953" s="30">
        <f t="shared" si="381"/>
        <v>0</v>
      </c>
      <c r="N953" s="30">
        <f t="shared" si="381"/>
        <v>176465214000</v>
      </c>
      <c r="O953" s="30">
        <f t="shared" si="381"/>
        <v>150081930666.57001</v>
      </c>
      <c r="P953" s="30">
        <f t="shared" si="381"/>
        <v>20682551605.529999</v>
      </c>
      <c r="Q953" s="30">
        <f t="shared" si="381"/>
        <v>6104120296.6099997</v>
      </c>
      <c r="R953" s="31">
        <f t="shared" si="381"/>
        <v>6104120296.6099997</v>
      </c>
    </row>
    <row r="954" spans="1:18" ht="47.4" thickBot="1" x14ac:dyDescent="0.35">
      <c r="A954" s="2">
        <v>2021</v>
      </c>
      <c r="B954" s="79" t="s">
        <v>420</v>
      </c>
      <c r="C954" s="15" t="s">
        <v>338</v>
      </c>
      <c r="D954" s="53"/>
      <c r="E954" s="53"/>
      <c r="F954" s="53"/>
      <c r="G954" s="17" t="s">
        <v>337</v>
      </c>
      <c r="H954" s="30">
        <f>+H955+H957</f>
        <v>176465214000</v>
      </c>
      <c r="I954" s="30">
        <f t="shared" ref="I954:R954" si="382">+I955+I957</f>
        <v>0</v>
      </c>
      <c r="J954" s="30">
        <f t="shared" si="382"/>
        <v>0</v>
      </c>
      <c r="K954" s="30">
        <f t="shared" si="382"/>
        <v>20000000000</v>
      </c>
      <c r="L954" s="30">
        <f t="shared" si="382"/>
        <v>20000000000</v>
      </c>
      <c r="M954" s="30">
        <f t="shared" si="382"/>
        <v>0</v>
      </c>
      <c r="N954" s="30">
        <f t="shared" si="382"/>
        <v>176465214000</v>
      </c>
      <c r="O954" s="30">
        <f t="shared" si="382"/>
        <v>150081930666.57001</v>
      </c>
      <c r="P954" s="30">
        <f t="shared" si="382"/>
        <v>20682551605.529999</v>
      </c>
      <c r="Q954" s="30">
        <f t="shared" si="382"/>
        <v>6104120296.6099997</v>
      </c>
      <c r="R954" s="31">
        <f t="shared" si="382"/>
        <v>6104120296.6099997</v>
      </c>
    </row>
    <row r="955" spans="1:18" ht="18.600000000000001" thickBot="1" x14ac:dyDescent="0.35">
      <c r="A955" s="2">
        <v>2021</v>
      </c>
      <c r="B955" s="79" t="s">
        <v>420</v>
      </c>
      <c r="C955" s="15" t="s">
        <v>339</v>
      </c>
      <c r="D955" s="53"/>
      <c r="E955" s="53"/>
      <c r="F955" s="53"/>
      <c r="G955" s="17" t="s">
        <v>340</v>
      </c>
      <c r="H955" s="30">
        <f>+H956</f>
        <v>114613483443</v>
      </c>
      <c r="I955" s="30">
        <f t="shared" ref="I955:R955" si="383">+I956</f>
        <v>0</v>
      </c>
      <c r="J955" s="30">
        <f t="shared" si="383"/>
        <v>0</v>
      </c>
      <c r="K955" s="30">
        <f t="shared" si="383"/>
        <v>20000000000</v>
      </c>
      <c r="L955" s="30">
        <f t="shared" si="383"/>
        <v>0</v>
      </c>
      <c r="M955" s="30">
        <f t="shared" si="383"/>
        <v>20000000000</v>
      </c>
      <c r="N955" s="30">
        <f t="shared" si="383"/>
        <v>134613483443</v>
      </c>
      <c r="O955" s="30">
        <f t="shared" si="383"/>
        <v>125457144155.57001</v>
      </c>
      <c r="P955" s="30">
        <f t="shared" si="383"/>
        <v>15264432660.530001</v>
      </c>
      <c r="Q955" s="30">
        <f t="shared" si="383"/>
        <v>5478021980.5299997</v>
      </c>
      <c r="R955" s="31">
        <f t="shared" si="383"/>
        <v>5478021980.5299997</v>
      </c>
    </row>
    <row r="956" spans="1:18" ht="18.600000000000001" thickBot="1" x14ac:dyDescent="0.35">
      <c r="A956" s="2">
        <v>2021</v>
      </c>
      <c r="B956" s="79" t="s">
        <v>420</v>
      </c>
      <c r="C956" s="20" t="s">
        <v>341</v>
      </c>
      <c r="D956" s="21" t="s">
        <v>18</v>
      </c>
      <c r="E956" s="21">
        <v>20</v>
      </c>
      <c r="F956" s="21" t="s">
        <v>19</v>
      </c>
      <c r="G956" s="22" t="s">
        <v>208</v>
      </c>
      <c r="H956" s="24">
        <v>114613483443</v>
      </c>
      <c r="I956" s="24">
        <v>0</v>
      </c>
      <c r="J956" s="24">
        <v>0</v>
      </c>
      <c r="K956" s="24">
        <v>20000000000</v>
      </c>
      <c r="L956" s="24">
        <v>0</v>
      </c>
      <c r="M956" s="24">
        <f t="shared" si="375"/>
        <v>20000000000</v>
      </c>
      <c r="N956" s="24">
        <f>+H956+M956</f>
        <v>134613483443</v>
      </c>
      <c r="O956" s="24">
        <v>125457144155.57001</v>
      </c>
      <c r="P956" s="24">
        <v>15264432660.530001</v>
      </c>
      <c r="Q956" s="24">
        <v>5478021980.5299997</v>
      </c>
      <c r="R956" s="26">
        <v>5478021980.5299997</v>
      </c>
    </row>
    <row r="957" spans="1:18" ht="18.600000000000001" thickBot="1" x14ac:dyDescent="0.35">
      <c r="A957" s="2">
        <v>2021</v>
      </c>
      <c r="B957" s="79" t="s">
        <v>420</v>
      </c>
      <c r="C957" s="15" t="s">
        <v>342</v>
      </c>
      <c r="D957" s="21"/>
      <c r="E957" s="21"/>
      <c r="F957" s="21"/>
      <c r="G957" s="17" t="s">
        <v>343</v>
      </c>
      <c r="H957" s="30">
        <f>+H958</f>
        <v>61851730557</v>
      </c>
      <c r="I957" s="30">
        <f t="shared" ref="I957:R957" si="384">+I958</f>
        <v>0</v>
      </c>
      <c r="J957" s="30">
        <f t="shared" si="384"/>
        <v>0</v>
      </c>
      <c r="K957" s="30">
        <f t="shared" si="384"/>
        <v>0</v>
      </c>
      <c r="L957" s="30">
        <f t="shared" si="384"/>
        <v>20000000000</v>
      </c>
      <c r="M957" s="30">
        <f t="shared" si="384"/>
        <v>-20000000000</v>
      </c>
      <c r="N957" s="30">
        <f t="shared" si="384"/>
        <v>41851730557</v>
      </c>
      <c r="O957" s="30">
        <f t="shared" si="384"/>
        <v>24624786511</v>
      </c>
      <c r="P957" s="30">
        <f t="shared" si="384"/>
        <v>5418118945</v>
      </c>
      <c r="Q957" s="30">
        <f t="shared" si="384"/>
        <v>626098316.08000004</v>
      </c>
      <c r="R957" s="31">
        <f t="shared" si="384"/>
        <v>626098316.08000004</v>
      </c>
    </row>
    <row r="958" spans="1:18" ht="18.600000000000001" thickBot="1" x14ac:dyDescent="0.35">
      <c r="A958" s="2">
        <v>2021</v>
      </c>
      <c r="B958" s="79" t="s">
        <v>420</v>
      </c>
      <c r="C958" s="20" t="s">
        <v>344</v>
      </c>
      <c r="D958" s="21" t="s">
        <v>18</v>
      </c>
      <c r="E958" s="21">
        <v>20</v>
      </c>
      <c r="F958" s="21" t="s">
        <v>19</v>
      </c>
      <c r="G958" s="22" t="s">
        <v>208</v>
      </c>
      <c r="H958" s="24">
        <v>61851730557</v>
      </c>
      <c r="I958" s="24">
        <v>0</v>
      </c>
      <c r="J958" s="24">
        <v>0</v>
      </c>
      <c r="K958" s="24">
        <v>0</v>
      </c>
      <c r="L958" s="24">
        <v>20000000000</v>
      </c>
      <c r="M958" s="24">
        <f t="shared" si="375"/>
        <v>-20000000000</v>
      </c>
      <c r="N958" s="24">
        <f>+H958+M958</f>
        <v>41851730557</v>
      </c>
      <c r="O958" s="24">
        <v>24624786511</v>
      </c>
      <c r="P958" s="24">
        <v>5418118945</v>
      </c>
      <c r="Q958" s="24">
        <v>626098316.08000004</v>
      </c>
      <c r="R958" s="26">
        <v>626098316.08000004</v>
      </c>
    </row>
    <row r="959" spans="1:18" ht="31.8" thickBot="1" x14ac:dyDescent="0.35">
      <c r="A959" s="2">
        <v>2021</v>
      </c>
      <c r="B959" s="79" t="s">
        <v>420</v>
      </c>
      <c r="C959" s="15" t="s">
        <v>345</v>
      </c>
      <c r="D959" s="21"/>
      <c r="E959" s="21"/>
      <c r="F959" s="21"/>
      <c r="G959" s="17" t="s">
        <v>346</v>
      </c>
      <c r="H959" s="30">
        <f t="shared" ref="H959:R961" si="385">+H960</f>
        <v>800000000</v>
      </c>
      <c r="I959" s="30">
        <f t="shared" si="385"/>
        <v>0</v>
      </c>
      <c r="J959" s="30">
        <f t="shared" si="385"/>
        <v>0</v>
      </c>
      <c r="K959" s="30">
        <f t="shared" si="385"/>
        <v>0</v>
      </c>
      <c r="L959" s="30">
        <f t="shared" si="385"/>
        <v>0</v>
      </c>
      <c r="M959" s="30">
        <f t="shared" si="385"/>
        <v>0</v>
      </c>
      <c r="N959" s="30">
        <f t="shared" si="385"/>
        <v>800000000</v>
      </c>
      <c r="O959" s="30">
        <f t="shared" si="385"/>
        <v>644700103.75999999</v>
      </c>
      <c r="P959" s="30">
        <f t="shared" si="385"/>
        <v>528583892.75</v>
      </c>
      <c r="Q959" s="30">
        <f t="shared" si="385"/>
        <v>121686951.55</v>
      </c>
      <c r="R959" s="31">
        <f t="shared" si="385"/>
        <v>121686951.55</v>
      </c>
    </row>
    <row r="960" spans="1:18" ht="31.8" thickBot="1" x14ac:dyDescent="0.35">
      <c r="A960" s="2">
        <v>2021</v>
      </c>
      <c r="B960" s="79" t="s">
        <v>420</v>
      </c>
      <c r="C960" s="15" t="s">
        <v>347</v>
      </c>
      <c r="D960" s="21"/>
      <c r="E960" s="21"/>
      <c r="F960" s="21"/>
      <c r="G960" s="17" t="s">
        <v>346</v>
      </c>
      <c r="H960" s="30">
        <f t="shared" si="385"/>
        <v>800000000</v>
      </c>
      <c r="I960" s="30">
        <f t="shared" si="385"/>
        <v>0</v>
      </c>
      <c r="J960" s="30">
        <f t="shared" si="385"/>
        <v>0</v>
      </c>
      <c r="K960" s="30">
        <f t="shared" si="385"/>
        <v>0</v>
      </c>
      <c r="L960" s="30">
        <f t="shared" si="385"/>
        <v>0</v>
      </c>
      <c r="M960" s="30">
        <f t="shared" si="385"/>
        <v>0</v>
      </c>
      <c r="N960" s="30">
        <f t="shared" si="385"/>
        <v>800000000</v>
      </c>
      <c r="O960" s="30">
        <f t="shared" si="385"/>
        <v>644700103.75999999</v>
      </c>
      <c r="P960" s="30">
        <f t="shared" si="385"/>
        <v>528583892.75</v>
      </c>
      <c r="Q960" s="30">
        <f t="shared" si="385"/>
        <v>121686951.55</v>
      </c>
      <c r="R960" s="31">
        <f t="shared" si="385"/>
        <v>121686951.55</v>
      </c>
    </row>
    <row r="961" spans="1:18" ht="18.600000000000001" thickBot="1" x14ac:dyDescent="0.35">
      <c r="A961" s="2">
        <v>2021</v>
      </c>
      <c r="B961" s="79" t="s">
        <v>420</v>
      </c>
      <c r="C961" s="15" t="s">
        <v>348</v>
      </c>
      <c r="D961" s="21"/>
      <c r="E961" s="21"/>
      <c r="F961" s="21"/>
      <c r="G961" s="17" t="s">
        <v>331</v>
      </c>
      <c r="H961" s="18">
        <f t="shared" si="385"/>
        <v>800000000</v>
      </c>
      <c r="I961" s="18">
        <f t="shared" si="385"/>
        <v>0</v>
      </c>
      <c r="J961" s="18">
        <f t="shared" si="385"/>
        <v>0</v>
      </c>
      <c r="K961" s="18">
        <f t="shared" si="385"/>
        <v>0</v>
      </c>
      <c r="L961" s="18">
        <f t="shared" si="385"/>
        <v>0</v>
      </c>
      <c r="M961" s="18">
        <f t="shared" si="385"/>
        <v>0</v>
      </c>
      <c r="N961" s="18">
        <f t="shared" si="385"/>
        <v>800000000</v>
      </c>
      <c r="O961" s="18">
        <f t="shared" si="385"/>
        <v>644700103.75999999</v>
      </c>
      <c r="P961" s="18">
        <f t="shared" si="385"/>
        <v>528583892.75</v>
      </c>
      <c r="Q961" s="18">
        <f t="shared" si="385"/>
        <v>121686951.55</v>
      </c>
      <c r="R961" s="19">
        <f t="shared" si="385"/>
        <v>121686951.55</v>
      </c>
    </row>
    <row r="962" spans="1:18" ht="18.600000000000001" thickBot="1" x14ac:dyDescent="0.35">
      <c r="A962" s="2">
        <v>2021</v>
      </c>
      <c r="B962" s="79" t="s">
        <v>420</v>
      </c>
      <c r="C962" s="20" t="s">
        <v>349</v>
      </c>
      <c r="D962" s="21" t="s">
        <v>172</v>
      </c>
      <c r="E962" s="21">
        <v>11</v>
      </c>
      <c r="F962" s="21" t="s">
        <v>19</v>
      </c>
      <c r="G962" s="22" t="s">
        <v>208</v>
      </c>
      <c r="H962" s="24">
        <v>800000000</v>
      </c>
      <c r="I962" s="24">
        <v>0</v>
      </c>
      <c r="J962" s="24">
        <v>0</v>
      </c>
      <c r="K962" s="24">
        <v>0</v>
      </c>
      <c r="L962" s="24">
        <v>0</v>
      </c>
      <c r="M962" s="24">
        <f t="shared" si="375"/>
        <v>0</v>
      </c>
      <c r="N962" s="24">
        <f>+H962+M962</f>
        <v>800000000</v>
      </c>
      <c r="O962" s="24">
        <v>644700103.75999999</v>
      </c>
      <c r="P962" s="24">
        <v>528583892.75</v>
      </c>
      <c r="Q962" s="24">
        <v>121686951.55</v>
      </c>
      <c r="R962" s="26">
        <v>121686951.55</v>
      </c>
    </row>
    <row r="963" spans="1:18" ht="18.600000000000001" thickBot="1" x14ac:dyDescent="0.35">
      <c r="A963" s="2">
        <v>2021</v>
      </c>
      <c r="B963" s="79" t="s">
        <v>420</v>
      </c>
      <c r="C963" s="15" t="s">
        <v>350</v>
      </c>
      <c r="D963" s="21"/>
      <c r="E963" s="21"/>
      <c r="F963" s="21"/>
      <c r="G963" s="17" t="s">
        <v>351</v>
      </c>
      <c r="H963" s="27">
        <f t="shared" ref="H963:R963" si="386">+H964</f>
        <v>4650000000</v>
      </c>
      <c r="I963" s="27">
        <f t="shared" si="386"/>
        <v>0</v>
      </c>
      <c r="J963" s="27">
        <f t="shared" si="386"/>
        <v>0</v>
      </c>
      <c r="K963" s="27">
        <f t="shared" si="386"/>
        <v>0</v>
      </c>
      <c r="L963" s="27">
        <f t="shared" si="386"/>
        <v>0</v>
      </c>
      <c r="M963" s="27">
        <f t="shared" si="386"/>
        <v>0</v>
      </c>
      <c r="N963" s="27">
        <f t="shared" si="386"/>
        <v>4650000000</v>
      </c>
      <c r="O963" s="27">
        <f t="shared" si="386"/>
        <v>3731603069.6199999</v>
      </c>
      <c r="P963" s="27">
        <f t="shared" si="386"/>
        <v>2500020977.5999999</v>
      </c>
      <c r="Q963" s="27">
        <f t="shared" si="386"/>
        <v>538808548.19999993</v>
      </c>
      <c r="R963" s="70">
        <f t="shared" si="386"/>
        <v>538134628.19999993</v>
      </c>
    </row>
    <row r="964" spans="1:18" ht="18.600000000000001" thickBot="1" x14ac:dyDescent="0.35">
      <c r="A964" s="2">
        <v>2021</v>
      </c>
      <c r="B964" s="79" t="s">
        <v>420</v>
      </c>
      <c r="C964" s="15" t="s">
        <v>352</v>
      </c>
      <c r="D964" s="21"/>
      <c r="E964" s="21"/>
      <c r="F964" s="21"/>
      <c r="G964" s="54" t="s">
        <v>201</v>
      </c>
      <c r="H964" s="27">
        <f>H965+H970</f>
        <v>4650000000</v>
      </c>
      <c r="I964" s="27">
        <f t="shared" ref="I964:R964" si="387">I965+I970</f>
        <v>0</v>
      </c>
      <c r="J964" s="27">
        <f t="shared" si="387"/>
        <v>0</v>
      </c>
      <c r="K964" s="27">
        <f t="shared" si="387"/>
        <v>0</v>
      </c>
      <c r="L964" s="27">
        <f t="shared" si="387"/>
        <v>0</v>
      </c>
      <c r="M964" s="27">
        <f t="shared" si="387"/>
        <v>0</v>
      </c>
      <c r="N964" s="27">
        <f t="shared" si="387"/>
        <v>4650000000</v>
      </c>
      <c r="O964" s="27">
        <f t="shared" si="387"/>
        <v>3731603069.6199999</v>
      </c>
      <c r="P964" s="27">
        <f t="shared" si="387"/>
        <v>2500020977.5999999</v>
      </c>
      <c r="Q964" s="27">
        <f t="shared" si="387"/>
        <v>538808548.19999993</v>
      </c>
      <c r="R964" s="70">
        <f t="shared" si="387"/>
        <v>538134628.19999993</v>
      </c>
    </row>
    <row r="965" spans="1:18" ht="31.8" thickBot="1" x14ac:dyDescent="0.35">
      <c r="A965" s="2">
        <v>2021</v>
      </c>
      <c r="B965" s="79" t="s">
        <v>420</v>
      </c>
      <c r="C965" s="15" t="s">
        <v>353</v>
      </c>
      <c r="D965" s="53"/>
      <c r="E965" s="53"/>
      <c r="F965" s="53"/>
      <c r="G965" s="17" t="s">
        <v>356</v>
      </c>
      <c r="H965" s="27">
        <f>H966</f>
        <v>1000000000</v>
      </c>
      <c r="I965" s="27">
        <f t="shared" ref="I965:R965" si="388">I966</f>
        <v>0</v>
      </c>
      <c r="J965" s="27">
        <f t="shared" si="388"/>
        <v>0</v>
      </c>
      <c r="K965" s="27">
        <f t="shared" si="388"/>
        <v>0</v>
      </c>
      <c r="L965" s="27">
        <f t="shared" si="388"/>
        <v>0</v>
      </c>
      <c r="M965" s="27">
        <f t="shared" si="388"/>
        <v>0</v>
      </c>
      <c r="N965" s="27">
        <f t="shared" si="388"/>
        <v>1000000000</v>
      </c>
      <c r="O965" s="27">
        <f t="shared" si="388"/>
        <v>998201665.51999998</v>
      </c>
      <c r="P965" s="27">
        <f t="shared" si="388"/>
        <v>1665.52</v>
      </c>
      <c r="Q965" s="27">
        <f t="shared" si="388"/>
        <v>1665.52</v>
      </c>
      <c r="R965" s="70">
        <f t="shared" si="388"/>
        <v>1665.52</v>
      </c>
    </row>
    <row r="966" spans="1:18" ht="31.8" thickBot="1" x14ac:dyDescent="0.35">
      <c r="A966" s="2">
        <v>2021</v>
      </c>
      <c r="B966" s="79" t="s">
        <v>420</v>
      </c>
      <c r="C966" s="15" t="s">
        <v>355</v>
      </c>
      <c r="D966" s="53"/>
      <c r="E966" s="53"/>
      <c r="F966" s="53"/>
      <c r="G966" s="17" t="s">
        <v>356</v>
      </c>
      <c r="H966" s="27">
        <f t="shared" ref="H966:R966" si="389">+H967</f>
        <v>1000000000</v>
      </c>
      <c r="I966" s="27">
        <f t="shared" si="389"/>
        <v>0</v>
      </c>
      <c r="J966" s="27">
        <f t="shared" si="389"/>
        <v>0</v>
      </c>
      <c r="K966" s="27">
        <f t="shared" si="389"/>
        <v>0</v>
      </c>
      <c r="L966" s="27">
        <f t="shared" si="389"/>
        <v>0</v>
      </c>
      <c r="M966" s="27">
        <f t="shared" si="389"/>
        <v>0</v>
      </c>
      <c r="N966" s="27">
        <f t="shared" si="389"/>
        <v>1000000000</v>
      </c>
      <c r="O966" s="27">
        <f t="shared" si="389"/>
        <v>998201665.51999998</v>
      </c>
      <c r="P966" s="27">
        <f t="shared" si="389"/>
        <v>1665.52</v>
      </c>
      <c r="Q966" s="27">
        <f t="shared" si="389"/>
        <v>1665.52</v>
      </c>
      <c r="R966" s="70">
        <f t="shared" si="389"/>
        <v>1665.52</v>
      </c>
    </row>
    <row r="967" spans="1:18" ht="18.600000000000001" thickBot="1" x14ac:dyDescent="0.35">
      <c r="A967" s="2">
        <v>2021</v>
      </c>
      <c r="B967" s="79" t="s">
        <v>420</v>
      </c>
      <c r="C967" s="15" t="s">
        <v>357</v>
      </c>
      <c r="D967" s="21"/>
      <c r="E967" s="21"/>
      <c r="F967" s="21"/>
      <c r="G967" s="17" t="s">
        <v>358</v>
      </c>
      <c r="H967" s="27">
        <f>+H968+H969</f>
        <v>1000000000</v>
      </c>
      <c r="I967" s="27">
        <f t="shared" ref="I967:R967" si="390">+I968+I969</f>
        <v>0</v>
      </c>
      <c r="J967" s="27">
        <f t="shared" si="390"/>
        <v>0</v>
      </c>
      <c r="K967" s="27">
        <f t="shared" si="390"/>
        <v>0</v>
      </c>
      <c r="L967" s="27">
        <f t="shared" si="390"/>
        <v>0</v>
      </c>
      <c r="M967" s="27">
        <f t="shared" si="390"/>
        <v>0</v>
      </c>
      <c r="N967" s="27">
        <f t="shared" si="390"/>
        <v>1000000000</v>
      </c>
      <c r="O967" s="27">
        <f t="shared" si="390"/>
        <v>998201665.51999998</v>
      </c>
      <c r="P967" s="27">
        <f t="shared" si="390"/>
        <v>1665.52</v>
      </c>
      <c r="Q967" s="27">
        <f t="shared" si="390"/>
        <v>1665.52</v>
      </c>
      <c r="R967" s="70">
        <f t="shared" si="390"/>
        <v>1665.52</v>
      </c>
    </row>
    <row r="968" spans="1:18" ht="18.600000000000001" thickBot="1" x14ac:dyDescent="0.35">
      <c r="A968" s="2">
        <v>2021</v>
      </c>
      <c r="B968" s="79" t="s">
        <v>420</v>
      </c>
      <c r="C968" s="20" t="s">
        <v>359</v>
      </c>
      <c r="D968" s="21" t="s">
        <v>172</v>
      </c>
      <c r="E968" s="21">
        <v>11</v>
      </c>
      <c r="F968" s="21" t="s">
        <v>19</v>
      </c>
      <c r="G968" s="22" t="s">
        <v>208</v>
      </c>
      <c r="H968" s="35">
        <v>500000000</v>
      </c>
      <c r="I968" s="24">
        <v>0</v>
      </c>
      <c r="J968" s="24">
        <v>0</v>
      </c>
      <c r="K968" s="24">
        <v>0</v>
      </c>
      <c r="L968" s="24">
        <v>0</v>
      </c>
      <c r="M968" s="24">
        <f t="shared" si="375"/>
        <v>0</v>
      </c>
      <c r="N968" s="24">
        <f>+H968+M968</f>
        <v>500000000</v>
      </c>
      <c r="O968" s="24">
        <v>498201665.51999998</v>
      </c>
      <c r="P968" s="24">
        <v>1665.52</v>
      </c>
      <c r="Q968" s="24">
        <v>1665.52</v>
      </c>
      <c r="R968" s="26">
        <v>1665.52</v>
      </c>
    </row>
    <row r="969" spans="1:18" ht="18.600000000000001" thickBot="1" x14ac:dyDescent="0.35">
      <c r="A969" s="2">
        <v>2021</v>
      </c>
      <c r="B969" s="79" t="s">
        <v>420</v>
      </c>
      <c r="C969" s="59" t="s">
        <v>359</v>
      </c>
      <c r="D969" s="60" t="s">
        <v>172</v>
      </c>
      <c r="E969" s="53">
        <v>54</v>
      </c>
      <c r="F969" s="53" t="s">
        <v>19</v>
      </c>
      <c r="G969" s="61" t="s">
        <v>208</v>
      </c>
      <c r="H969" s="35">
        <v>500000000</v>
      </c>
      <c r="I969" s="24">
        <v>0</v>
      </c>
      <c r="J969" s="24">
        <v>0</v>
      </c>
      <c r="K969" s="24">
        <v>0</v>
      </c>
      <c r="L969" s="24">
        <v>0</v>
      </c>
      <c r="M969" s="24">
        <f t="shared" si="375"/>
        <v>0</v>
      </c>
      <c r="N969" s="24">
        <f>+H969+M969</f>
        <v>500000000</v>
      </c>
      <c r="O969" s="25">
        <v>500000000</v>
      </c>
      <c r="P969" s="25">
        <v>0</v>
      </c>
      <c r="Q969" s="25">
        <v>0</v>
      </c>
      <c r="R969" s="32">
        <v>0</v>
      </c>
    </row>
    <row r="970" spans="1:18" ht="31.8" thickBot="1" x14ac:dyDescent="0.35">
      <c r="A970" s="2">
        <v>2021</v>
      </c>
      <c r="B970" s="79" t="s">
        <v>420</v>
      </c>
      <c r="C970" s="15" t="s">
        <v>360</v>
      </c>
      <c r="D970" s="53"/>
      <c r="E970" s="53"/>
      <c r="F970" s="53"/>
      <c r="G970" s="17" t="s">
        <v>361</v>
      </c>
      <c r="H970" s="30">
        <f t="shared" ref="H970:R972" si="391">+H971</f>
        <v>3650000000</v>
      </c>
      <c r="I970" s="30">
        <f t="shared" si="391"/>
        <v>0</v>
      </c>
      <c r="J970" s="30">
        <f t="shared" si="391"/>
        <v>0</v>
      </c>
      <c r="K970" s="30">
        <f t="shared" si="391"/>
        <v>0</v>
      </c>
      <c r="L970" s="30">
        <f t="shared" si="391"/>
        <v>0</v>
      </c>
      <c r="M970" s="30">
        <f t="shared" si="391"/>
        <v>0</v>
      </c>
      <c r="N970" s="30">
        <f t="shared" si="391"/>
        <v>3650000000</v>
      </c>
      <c r="O970" s="30">
        <f t="shared" si="391"/>
        <v>2733401404.0999999</v>
      </c>
      <c r="P970" s="30">
        <f t="shared" si="391"/>
        <v>2500019312.0799999</v>
      </c>
      <c r="Q970" s="30">
        <f t="shared" si="391"/>
        <v>538806882.67999995</v>
      </c>
      <c r="R970" s="31">
        <f t="shared" si="391"/>
        <v>538132962.67999995</v>
      </c>
    </row>
    <row r="971" spans="1:18" ht="31.8" thickBot="1" x14ac:dyDescent="0.35">
      <c r="A971" s="2">
        <v>2021</v>
      </c>
      <c r="B971" s="79" t="s">
        <v>420</v>
      </c>
      <c r="C971" s="15" t="s">
        <v>362</v>
      </c>
      <c r="D971" s="53"/>
      <c r="E971" s="53"/>
      <c r="F971" s="53"/>
      <c r="G971" s="17" t="s">
        <v>361</v>
      </c>
      <c r="H971" s="30">
        <f t="shared" si="391"/>
        <v>3650000000</v>
      </c>
      <c r="I971" s="30">
        <f t="shared" si="391"/>
        <v>0</v>
      </c>
      <c r="J971" s="30">
        <f t="shared" si="391"/>
        <v>0</v>
      </c>
      <c r="K971" s="30">
        <f t="shared" si="391"/>
        <v>0</v>
      </c>
      <c r="L971" s="30">
        <f t="shared" si="391"/>
        <v>0</v>
      </c>
      <c r="M971" s="30">
        <f t="shared" si="391"/>
        <v>0</v>
      </c>
      <c r="N971" s="30">
        <f t="shared" si="391"/>
        <v>3650000000</v>
      </c>
      <c r="O971" s="30">
        <f t="shared" si="391"/>
        <v>2733401404.0999999</v>
      </c>
      <c r="P971" s="30">
        <f t="shared" si="391"/>
        <v>2500019312.0799999</v>
      </c>
      <c r="Q971" s="30">
        <f t="shared" si="391"/>
        <v>538806882.67999995</v>
      </c>
      <c r="R971" s="31">
        <f t="shared" si="391"/>
        <v>538132962.67999995</v>
      </c>
    </row>
    <row r="972" spans="1:18" ht="18.600000000000001" thickBot="1" x14ac:dyDescent="0.35">
      <c r="A972" s="2">
        <v>2021</v>
      </c>
      <c r="B972" s="79" t="s">
        <v>420</v>
      </c>
      <c r="C972" s="15" t="s">
        <v>363</v>
      </c>
      <c r="D972" s="53"/>
      <c r="E972" s="53"/>
      <c r="F972" s="53"/>
      <c r="G972" s="17" t="s">
        <v>331</v>
      </c>
      <c r="H972" s="30">
        <f t="shared" si="391"/>
        <v>3650000000</v>
      </c>
      <c r="I972" s="30">
        <f t="shared" si="391"/>
        <v>0</v>
      </c>
      <c r="J972" s="30">
        <f t="shared" si="391"/>
        <v>0</v>
      </c>
      <c r="K972" s="30">
        <f t="shared" si="391"/>
        <v>0</v>
      </c>
      <c r="L972" s="30">
        <f t="shared" si="391"/>
        <v>0</v>
      </c>
      <c r="M972" s="30">
        <f t="shared" si="391"/>
        <v>0</v>
      </c>
      <c r="N972" s="30">
        <f t="shared" si="391"/>
        <v>3650000000</v>
      </c>
      <c r="O972" s="30">
        <f t="shared" si="391"/>
        <v>2733401404.0999999</v>
      </c>
      <c r="P972" s="30">
        <f t="shared" si="391"/>
        <v>2500019312.0799999</v>
      </c>
      <c r="Q972" s="30">
        <f t="shared" si="391"/>
        <v>538806882.67999995</v>
      </c>
      <c r="R972" s="31">
        <f t="shared" si="391"/>
        <v>538132962.67999995</v>
      </c>
    </row>
    <row r="973" spans="1:18" ht="18.600000000000001" thickBot="1" x14ac:dyDescent="0.35">
      <c r="A973" s="2">
        <v>2021</v>
      </c>
      <c r="B973" s="79" t="s">
        <v>420</v>
      </c>
      <c r="C973" s="20" t="s">
        <v>364</v>
      </c>
      <c r="D973" s="21" t="s">
        <v>172</v>
      </c>
      <c r="E973" s="21">
        <v>11</v>
      </c>
      <c r="F973" s="21" t="s">
        <v>19</v>
      </c>
      <c r="G973" s="22" t="s">
        <v>208</v>
      </c>
      <c r="H973" s="24">
        <v>3650000000</v>
      </c>
      <c r="I973" s="24">
        <v>0</v>
      </c>
      <c r="J973" s="24">
        <v>0</v>
      </c>
      <c r="K973" s="24">
        <v>0</v>
      </c>
      <c r="L973" s="24">
        <v>0</v>
      </c>
      <c r="M973" s="24">
        <f t="shared" si="375"/>
        <v>0</v>
      </c>
      <c r="N973" s="24">
        <f>+H973+M973</f>
        <v>3650000000</v>
      </c>
      <c r="O973" s="24">
        <v>2733401404.0999999</v>
      </c>
      <c r="P973" s="24">
        <v>2500019312.0799999</v>
      </c>
      <c r="Q973" s="24">
        <v>538806882.67999995</v>
      </c>
      <c r="R973" s="26">
        <v>538132962.67999995</v>
      </c>
    </row>
    <row r="974" spans="1:18" ht="31.8" thickBot="1" x14ac:dyDescent="0.35">
      <c r="A974" s="2">
        <v>2021</v>
      </c>
      <c r="B974" s="79" t="s">
        <v>420</v>
      </c>
      <c r="C974" s="63" t="s">
        <v>365</v>
      </c>
      <c r="D974" s="55"/>
      <c r="E974" s="55"/>
      <c r="F974" s="55"/>
      <c r="G974" s="54" t="s">
        <v>366</v>
      </c>
      <c r="H974" s="28">
        <f>+H975</f>
        <v>39914957829</v>
      </c>
      <c r="I974" s="28">
        <f t="shared" ref="I974:R974" si="392">+I975</f>
        <v>0</v>
      </c>
      <c r="J974" s="28">
        <f t="shared" si="392"/>
        <v>0</v>
      </c>
      <c r="K974" s="28">
        <f t="shared" si="392"/>
        <v>1990000000</v>
      </c>
      <c r="L974" s="28">
        <f t="shared" si="392"/>
        <v>1990000000</v>
      </c>
      <c r="M974" s="28">
        <f t="shared" si="392"/>
        <v>0</v>
      </c>
      <c r="N974" s="28">
        <f t="shared" si="392"/>
        <v>39914957829</v>
      </c>
      <c r="O974" s="28">
        <f t="shared" si="392"/>
        <v>26612177991.529999</v>
      </c>
      <c r="P974" s="28">
        <f t="shared" si="392"/>
        <v>10179093001.650002</v>
      </c>
      <c r="Q974" s="28">
        <f t="shared" si="392"/>
        <v>1776401010.5599999</v>
      </c>
      <c r="R974" s="29">
        <f t="shared" si="392"/>
        <v>1761101010.5599999</v>
      </c>
    </row>
    <row r="975" spans="1:18" ht="18.600000000000001" thickBot="1" x14ac:dyDescent="0.35">
      <c r="A975" s="2">
        <v>2021</v>
      </c>
      <c r="B975" s="79" t="s">
        <v>420</v>
      </c>
      <c r="C975" s="63" t="s">
        <v>367</v>
      </c>
      <c r="D975" s="55"/>
      <c r="E975" s="55"/>
      <c r="F975" s="55"/>
      <c r="G975" s="54" t="s">
        <v>201</v>
      </c>
      <c r="H975" s="28">
        <f>+H976+H980+H987+H992</f>
        <v>39914957829</v>
      </c>
      <c r="I975" s="28">
        <f t="shared" ref="I975:R975" si="393">+I976+I980+I987+I992</f>
        <v>0</v>
      </c>
      <c r="J975" s="28">
        <f t="shared" si="393"/>
        <v>0</v>
      </c>
      <c r="K975" s="28">
        <f t="shared" si="393"/>
        <v>1990000000</v>
      </c>
      <c r="L975" s="28">
        <f t="shared" si="393"/>
        <v>1990000000</v>
      </c>
      <c r="M975" s="28">
        <f t="shared" si="393"/>
        <v>0</v>
      </c>
      <c r="N975" s="28">
        <f t="shared" si="393"/>
        <v>39914957829</v>
      </c>
      <c r="O975" s="28">
        <f t="shared" si="393"/>
        <v>26612177991.529999</v>
      </c>
      <c r="P975" s="28">
        <f t="shared" si="393"/>
        <v>10179093001.650002</v>
      </c>
      <c r="Q975" s="28">
        <f t="shared" si="393"/>
        <v>1776401010.5599999</v>
      </c>
      <c r="R975" s="29">
        <f t="shared" si="393"/>
        <v>1761101010.5599999</v>
      </c>
    </row>
    <row r="976" spans="1:18" ht="47.4" thickBot="1" x14ac:dyDescent="0.35">
      <c r="A976" s="2">
        <v>2021</v>
      </c>
      <c r="B976" s="79" t="s">
        <v>420</v>
      </c>
      <c r="C976" s="56" t="s">
        <v>368</v>
      </c>
      <c r="D976" s="55"/>
      <c r="E976" s="55"/>
      <c r="F976" s="55"/>
      <c r="G976" s="54" t="s">
        <v>371</v>
      </c>
      <c r="H976" s="28">
        <f>+H977</f>
        <v>50000000</v>
      </c>
      <c r="I976" s="28">
        <f t="shared" ref="I976:R978" si="394">+I977</f>
        <v>0</v>
      </c>
      <c r="J976" s="28">
        <f t="shared" si="394"/>
        <v>0</v>
      </c>
      <c r="K976" s="28">
        <f t="shared" si="394"/>
        <v>0</v>
      </c>
      <c r="L976" s="28">
        <f t="shared" si="394"/>
        <v>0</v>
      </c>
      <c r="M976" s="28">
        <f t="shared" si="394"/>
        <v>0</v>
      </c>
      <c r="N976" s="28">
        <f t="shared" si="394"/>
        <v>50000000</v>
      </c>
      <c r="O976" s="28">
        <f t="shared" si="394"/>
        <v>24949159</v>
      </c>
      <c r="P976" s="28">
        <f t="shared" si="394"/>
        <v>3897250</v>
      </c>
      <c r="Q976" s="28">
        <f t="shared" si="394"/>
        <v>0</v>
      </c>
      <c r="R976" s="29">
        <f t="shared" si="394"/>
        <v>0</v>
      </c>
    </row>
    <row r="977" spans="1:18" ht="47.4" thickBot="1" x14ac:dyDescent="0.35">
      <c r="A977" s="2">
        <v>2021</v>
      </c>
      <c r="B977" s="79" t="s">
        <v>420</v>
      </c>
      <c r="C977" s="56" t="s">
        <v>370</v>
      </c>
      <c r="D977" s="55"/>
      <c r="E977" s="55"/>
      <c r="F977" s="55"/>
      <c r="G977" s="54" t="s">
        <v>371</v>
      </c>
      <c r="H977" s="28">
        <f>+H978</f>
        <v>50000000</v>
      </c>
      <c r="I977" s="28">
        <f t="shared" si="394"/>
        <v>0</v>
      </c>
      <c r="J977" s="28">
        <f t="shared" si="394"/>
        <v>0</v>
      </c>
      <c r="K977" s="28">
        <f t="shared" si="394"/>
        <v>0</v>
      </c>
      <c r="L977" s="28">
        <f t="shared" si="394"/>
        <v>0</v>
      </c>
      <c r="M977" s="28">
        <f t="shared" si="394"/>
        <v>0</v>
      </c>
      <c r="N977" s="28">
        <f t="shared" si="394"/>
        <v>50000000</v>
      </c>
      <c r="O977" s="28">
        <f t="shared" si="394"/>
        <v>24949159</v>
      </c>
      <c r="P977" s="28">
        <f t="shared" si="394"/>
        <v>3897250</v>
      </c>
      <c r="Q977" s="28">
        <f t="shared" si="394"/>
        <v>0</v>
      </c>
      <c r="R977" s="29">
        <f t="shared" si="394"/>
        <v>0</v>
      </c>
    </row>
    <row r="978" spans="1:18" ht="31.8" thickBot="1" x14ac:dyDescent="0.35">
      <c r="A978" s="2">
        <v>2021</v>
      </c>
      <c r="B978" s="79" t="s">
        <v>420</v>
      </c>
      <c r="C978" s="56" t="s">
        <v>372</v>
      </c>
      <c r="D978" s="55"/>
      <c r="E978" s="55"/>
      <c r="F978" s="55"/>
      <c r="G978" s="54" t="s">
        <v>373</v>
      </c>
      <c r="H978" s="28">
        <f>+H979</f>
        <v>50000000</v>
      </c>
      <c r="I978" s="28">
        <f t="shared" si="394"/>
        <v>0</v>
      </c>
      <c r="J978" s="28">
        <f t="shared" si="394"/>
        <v>0</v>
      </c>
      <c r="K978" s="28">
        <f t="shared" si="394"/>
        <v>0</v>
      </c>
      <c r="L978" s="28">
        <f t="shared" si="394"/>
        <v>0</v>
      </c>
      <c r="M978" s="28">
        <f t="shared" si="394"/>
        <v>0</v>
      </c>
      <c r="N978" s="28">
        <f t="shared" si="394"/>
        <v>50000000</v>
      </c>
      <c r="O978" s="28">
        <f t="shared" si="394"/>
        <v>24949159</v>
      </c>
      <c r="P978" s="28">
        <f t="shared" si="394"/>
        <v>3897250</v>
      </c>
      <c r="Q978" s="28">
        <f t="shared" si="394"/>
        <v>0</v>
      </c>
      <c r="R978" s="29">
        <f t="shared" si="394"/>
        <v>0</v>
      </c>
    </row>
    <row r="979" spans="1:18" ht="18.600000000000001" thickBot="1" x14ac:dyDescent="0.35">
      <c r="A979" s="2">
        <v>2021</v>
      </c>
      <c r="B979" s="79" t="s">
        <v>420</v>
      </c>
      <c r="C979" s="20" t="s">
        <v>374</v>
      </c>
      <c r="D979" s="60" t="s">
        <v>172</v>
      </c>
      <c r="E979" s="21">
        <v>54</v>
      </c>
      <c r="F979" s="21" t="s">
        <v>19</v>
      </c>
      <c r="G979" s="22" t="s">
        <v>208</v>
      </c>
      <c r="H979" s="24">
        <v>50000000</v>
      </c>
      <c r="I979" s="24">
        <v>0</v>
      </c>
      <c r="J979" s="24">
        <v>0</v>
      </c>
      <c r="K979" s="24">
        <v>0</v>
      </c>
      <c r="L979" s="24">
        <v>0</v>
      </c>
      <c r="M979" s="24">
        <f t="shared" si="375"/>
        <v>0</v>
      </c>
      <c r="N979" s="24">
        <f>+H979+M979</f>
        <v>50000000</v>
      </c>
      <c r="O979" s="24">
        <v>24949159</v>
      </c>
      <c r="P979" s="24">
        <v>3897250</v>
      </c>
      <c r="Q979" s="24">
        <v>0</v>
      </c>
      <c r="R979" s="26">
        <v>0</v>
      </c>
    </row>
    <row r="980" spans="1:18" ht="47.4" thickBot="1" x14ac:dyDescent="0.35">
      <c r="A980" s="2">
        <v>2021</v>
      </c>
      <c r="B980" s="79" t="s">
        <v>420</v>
      </c>
      <c r="C980" s="56" t="s">
        <v>375</v>
      </c>
      <c r="D980" s="53"/>
      <c r="E980" s="53"/>
      <c r="F980" s="53"/>
      <c r="G980" s="54" t="s">
        <v>378</v>
      </c>
      <c r="H980" s="27">
        <f>+H981</f>
        <v>34364957829</v>
      </c>
      <c r="I980" s="28">
        <f t="shared" ref="I980:R980" si="395">+I981</f>
        <v>0</v>
      </c>
      <c r="J980" s="28">
        <f t="shared" si="395"/>
        <v>0</v>
      </c>
      <c r="K980" s="28">
        <f t="shared" si="395"/>
        <v>1990000000</v>
      </c>
      <c r="L980" s="28">
        <f t="shared" si="395"/>
        <v>1990000000</v>
      </c>
      <c r="M980" s="28">
        <f t="shared" si="375"/>
        <v>0</v>
      </c>
      <c r="N980" s="30">
        <f>+H980+M980</f>
        <v>34364957829</v>
      </c>
      <c r="O980" s="28">
        <f t="shared" si="395"/>
        <v>23140842788.360001</v>
      </c>
      <c r="P980" s="28">
        <f t="shared" si="395"/>
        <v>6977467017.8400002</v>
      </c>
      <c r="Q980" s="28">
        <f t="shared" si="395"/>
        <v>1365506619.45</v>
      </c>
      <c r="R980" s="29">
        <f t="shared" si="395"/>
        <v>1350206619.45</v>
      </c>
    </row>
    <row r="981" spans="1:18" ht="47.4" thickBot="1" x14ac:dyDescent="0.35">
      <c r="A981" s="2">
        <v>2021</v>
      </c>
      <c r="B981" s="79" t="s">
        <v>420</v>
      </c>
      <c r="C981" s="56" t="s">
        <v>377</v>
      </c>
      <c r="D981" s="53"/>
      <c r="E981" s="53"/>
      <c r="F981" s="53"/>
      <c r="G981" s="54" t="s">
        <v>378</v>
      </c>
      <c r="H981" s="28">
        <f>H982+H985</f>
        <v>34364957829</v>
      </c>
      <c r="I981" s="28">
        <f t="shared" ref="I981:R981" si="396">I982+I985</f>
        <v>0</v>
      </c>
      <c r="J981" s="28">
        <f t="shared" si="396"/>
        <v>0</v>
      </c>
      <c r="K981" s="28">
        <f t="shared" si="396"/>
        <v>1990000000</v>
      </c>
      <c r="L981" s="28">
        <f t="shared" si="396"/>
        <v>1990000000</v>
      </c>
      <c r="M981" s="28">
        <f t="shared" si="396"/>
        <v>0</v>
      </c>
      <c r="N981" s="28">
        <f t="shared" si="396"/>
        <v>34364957829</v>
      </c>
      <c r="O981" s="28">
        <f t="shared" si="396"/>
        <v>23140842788.360001</v>
      </c>
      <c r="P981" s="28">
        <f t="shared" si="396"/>
        <v>6977467017.8400002</v>
      </c>
      <c r="Q981" s="28">
        <f t="shared" si="396"/>
        <v>1365506619.45</v>
      </c>
      <c r="R981" s="29">
        <f t="shared" si="396"/>
        <v>1350206619.45</v>
      </c>
    </row>
    <row r="982" spans="1:18" ht="18.600000000000001" thickBot="1" x14ac:dyDescent="0.35">
      <c r="A982" s="2">
        <v>2021</v>
      </c>
      <c r="B982" s="79" t="s">
        <v>420</v>
      </c>
      <c r="C982" s="56" t="s">
        <v>379</v>
      </c>
      <c r="D982" s="53"/>
      <c r="E982" s="53"/>
      <c r="F982" s="53"/>
      <c r="G982" s="54" t="s">
        <v>331</v>
      </c>
      <c r="H982" s="28">
        <f>+H983+H984</f>
        <v>13870400807</v>
      </c>
      <c r="I982" s="28">
        <f t="shared" ref="I982:R982" si="397">+I983+I984</f>
        <v>0</v>
      </c>
      <c r="J982" s="28">
        <f t="shared" si="397"/>
        <v>0</v>
      </c>
      <c r="K982" s="28">
        <f t="shared" si="397"/>
        <v>1990000000</v>
      </c>
      <c r="L982" s="28">
        <f t="shared" si="397"/>
        <v>0</v>
      </c>
      <c r="M982" s="28">
        <f t="shared" si="397"/>
        <v>1990000000</v>
      </c>
      <c r="N982" s="28">
        <f t="shared" si="397"/>
        <v>15860400807</v>
      </c>
      <c r="O982" s="28">
        <f t="shared" si="397"/>
        <v>9145168788.3600006</v>
      </c>
      <c r="P982" s="28">
        <f t="shared" si="397"/>
        <v>6977467017.8400002</v>
      </c>
      <c r="Q982" s="28">
        <f t="shared" si="397"/>
        <v>1365506619.45</v>
      </c>
      <c r="R982" s="29">
        <f t="shared" si="397"/>
        <v>1350206619.45</v>
      </c>
    </row>
    <row r="983" spans="1:18" ht="18.600000000000001" thickBot="1" x14ac:dyDescent="0.35">
      <c r="A983" s="2">
        <v>2021</v>
      </c>
      <c r="B983" s="79" t="s">
        <v>420</v>
      </c>
      <c r="C983" s="20" t="s">
        <v>380</v>
      </c>
      <c r="D983" s="53" t="s">
        <v>172</v>
      </c>
      <c r="E983" s="21">
        <v>11</v>
      </c>
      <c r="F983" s="21" t="s">
        <v>19</v>
      </c>
      <c r="G983" s="61" t="s">
        <v>208</v>
      </c>
      <c r="H983" s="25">
        <v>5414957829</v>
      </c>
      <c r="I983" s="24">
        <v>0</v>
      </c>
      <c r="J983" s="24">
        <v>0</v>
      </c>
      <c r="K983" s="24">
        <v>0</v>
      </c>
      <c r="L983" s="24">
        <v>0</v>
      </c>
      <c r="M983" s="24">
        <f t="shared" si="375"/>
        <v>0</v>
      </c>
      <c r="N983" s="24">
        <f>+H983+M983</f>
        <v>5414957829</v>
      </c>
      <c r="O983" s="24">
        <v>5352981812.3599997</v>
      </c>
      <c r="P983" s="24">
        <v>5204687468.8400002</v>
      </c>
      <c r="Q983" s="24">
        <v>1193982507.45</v>
      </c>
      <c r="R983" s="26">
        <v>1193982507.45</v>
      </c>
    </row>
    <row r="984" spans="1:18" ht="18.600000000000001" thickBot="1" x14ac:dyDescent="0.35">
      <c r="A984" s="2">
        <v>2021</v>
      </c>
      <c r="B984" s="79" t="s">
        <v>420</v>
      </c>
      <c r="C984" s="20" t="s">
        <v>380</v>
      </c>
      <c r="D984" s="60" t="s">
        <v>172</v>
      </c>
      <c r="E984" s="21">
        <v>54</v>
      </c>
      <c r="F984" s="21" t="s">
        <v>19</v>
      </c>
      <c r="G984" s="61" t="s">
        <v>208</v>
      </c>
      <c r="H984" s="35">
        <f>2010523584+6444919394</f>
        <v>8455442978</v>
      </c>
      <c r="I984" s="24">
        <v>0</v>
      </c>
      <c r="J984" s="24">
        <v>0</v>
      </c>
      <c r="K984" s="24">
        <v>1990000000</v>
      </c>
      <c r="L984" s="24">
        <v>0</v>
      </c>
      <c r="M984" s="24">
        <f t="shared" si="375"/>
        <v>1990000000</v>
      </c>
      <c r="N984" s="25">
        <f>+H984+M984</f>
        <v>10445442978</v>
      </c>
      <c r="O984" s="24">
        <v>3792186976</v>
      </c>
      <c r="P984" s="24">
        <v>1772779549</v>
      </c>
      <c r="Q984" s="24">
        <v>171524112</v>
      </c>
      <c r="R984" s="26">
        <v>156224112</v>
      </c>
    </row>
    <row r="985" spans="1:18" ht="18.600000000000001" thickBot="1" x14ac:dyDescent="0.35">
      <c r="A985" s="2">
        <v>2021</v>
      </c>
      <c r="B985" s="79" t="s">
        <v>420</v>
      </c>
      <c r="C985" s="15" t="s">
        <v>381</v>
      </c>
      <c r="D985" s="53"/>
      <c r="E985" s="21"/>
      <c r="F985" s="21"/>
      <c r="G985" s="17" t="s">
        <v>382</v>
      </c>
      <c r="H985" s="30">
        <f>+H986</f>
        <v>20494557022</v>
      </c>
      <c r="I985" s="30">
        <f t="shared" ref="I985:R985" si="398">+I986</f>
        <v>0</v>
      </c>
      <c r="J985" s="30">
        <f t="shared" si="398"/>
        <v>0</v>
      </c>
      <c r="K985" s="30">
        <f t="shared" si="398"/>
        <v>0</v>
      </c>
      <c r="L985" s="30">
        <f t="shared" si="398"/>
        <v>1990000000</v>
      </c>
      <c r="M985" s="30">
        <f t="shared" si="398"/>
        <v>-1990000000</v>
      </c>
      <c r="N985" s="30">
        <f t="shared" si="398"/>
        <v>18504557022</v>
      </c>
      <c r="O985" s="30">
        <f t="shared" si="398"/>
        <v>13995674000</v>
      </c>
      <c r="P985" s="30">
        <f t="shared" si="398"/>
        <v>0</v>
      </c>
      <c r="Q985" s="30">
        <f t="shared" si="398"/>
        <v>0</v>
      </c>
      <c r="R985" s="31">
        <f t="shared" si="398"/>
        <v>0</v>
      </c>
    </row>
    <row r="986" spans="1:18" ht="18.600000000000001" thickBot="1" x14ac:dyDescent="0.35">
      <c r="A986" s="2">
        <v>2021</v>
      </c>
      <c r="B986" s="79" t="s">
        <v>420</v>
      </c>
      <c r="C986" s="20" t="s">
        <v>383</v>
      </c>
      <c r="D986" s="60" t="s">
        <v>172</v>
      </c>
      <c r="E986" s="21">
        <v>54</v>
      </c>
      <c r="F986" s="21" t="s">
        <v>19</v>
      </c>
      <c r="G986" s="61" t="s">
        <v>208</v>
      </c>
      <c r="H986" s="35">
        <v>20494557022</v>
      </c>
      <c r="I986" s="24">
        <v>0</v>
      </c>
      <c r="J986" s="24">
        <v>0</v>
      </c>
      <c r="K986" s="24">
        <v>0</v>
      </c>
      <c r="L986" s="24">
        <v>1990000000</v>
      </c>
      <c r="M986" s="24">
        <f t="shared" si="375"/>
        <v>-1990000000</v>
      </c>
      <c r="N986" s="25">
        <f>+H986+M986</f>
        <v>18504557022</v>
      </c>
      <c r="O986" s="24">
        <v>13995674000</v>
      </c>
      <c r="P986" s="24">
        <v>0</v>
      </c>
      <c r="Q986" s="24">
        <v>0</v>
      </c>
      <c r="R986" s="26">
        <v>0</v>
      </c>
    </row>
    <row r="987" spans="1:18" ht="47.4" thickBot="1" x14ac:dyDescent="0.35">
      <c r="A987" s="2">
        <v>2021</v>
      </c>
      <c r="B987" s="79" t="s">
        <v>420</v>
      </c>
      <c r="C987" s="56" t="s">
        <v>384</v>
      </c>
      <c r="D987" s="53"/>
      <c r="E987" s="53"/>
      <c r="F987" s="53"/>
      <c r="G987" s="54" t="s">
        <v>387</v>
      </c>
      <c r="H987" s="28">
        <f>+H988</f>
        <v>4000000000</v>
      </c>
      <c r="I987" s="28">
        <f t="shared" ref="I987:R988" si="399">+I988</f>
        <v>0</v>
      </c>
      <c r="J987" s="28">
        <f t="shared" si="399"/>
        <v>0</v>
      </c>
      <c r="K987" s="28">
        <f t="shared" si="399"/>
        <v>0</v>
      </c>
      <c r="L987" s="28">
        <f t="shared" si="399"/>
        <v>0</v>
      </c>
      <c r="M987" s="28">
        <f t="shared" si="399"/>
        <v>0</v>
      </c>
      <c r="N987" s="28">
        <f t="shared" si="399"/>
        <v>4000000000</v>
      </c>
      <c r="O987" s="28">
        <f t="shared" si="399"/>
        <v>2761648774.4200001</v>
      </c>
      <c r="P987" s="28">
        <f t="shared" si="399"/>
        <v>2513490588.9499998</v>
      </c>
      <c r="Q987" s="28">
        <f t="shared" si="399"/>
        <v>320840278.25</v>
      </c>
      <c r="R987" s="29">
        <f t="shared" si="399"/>
        <v>320840278.25</v>
      </c>
    </row>
    <row r="988" spans="1:18" ht="47.4" thickBot="1" x14ac:dyDescent="0.35">
      <c r="A988" s="2">
        <v>2021</v>
      </c>
      <c r="B988" s="79" t="s">
        <v>420</v>
      </c>
      <c r="C988" s="56" t="s">
        <v>386</v>
      </c>
      <c r="D988" s="53"/>
      <c r="E988" s="53"/>
      <c r="F988" s="53"/>
      <c r="G988" s="54" t="s">
        <v>387</v>
      </c>
      <c r="H988" s="28">
        <f>+H989</f>
        <v>4000000000</v>
      </c>
      <c r="I988" s="28">
        <f t="shared" si="399"/>
        <v>0</v>
      </c>
      <c r="J988" s="28">
        <f t="shared" si="399"/>
        <v>0</v>
      </c>
      <c r="K988" s="28">
        <f t="shared" si="399"/>
        <v>0</v>
      </c>
      <c r="L988" s="28">
        <f t="shared" si="399"/>
        <v>0</v>
      </c>
      <c r="M988" s="28">
        <f t="shared" si="399"/>
        <v>0</v>
      </c>
      <c r="N988" s="28">
        <f t="shared" si="399"/>
        <v>4000000000</v>
      </c>
      <c r="O988" s="28">
        <f t="shared" si="399"/>
        <v>2761648774.4200001</v>
      </c>
      <c r="P988" s="28">
        <f t="shared" si="399"/>
        <v>2513490588.9499998</v>
      </c>
      <c r="Q988" s="28">
        <f t="shared" si="399"/>
        <v>320840278.25</v>
      </c>
      <c r="R988" s="29">
        <f t="shared" si="399"/>
        <v>320840278.25</v>
      </c>
    </row>
    <row r="989" spans="1:18" ht="18.600000000000001" thickBot="1" x14ac:dyDescent="0.35">
      <c r="A989" s="2">
        <v>2021</v>
      </c>
      <c r="B989" s="79" t="s">
        <v>420</v>
      </c>
      <c r="C989" s="56" t="s">
        <v>388</v>
      </c>
      <c r="D989" s="53"/>
      <c r="E989" s="53"/>
      <c r="F989" s="53"/>
      <c r="G989" s="54" t="s">
        <v>389</v>
      </c>
      <c r="H989" s="28">
        <f>+H990+H991</f>
        <v>4000000000</v>
      </c>
      <c r="I989" s="28">
        <f t="shared" ref="I989:R989" si="400">+I990+I991</f>
        <v>0</v>
      </c>
      <c r="J989" s="28">
        <f t="shared" si="400"/>
        <v>0</v>
      </c>
      <c r="K989" s="28">
        <f t="shared" si="400"/>
        <v>0</v>
      </c>
      <c r="L989" s="28">
        <f t="shared" si="400"/>
        <v>0</v>
      </c>
      <c r="M989" s="28">
        <f t="shared" si="400"/>
        <v>0</v>
      </c>
      <c r="N989" s="28">
        <f t="shared" si="400"/>
        <v>4000000000</v>
      </c>
      <c r="O989" s="28">
        <f t="shared" si="400"/>
        <v>2761648774.4200001</v>
      </c>
      <c r="P989" s="28">
        <f t="shared" si="400"/>
        <v>2513490588.9499998</v>
      </c>
      <c r="Q989" s="28">
        <f t="shared" si="400"/>
        <v>320840278.25</v>
      </c>
      <c r="R989" s="29">
        <f t="shared" si="400"/>
        <v>320840278.25</v>
      </c>
    </row>
    <row r="990" spans="1:18" ht="18.600000000000001" thickBot="1" x14ac:dyDescent="0.35">
      <c r="A990" s="2">
        <v>2021</v>
      </c>
      <c r="B990" s="79" t="s">
        <v>420</v>
      </c>
      <c r="C990" s="20" t="s">
        <v>390</v>
      </c>
      <c r="D990" s="21" t="s">
        <v>172</v>
      </c>
      <c r="E990" s="21">
        <v>11</v>
      </c>
      <c r="F990" s="21" t="s">
        <v>19</v>
      </c>
      <c r="G990" s="61" t="s">
        <v>208</v>
      </c>
      <c r="H990" s="25">
        <v>1000000000</v>
      </c>
      <c r="I990" s="24">
        <v>0</v>
      </c>
      <c r="J990" s="24">
        <v>0</v>
      </c>
      <c r="K990" s="24">
        <v>0</v>
      </c>
      <c r="L990" s="24">
        <v>0</v>
      </c>
      <c r="M990" s="24">
        <f t="shared" si="375"/>
        <v>0</v>
      </c>
      <c r="N990" s="24">
        <f>+H990+M990</f>
        <v>1000000000</v>
      </c>
      <c r="O990" s="24">
        <v>999524738.22000003</v>
      </c>
      <c r="P990" s="24">
        <v>975944810.95000005</v>
      </c>
      <c r="Q990" s="24">
        <v>106258233.25</v>
      </c>
      <c r="R990" s="26">
        <v>106258233.25</v>
      </c>
    </row>
    <row r="991" spans="1:18" ht="18.600000000000001" thickBot="1" x14ac:dyDescent="0.35">
      <c r="A991" s="2">
        <v>2021</v>
      </c>
      <c r="B991" s="79" t="s">
        <v>420</v>
      </c>
      <c r="C991" s="20" t="s">
        <v>390</v>
      </c>
      <c r="D991" s="60" t="s">
        <v>172</v>
      </c>
      <c r="E991" s="21">
        <v>54</v>
      </c>
      <c r="F991" s="21" t="s">
        <v>19</v>
      </c>
      <c r="G991" s="61" t="s">
        <v>208</v>
      </c>
      <c r="H991" s="25">
        <v>3000000000</v>
      </c>
      <c r="I991" s="24">
        <v>0</v>
      </c>
      <c r="J991" s="24">
        <v>0</v>
      </c>
      <c r="K991" s="24">
        <v>0</v>
      </c>
      <c r="L991" s="24">
        <v>0</v>
      </c>
      <c r="M991" s="24">
        <f t="shared" si="375"/>
        <v>0</v>
      </c>
      <c r="N991" s="24">
        <f>+H991+M991</f>
        <v>3000000000</v>
      </c>
      <c r="O991" s="24">
        <v>1762124036.2</v>
      </c>
      <c r="P991" s="24">
        <v>1537545778</v>
      </c>
      <c r="Q991" s="24">
        <v>214582045</v>
      </c>
      <c r="R991" s="26">
        <v>214582045</v>
      </c>
    </row>
    <row r="992" spans="1:18" ht="47.4" thickBot="1" x14ac:dyDescent="0.35">
      <c r="A992" s="2">
        <v>2021</v>
      </c>
      <c r="B992" s="79" t="s">
        <v>420</v>
      </c>
      <c r="C992" s="56" t="s">
        <v>391</v>
      </c>
      <c r="D992" s="64"/>
      <c r="E992" s="55"/>
      <c r="F992" s="55"/>
      <c r="G992" s="54" t="s">
        <v>394</v>
      </c>
      <c r="H992" s="28">
        <f>+H993</f>
        <v>1500000000</v>
      </c>
      <c r="I992" s="28">
        <f t="shared" ref="I992:R994" si="401">+I993</f>
        <v>0</v>
      </c>
      <c r="J992" s="28">
        <f t="shared" si="401"/>
        <v>0</v>
      </c>
      <c r="K992" s="28">
        <f t="shared" si="401"/>
        <v>0</v>
      </c>
      <c r="L992" s="28">
        <f t="shared" si="401"/>
        <v>0</v>
      </c>
      <c r="M992" s="28">
        <f t="shared" si="401"/>
        <v>0</v>
      </c>
      <c r="N992" s="28">
        <f t="shared" si="401"/>
        <v>1500000000</v>
      </c>
      <c r="O992" s="28">
        <f t="shared" si="401"/>
        <v>684737269.75</v>
      </c>
      <c r="P992" s="28">
        <f t="shared" si="401"/>
        <v>684238144.86000001</v>
      </c>
      <c r="Q992" s="28">
        <f t="shared" si="401"/>
        <v>90054112.859999999</v>
      </c>
      <c r="R992" s="29">
        <f t="shared" si="401"/>
        <v>90054112.859999999</v>
      </c>
    </row>
    <row r="993" spans="1:21" ht="47.4" thickBot="1" x14ac:dyDescent="0.35">
      <c r="A993" s="2">
        <v>2021</v>
      </c>
      <c r="B993" s="79" t="s">
        <v>420</v>
      </c>
      <c r="C993" s="56" t="s">
        <v>393</v>
      </c>
      <c r="D993" s="65"/>
      <c r="E993" s="66"/>
      <c r="F993" s="66"/>
      <c r="G993" s="54" t="s">
        <v>394</v>
      </c>
      <c r="H993" s="28">
        <f>+H994</f>
        <v>1500000000</v>
      </c>
      <c r="I993" s="28">
        <f t="shared" si="401"/>
        <v>0</v>
      </c>
      <c r="J993" s="28">
        <f t="shared" si="401"/>
        <v>0</v>
      </c>
      <c r="K993" s="28">
        <f t="shared" si="401"/>
        <v>0</v>
      </c>
      <c r="L993" s="28">
        <f t="shared" si="401"/>
        <v>0</v>
      </c>
      <c r="M993" s="28">
        <f t="shared" si="401"/>
        <v>0</v>
      </c>
      <c r="N993" s="28">
        <f t="shared" si="401"/>
        <v>1500000000</v>
      </c>
      <c r="O993" s="28">
        <f t="shared" si="401"/>
        <v>684737269.75</v>
      </c>
      <c r="P993" s="28">
        <f t="shared" si="401"/>
        <v>684238144.86000001</v>
      </c>
      <c r="Q993" s="28">
        <f t="shared" si="401"/>
        <v>90054112.859999999</v>
      </c>
      <c r="R993" s="29">
        <f t="shared" si="401"/>
        <v>90054112.859999999</v>
      </c>
    </row>
    <row r="994" spans="1:21" ht="18.600000000000001" thickBot="1" x14ac:dyDescent="0.35">
      <c r="A994" s="2">
        <v>2021</v>
      </c>
      <c r="B994" s="79" t="s">
        <v>420</v>
      </c>
      <c r="C994" s="56" t="s">
        <v>395</v>
      </c>
      <c r="D994" s="65"/>
      <c r="E994" s="66"/>
      <c r="F994" s="66"/>
      <c r="G994" s="54" t="s">
        <v>396</v>
      </c>
      <c r="H994" s="28">
        <f>+H995</f>
        <v>1500000000</v>
      </c>
      <c r="I994" s="28">
        <f t="shared" si="401"/>
        <v>0</v>
      </c>
      <c r="J994" s="28">
        <f t="shared" si="401"/>
        <v>0</v>
      </c>
      <c r="K994" s="28">
        <f t="shared" si="401"/>
        <v>0</v>
      </c>
      <c r="L994" s="28">
        <f t="shared" si="401"/>
        <v>0</v>
      </c>
      <c r="M994" s="28">
        <f t="shared" si="401"/>
        <v>0</v>
      </c>
      <c r="N994" s="28">
        <f t="shared" si="401"/>
        <v>1500000000</v>
      </c>
      <c r="O994" s="28">
        <f t="shared" si="401"/>
        <v>684737269.75</v>
      </c>
      <c r="P994" s="28">
        <f t="shared" si="401"/>
        <v>684238144.86000001</v>
      </c>
      <c r="Q994" s="28">
        <f t="shared" si="401"/>
        <v>90054112.859999999</v>
      </c>
      <c r="R994" s="29">
        <f t="shared" si="401"/>
        <v>90054112.859999999</v>
      </c>
    </row>
    <row r="995" spans="1:21" ht="18.600000000000001" thickBot="1" x14ac:dyDescent="0.35">
      <c r="A995" s="2">
        <v>2021</v>
      </c>
      <c r="B995" s="79" t="s">
        <v>420</v>
      </c>
      <c r="C995" s="72" t="s">
        <v>421</v>
      </c>
      <c r="D995" s="73" t="s">
        <v>172</v>
      </c>
      <c r="E995" s="74">
        <v>54</v>
      </c>
      <c r="F995" s="74" t="s">
        <v>19</v>
      </c>
      <c r="G995" s="75" t="s">
        <v>208</v>
      </c>
      <c r="H995" s="76">
        <v>1500000000</v>
      </c>
      <c r="I995" s="77">
        <v>0</v>
      </c>
      <c r="J995" s="77">
        <v>0</v>
      </c>
      <c r="K995" s="77">
        <v>0</v>
      </c>
      <c r="L995" s="77">
        <v>0</v>
      </c>
      <c r="M995" s="77">
        <f t="shared" si="375"/>
        <v>0</v>
      </c>
      <c r="N995" s="77">
        <f>+H995+M995</f>
        <v>1500000000</v>
      </c>
      <c r="O995" s="77">
        <v>684737269.75</v>
      </c>
      <c r="P995" s="77">
        <v>684238144.86000001</v>
      </c>
      <c r="Q995" s="77">
        <v>90054112.859999999</v>
      </c>
      <c r="R995" s="78">
        <v>90054112.859999999</v>
      </c>
    </row>
    <row r="996" spans="1:21" ht="18.600000000000001" thickBot="1" x14ac:dyDescent="0.35">
      <c r="A996" s="2">
        <v>2021</v>
      </c>
      <c r="B996" s="79" t="s">
        <v>426</v>
      </c>
      <c r="C996" s="5" t="s">
        <v>7</v>
      </c>
      <c r="D996" s="6"/>
      <c r="E996" s="6"/>
      <c r="F996" s="6"/>
      <c r="G996" s="81" t="s">
        <v>8</v>
      </c>
      <c r="H996" s="8">
        <f t="shared" ref="H996:M996" si="402">+H997+H1025+H1069+H1083</f>
        <v>101565565000</v>
      </c>
      <c r="I996" s="8">
        <f t="shared" si="402"/>
        <v>0</v>
      </c>
      <c r="J996" s="8">
        <f t="shared" si="402"/>
        <v>0</v>
      </c>
      <c r="K996" s="8">
        <f t="shared" si="402"/>
        <v>322382568</v>
      </c>
      <c r="L996" s="8">
        <f t="shared" si="402"/>
        <v>322382568</v>
      </c>
      <c r="M996" s="8">
        <f t="shared" si="402"/>
        <v>0</v>
      </c>
      <c r="N996" s="8">
        <f>+H996+M996</f>
        <v>101565565000</v>
      </c>
      <c r="O996" s="8">
        <f>+O997+O1025+O1069+O1083</f>
        <v>73741005298.949997</v>
      </c>
      <c r="P996" s="8">
        <f>+P997+P1025+P1069+P1083</f>
        <v>44495561377.549988</v>
      </c>
      <c r="Q996" s="8">
        <f>+Q997+Q1025+Q1069+Q1083</f>
        <v>31219874158.739998</v>
      </c>
      <c r="R996" s="9">
        <f>+R997+R1025+R1069+R1083</f>
        <v>30138451084.739998</v>
      </c>
      <c r="U996" s="116"/>
    </row>
    <row r="997" spans="1:21" ht="18.600000000000001" thickBot="1" x14ac:dyDescent="0.35">
      <c r="A997" s="2">
        <v>2021</v>
      </c>
      <c r="B997" s="79" t="s">
        <v>426</v>
      </c>
      <c r="C997" s="10" t="s">
        <v>9</v>
      </c>
      <c r="D997" s="11"/>
      <c r="E997" s="11"/>
      <c r="F997" s="11"/>
      <c r="G997" s="82" t="s">
        <v>10</v>
      </c>
      <c r="H997" s="83">
        <f t="shared" ref="H997:R997" si="403">+H998</f>
        <v>48846668000</v>
      </c>
      <c r="I997" s="83">
        <f t="shared" si="403"/>
        <v>0</v>
      </c>
      <c r="J997" s="83">
        <f t="shared" si="403"/>
        <v>0</v>
      </c>
      <c r="K997" s="83">
        <f t="shared" si="403"/>
        <v>0</v>
      </c>
      <c r="L997" s="83">
        <f t="shared" si="403"/>
        <v>0</v>
      </c>
      <c r="M997" s="83">
        <f t="shared" si="403"/>
        <v>0</v>
      </c>
      <c r="N997" s="83">
        <f t="shared" si="403"/>
        <v>48846668000</v>
      </c>
      <c r="O997" s="83">
        <f t="shared" si="403"/>
        <v>44256310000</v>
      </c>
      <c r="P997" s="83">
        <f t="shared" si="403"/>
        <v>17966414455.909996</v>
      </c>
      <c r="Q997" s="83">
        <f t="shared" si="403"/>
        <v>17966414455.909996</v>
      </c>
      <c r="R997" s="84">
        <f t="shared" si="403"/>
        <v>17040174741.909998</v>
      </c>
    </row>
    <row r="998" spans="1:21" ht="18.600000000000001" thickBot="1" x14ac:dyDescent="0.35">
      <c r="A998" s="2">
        <v>2021</v>
      </c>
      <c r="B998" s="79" t="s">
        <v>426</v>
      </c>
      <c r="C998" s="15" t="s">
        <v>11</v>
      </c>
      <c r="D998" s="16"/>
      <c r="E998" s="16"/>
      <c r="F998" s="16"/>
      <c r="G998" s="85" t="s">
        <v>12</v>
      </c>
      <c r="H998" s="86">
        <f t="shared" ref="H998:R998" si="404">+H999+H1009+H1017+H1024</f>
        <v>48846668000</v>
      </c>
      <c r="I998" s="86">
        <f t="shared" si="404"/>
        <v>0</v>
      </c>
      <c r="J998" s="86">
        <f t="shared" si="404"/>
        <v>0</v>
      </c>
      <c r="K998" s="86">
        <f t="shared" si="404"/>
        <v>0</v>
      </c>
      <c r="L998" s="86">
        <f t="shared" si="404"/>
        <v>0</v>
      </c>
      <c r="M998" s="86">
        <f t="shared" si="404"/>
        <v>0</v>
      </c>
      <c r="N998" s="86">
        <f t="shared" si="404"/>
        <v>48846668000</v>
      </c>
      <c r="O998" s="86">
        <f t="shared" si="404"/>
        <v>44256310000</v>
      </c>
      <c r="P998" s="86">
        <f t="shared" si="404"/>
        <v>17966414455.909996</v>
      </c>
      <c r="Q998" s="86">
        <f t="shared" si="404"/>
        <v>17966414455.909996</v>
      </c>
      <c r="R998" s="87">
        <f t="shared" si="404"/>
        <v>17040174741.909998</v>
      </c>
    </row>
    <row r="999" spans="1:21" ht="18.600000000000001" thickBot="1" x14ac:dyDescent="0.35">
      <c r="A999" s="2">
        <v>2021</v>
      </c>
      <c r="B999" s="79" t="s">
        <v>426</v>
      </c>
      <c r="C999" s="15" t="s">
        <v>13</v>
      </c>
      <c r="D999" s="16"/>
      <c r="E999" s="16"/>
      <c r="F999" s="16"/>
      <c r="G999" s="85" t="s">
        <v>14</v>
      </c>
      <c r="H999" s="86">
        <f t="shared" ref="H999:R999" si="405">+H1000</f>
        <v>28789591000</v>
      </c>
      <c r="I999" s="86">
        <f t="shared" si="405"/>
        <v>0</v>
      </c>
      <c r="J999" s="86">
        <f t="shared" si="405"/>
        <v>0</v>
      </c>
      <c r="K999" s="86">
        <f t="shared" si="405"/>
        <v>0</v>
      </c>
      <c r="L999" s="86">
        <f t="shared" si="405"/>
        <v>0</v>
      </c>
      <c r="M999" s="86">
        <f t="shared" si="405"/>
        <v>0</v>
      </c>
      <c r="N999" s="86">
        <f t="shared" si="405"/>
        <v>28789591000</v>
      </c>
      <c r="O999" s="86">
        <f t="shared" si="405"/>
        <v>28789591000</v>
      </c>
      <c r="P999" s="86">
        <f t="shared" si="405"/>
        <v>11952766958.989998</v>
      </c>
      <c r="Q999" s="86">
        <f t="shared" si="405"/>
        <v>11952766958.989998</v>
      </c>
      <c r="R999" s="87">
        <f t="shared" si="405"/>
        <v>11952766958.989998</v>
      </c>
    </row>
    <row r="1000" spans="1:21" ht="18.600000000000001" thickBot="1" x14ac:dyDescent="0.35">
      <c r="A1000" s="2">
        <v>2021</v>
      </c>
      <c r="B1000" s="79" t="s">
        <v>426</v>
      </c>
      <c r="C1000" s="15" t="s">
        <v>15</v>
      </c>
      <c r="D1000" s="16"/>
      <c r="E1000" s="16"/>
      <c r="F1000" s="16"/>
      <c r="G1000" s="85" t="s">
        <v>16</v>
      </c>
      <c r="H1000" s="86">
        <f t="shared" ref="H1000:R1000" si="406">SUM(H1001:H1008)</f>
        <v>28789591000</v>
      </c>
      <c r="I1000" s="86">
        <f t="shared" si="406"/>
        <v>0</v>
      </c>
      <c r="J1000" s="86">
        <f t="shared" si="406"/>
        <v>0</v>
      </c>
      <c r="K1000" s="86">
        <f t="shared" si="406"/>
        <v>0</v>
      </c>
      <c r="L1000" s="86">
        <f t="shared" si="406"/>
        <v>0</v>
      </c>
      <c r="M1000" s="86">
        <f t="shared" si="406"/>
        <v>0</v>
      </c>
      <c r="N1000" s="86">
        <f t="shared" si="406"/>
        <v>28789591000</v>
      </c>
      <c r="O1000" s="86">
        <f t="shared" si="406"/>
        <v>28789591000</v>
      </c>
      <c r="P1000" s="86">
        <f t="shared" si="406"/>
        <v>11952766958.989998</v>
      </c>
      <c r="Q1000" s="86">
        <f t="shared" si="406"/>
        <v>11952766958.989998</v>
      </c>
      <c r="R1000" s="87">
        <f t="shared" si="406"/>
        <v>11952766958.989998</v>
      </c>
    </row>
    <row r="1001" spans="1:21" ht="18.600000000000001" thickBot="1" x14ac:dyDescent="0.35">
      <c r="A1001" s="2">
        <v>2021</v>
      </c>
      <c r="B1001" s="79" t="s">
        <v>426</v>
      </c>
      <c r="C1001" s="20" t="s">
        <v>17</v>
      </c>
      <c r="D1001" s="21" t="s">
        <v>18</v>
      </c>
      <c r="E1001" s="21">
        <v>20</v>
      </c>
      <c r="F1001" s="21" t="s">
        <v>19</v>
      </c>
      <c r="G1001" s="88" t="s">
        <v>20</v>
      </c>
      <c r="H1001" s="89">
        <v>22821279655</v>
      </c>
      <c r="I1001" s="90">
        <v>0</v>
      </c>
      <c r="J1001" s="90">
        <v>0</v>
      </c>
      <c r="K1001" s="90">
        <v>0</v>
      </c>
      <c r="L1001" s="90">
        <v>0</v>
      </c>
      <c r="M1001" s="90">
        <f t="shared" ref="M1001:M1008" si="407">+I1001-J1001+K1001-L1001</f>
        <v>0</v>
      </c>
      <c r="N1001" s="89">
        <f t="shared" ref="N1001:N1008" si="408">+H1001+M1001</f>
        <v>22821279655</v>
      </c>
      <c r="O1001" s="90">
        <v>22821279655</v>
      </c>
      <c r="P1001" s="90">
        <v>10490092722.129999</v>
      </c>
      <c r="Q1001" s="90">
        <v>10490092722.129999</v>
      </c>
      <c r="R1001" s="91">
        <v>10490092722.129999</v>
      </c>
    </row>
    <row r="1002" spans="1:21" ht="18.600000000000001" thickBot="1" x14ac:dyDescent="0.35">
      <c r="A1002" s="2">
        <v>2021</v>
      </c>
      <c r="B1002" s="79" t="s">
        <v>426</v>
      </c>
      <c r="C1002" s="20" t="s">
        <v>21</v>
      </c>
      <c r="D1002" s="21" t="s">
        <v>18</v>
      </c>
      <c r="E1002" s="21">
        <v>20</v>
      </c>
      <c r="F1002" s="21" t="s">
        <v>19</v>
      </c>
      <c r="G1002" s="88" t="s">
        <v>22</v>
      </c>
      <c r="H1002" s="89">
        <v>1516830834</v>
      </c>
      <c r="I1002" s="90">
        <v>0</v>
      </c>
      <c r="J1002" s="90">
        <v>0</v>
      </c>
      <c r="K1002" s="90">
        <v>0</v>
      </c>
      <c r="L1002" s="90">
        <v>0</v>
      </c>
      <c r="M1002" s="90">
        <f t="shared" si="407"/>
        <v>0</v>
      </c>
      <c r="N1002" s="89">
        <f t="shared" si="408"/>
        <v>1516830834</v>
      </c>
      <c r="O1002" s="90">
        <v>1516830834</v>
      </c>
      <c r="P1002" s="90">
        <v>784567480.57000005</v>
      </c>
      <c r="Q1002" s="90">
        <v>784567480.57000005</v>
      </c>
      <c r="R1002" s="91">
        <v>784567480.57000005</v>
      </c>
    </row>
    <row r="1003" spans="1:21" ht="18.600000000000001" thickBot="1" x14ac:dyDescent="0.35">
      <c r="A1003" s="2">
        <v>2021</v>
      </c>
      <c r="B1003" s="79" t="s">
        <v>426</v>
      </c>
      <c r="C1003" s="20" t="s">
        <v>23</v>
      </c>
      <c r="D1003" s="21" t="s">
        <v>18</v>
      </c>
      <c r="E1003" s="21">
        <v>20</v>
      </c>
      <c r="F1003" s="21" t="s">
        <v>19</v>
      </c>
      <c r="G1003" s="88" t="s">
        <v>24</v>
      </c>
      <c r="H1003" s="89">
        <v>2475792</v>
      </c>
      <c r="I1003" s="90">
        <v>0</v>
      </c>
      <c r="J1003" s="90">
        <v>0</v>
      </c>
      <c r="K1003" s="90">
        <v>0</v>
      </c>
      <c r="L1003" s="90">
        <v>0</v>
      </c>
      <c r="M1003" s="90">
        <f t="shared" si="407"/>
        <v>0</v>
      </c>
      <c r="N1003" s="89">
        <f t="shared" si="408"/>
        <v>2475792</v>
      </c>
      <c r="O1003" s="92">
        <v>2475792</v>
      </c>
      <c r="P1003" s="90">
        <v>955577.44</v>
      </c>
      <c r="Q1003" s="90">
        <v>955577.44</v>
      </c>
      <c r="R1003" s="91">
        <v>955577.44</v>
      </c>
    </row>
    <row r="1004" spans="1:21" ht="18.600000000000001" thickBot="1" x14ac:dyDescent="0.35">
      <c r="A1004" s="2">
        <v>2021</v>
      </c>
      <c r="B1004" s="79" t="s">
        <v>426</v>
      </c>
      <c r="C1004" s="20" t="s">
        <v>25</v>
      </c>
      <c r="D1004" s="21" t="s">
        <v>18</v>
      </c>
      <c r="E1004" s="21">
        <v>20</v>
      </c>
      <c r="F1004" s="21" t="s">
        <v>19</v>
      </c>
      <c r="G1004" s="88" t="s">
        <v>26</v>
      </c>
      <c r="H1004" s="89">
        <v>1222067257</v>
      </c>
      <c r="I1004" s="90">
        <v>0</v>
      </c>
      <c r="J1004" s="90">
        <v>0</v>
      </c>
      <c r="K1004" s="90">
        <v>0</v>
      </c>
      <c r="L1004" s="90">
        <v>0</v>
      </c>
      <c r="M1004" s="90">
        <f t="shared" si="407"/>
        <v>0</v>
      </c>
      <c r="N1004" s="89">
        <f t="shared" si="408"/>
        <v>1222067257</v>
      </c>
      <c r="O1004" s="92">
        <v>1222067257</v>
      </c>
      <c r="P1004" s="90">
        <v>38202582.890000001</v>
      </c>
      <c r="Q1004" s="90">
        <v>38202582.890000001</v>
      </c>
      <c r="R1004" s="91">
        <v>38202582.890000001</v>
      </c>
    </row>
    <row r="1005" spans="1:21" ht="18.600000000000001" thickBot="1" x14ac:dyDescent="0.35">
      <c r="A1005" s="2">
        <v>2021</v>
      </c>
      <c r="B1005" s="79" t="s">
        <v>426</v>
      </c>
      <c r="C1005" s="20" t="s">
        <v>27</v>
      </c>
      <c r="D1005" s="21" t="s">
        <v>18</v>
      </c>
      <c r="E1005" s="21">
        <v>20</v>
      </c>
      <c r="F1005" s="21" t="s">
        <v>19</v>
      </c>
      <c r="G1005" s="88" t="s">
        <v>28</v>
      </c>
      <c r="H1005" s="89">
        <v>883433667</v>
      </c>
      <c r="I1005" s="90">
        <v>0</v>
      </c>
      <c r="J1005" s="90">
        <v>0</v>
      </c>
      <c r="K1005" s="90">
        <v>0</v>
      </c>
      <c r="L1005" s="90">
        <v>0</v>
      </c>
      <c r="M1005" s="90">
        <f t="shared" si="407"/>
        <v>0</v>
      </c>
      <c r="N1005" s="89">
        <f t="shared" si="408"/>
        <v>883433667</v>
      </c>
      <c r="O1005" s="92">
        <v>883433667</v>
      </c>
      <c r="P1005" s="90">
        <v>284100292.69999999</v>
      </c>
      <c r="Q1005" s="90">
        <v>284100292.69999999</v>
      </c>
      <c r="R1005" s="91">
        <v>284100292.69999999</v>
      </c>
    </row>
    <row r="1006" spans="1:21" ht="31.8" thickBot="1" x14ac:dyDescent="0.35">
      <c r="A1006" s="2">
        <v>2021</v>
      </c>
      <c r="B1006" s="79" t="s">
        <v>426</v>
      </c>
      <c r="C1006" s="20" t="s">
        <v>29</v>
      </c>
      <c r="D1006" s="21" t="s">
        <v>18</v>
      </c>
      <c r="E1006" s="21">
        <v>20</v>
      </c>
      <c r="F1006" s="21" t="s">
        <v>19</v>
      </c>
      <c r="G1006" s="88" t="s">
        <v>30</v>
      </c>
      <c r="H1006" s="89">
        <v>76852744</v>
      </c>
      <c r="I1006" s="90">
        <v>0</v>
      </c>
      <c r="J1006" s="90">
        <v>0</v>
      </c>
      <c r="K1006" s="90">
        <v>0</v>
      </c>
      <c r="L1006" s="90">
        <v>0</v>
      </c>
      <c r="M1006" s="90">
        <f t="shared" si="407"/>
        <v>0</v>
      </c>
      <c r="N1006" s="89">
        <f t="shared" si="408"/>
        <v>76852744</v>
      </c>
      <c r="O1006" s="92">
        <v>76852744</v>
      </c>
      <c r="P1006" s="90">
        <v>23923197.73</v>
      </c>
      <c r="Q1006" s="90">
        <v>23923197.73</v>
      </c>
      <c r="R1006" s="91">
        <v>23923197.73</v>
      </c>
    </row>
    <row r="1007" spans="1:21" ht="18.600000000000001" thickBot="1" x14ac:dyDescent="0.35">
      <c r="A1007" s="2">
        <v>2021</v>
      </c>
      <c r="B1007" s="79" t="s">
        <v>426</v>
      </c>
      <c r="C1007" s="20" t="s">
        <v>31</v>
      </c>
      <c r="D1007" s="21" t="s">
        <v>18</v>
      </c>
      <c r="E1007" s="21">
        <v>20</v>
      </c>
      <c r="F1007" s="21" t="s">
        <v>19</v>
      </c>
      <c r="G1007" s="88" t="s">
        <v>32</v>
      </c>
      <c r="H1007" s="89">
        <v>1271900429</v>
      </c>
      <c r="I1007" s="90">
        <v>0</v>
      </c>
      <c r="J1007" s="90">
        <v>0</v>
      </c>
      <c r="K1007" s="90">
        <v>0</v>
      </c>
      <c r="L1007" s="90">
        <v>0</v>
      </c>
      <c r="M1007" s="90">
        <f t="shared" si="407"/>
        <v>0</v>
      </c>
      <c r="N1007" s="89">
        <f t="shared" si="408"/>
        <v>1271900429</v>
      </c>
      <c r="O1007" s="92">
        <v>1271900429</v>
      </c>
      <c r="P1007" s="90">
        <v>12892706.810000001</v>
      </c>
      <c r="Q1007" s="90">
        <v>12892706.810000001</v>
      </c>
      <c r="R1007" s="91">
        <v>12892706.810000001</v>
      </c>
    </row>
    <row r="1008" spans="1:21" ht="18.600000000000001" thickBot="1" x14ac:dyDescent="0.35">
      <c r="A1008" s="2">
        <v>2021</v>
      </c>
      <c r="B1008" s="79" t="s">
        <v>426</v>
      </c>
      <c r="C1008" s="20" t="s">
        <v>33</v>
      </c>
      <c r="D1008" s="21" t="s">
        <v>18</v>
      </c>
      <c r="E1008" s="21">
        <v>20</v>
      </c>
      <c r="F1008" s="21" t="s">
        <v>19</v>
      </c>
      <c r="G1008" s="88" t="s">
        <v>34</v>
      </c>
      <c r="H1008" s="89">
        <v>994750622</v>
      </c>
      <c r="I1008" s="90">
        <v>0</v>
      </c>
      <c r="J1008" s="90">
        <v>0</v>
      </c>
      <c r="K1008" s="90">
        <v>0</v>
      </c>
      <c r="L1008" s="90">
        <v>0</v>
      </c>
      <c r="M1008" s="90">
        <f t="shared" si="407"/>
        <v>0</v>
      </c>
      <c r="N1008" s="89">
        <f t="shared" si="408"/>
        <v>994750622</v>
      </c>
      <c r="O1008" s="92">
        <v>994750622</v>
      </c>
      <c r="P1008" s="90">
        <v>318032398.72000003</v>
      </c>
      <c r="Q1008" s="90">
        <v>318032398.72000003</v>
      </c>
      <c r="R1008" s="91">
        <v>318032398.72000003</v>
      </c>
    </row>
    <row r="1009" spans="1:18" ht="18.600000000000001" thickBot="1" x14ac:dyDescent="0.35">
      <c r="A1009" s="2">
        <v>2021</v>
      </c>
      <c r="B1009" s="79" t="s">
        <v>426</v>
      </c>
      <c r="C1009" s="15" t="s">
        <v>35</v>
      </c>
      <c r="D1009" s="16"/>
      <c r="E1009" s="16"/>
      <c r="F1009" s="21"/>
      <c r="G1009" s="85" t="s">
        <v>36</v>
      </c>
      <c r="H1009" s="86">
        <f t="shared" ref="H1009:R1009" si="409">SUM(H1010:H1016)</f>
        <v>10389288000</v>
      </c>
      <c r="I1009" s="86">
        <f t="shared" si="409"/>
        <v>0</v>
      </c>
      <c r="J1009" s="86">
        <f t="shared" si="409"/>
        <v>0</v>
      </c>
      <c r="K1009" s="86">
        <f t="shared" si="409"/>
        <v>0</v>
      </c>
      <c r="L1009" s="86">
        <f t="shared" si="409"/>
        <v>0</v>
      </c>
      <c r="M1009" s="86">
        <f t="shared" si="409"/>
        <v>0</v>
      </c>
      <c r="N1009" s="86">
        <f t="shared" si="409"/>
        <v>10389288000</v>
      </c>
      <c r="O1009" s="86">
        <f t="shared" si="409"/>
        <v>10389288000</v>
      </c>
      <c r="P1009" s="86">
        <f t="shared" si="409"/>
        <v>4603930744.0799999</v>
      </c>
      <c r="Q1009" s="86">
        <f t="shared" si="409"/>
        <v>4603930744.0799999</v>
      </c>
      <c r="R1009" s="87">
        <f t="shared" si="409"/>
        <v>3677691030.0800004</v>
      </c>
    </row>
    <row r="1010" spans="1:18" ht="18.600000000000001" thickBot="1" x14ac:dyDescent="0.35">
      <c r="A1010" s="2">
        <v>2021</v>
      </c>
      <c r="B1010" s="79" t="s">
        <v>426</v>
      </c>
      <c r="C1010" s="20" t="s">
        <v>37</v>
      </c>
      <c r="D1010" s="21" t="s">
        <v>18</v>
      </c>
      <c r="E1010" s="21">
        <v>20</v>
      </c>
      <c r="F1010" s="21" t="s">
        <v>19</v>
      </c>
      <c r="G1010" s="88" t="s">
        <v>412</v>
      </c>
      <c r="H1010" s="89">
        <v>3540437888</v>
      </c>
      <c r="I1010" s="90">
        <v>0</v>
      </c>
      <c r="J1010" s="90">
        <v>0</v>
      </c>
      <c r="K1010" s="90">
        <v>0</v>
      </c>
      <c r="L1010" s="90">
        <v>0</v>
      </c>
      <c r="M1010" s="90">
        <f t="shared" ref="M1010:M1016" si="410">+I1010-J1010+K1010-L1010</f>
        <v>0</v>
      </c>
      <c r="N1010" s="89">
        <f t="shared" ref="N1010:N1016" si="411">+H1010+M1010</f>
        <v>3540437888</v>
      </c>
      <c r="O1010" s="92">
        <v>3540437888</v>
      </c>
      <c r="P1010" s="90">
        <v>1426435654.4000001</v>
      </c>
      <c r="Q1010" s="90">
        <v>1426435654.4000001</v>
      </c>
      <c r="R1010" s="91">
        <v>1143988554.4000001</v>
      </c>
    </row>
    <row r="1011" spans="1:18" ht="18.600000000000001" thickBot="1" x14ac:dyDescent="0.35">
      <c r="A1011" s="2">
        <v>2021</v>
      </c>
      <c r="B1011" s="79" t="s">
        <v>426</v>
      </c>
      <c r="C1011" s="20" t="s">
        <v>39</v>
      </c>
      <c r="D1011" s="21" t="s">
        <v>18</v>
      </c>
      <c r="E1011" s="21">
        <v>20</v>
      </c>
      <c r="F1011" s="21" t="s">
        <v>19</v>
      </c>
      <c r="G1011" s="88" t="s">
        <v>413</v>
      </c>
      <c r="H1011" s="89">
        <v>2411282700</v>
      </c>
      <c r="I1011" s="90">
        <v>0</v>
      </c>
      <c r="J1011" s="90">
        <v>0</v>
      </c>
      <c r="K1011" s="90">
        <v>0</v>
      </c>
      <c r="L1011" s="90">
        <v>0</v>
      </c>
      <c r="M1011" s="90">
        <f t="shared" si="410"/>
        <v>0</v>
      </c>
      <c r="N1011" s="89">
        <f t="shared" si="411"/>
        <v>2411282700</v>
      </c>
      <c r="O1011" s="92">
        <v>2411282700</v>
      </c>
      <c r="P1011" s="90">
        <v>1010472387.6</v>
      </c>
      <c r="Q1011" s="90">
        <v>1010472387.6</v>
      </c>
      <c r="R1011" s="91">
        <v>810389887.60000002</v>
      </c>
    </row>
    <row r="1012" spans="1:18" ht="18.600000000000001" thickBot="1" x14ac:dyDescent="0.35">
      <c r="A1012" s="2">
        <v>2021</v>
      </c>
      <c r="B1012" s="79" t="s">
        <v>426</v>
      </c>
      <c r="C1012" s="20" t="s">
        <v>41</v>
      </c>
      <c r="D1012" s="21" t="s">
        <v>18</v>
      </c>
      <c r="E1012" s="21">
        <v>20</v>
      </c>
      <c r="F1012" s="21" t="s">
        <v>19</v>
      </c>
      <c r="G1012" s="88" t="s">
        <v>42</v>
      </c>
      <c r="H1012" s="89">
        <v>1539154912</v>
      </c>
      <c r="I1012" s="90">
        <v>0</v>
      </c>
      <c r="J1012" s="90">
        <v>0</v>
      </c>
      <c r="K1012" s="90">
        <v>0</v>
      </c>
      <c r="L1012" s="90">
        <v>0</v>
      </c>
      <c r="M1012" s="90">
        <f t="shared" si="410"/>
        <v>0</v>
      </c>
      <c r="N1012" s="89">
        <f t="shared" si="411"/>
        <v>1539154912</v>
      </c>
      <c r="O1012" s="92">
        <v>1539154912</v>
      </c>
      <c r="P1012" s="90">
        <v>1038705870.88</v>
      </c>
      <c r="Q1012" s="90">
        <v>1038705870.88</v>
      </c>
      <c r="R1012" s="91">
        <v>827570556.88</v>
      </c>
    </row>
    <row r="1013" spans="1:18" ht="18.600000000000001" thickBot="1" x14ac:dyDescent="0.35">
      <c r="A1013" s="2">
        <v>2021</v>
      </c>
      <c r="B1013" s="79" t="s">
        <v>426</v>
      </c>
      <c r="C1013" s="20" t="s">
        <v>43</v>
      </c>
      <c r="D1013" s="21" t="s">
        <v>18</v>
      </c>
      <c r="E1013" s="21">
        <v>20</v>
      </c>
      <c r="F1013" s="21" t="s">
        <v>19</v>
      </c>
      <c r="G1013" s="88" t="s">
        <v>44</v>
      </c>
      <c r="H1013" s="89">
        <v>1254967000</v>
      </c>
      <c r="I1013" s="90">
        <v>0</v>
      </c>
      <c r="J1013" s="90">
        <v>0</v>
      </c>
      <c r="K1013" s="90">
        <v>0</v>
      </c>
      <c r="L1013" s="90">
        <v>0</v>
      </c>
      <c r="M1013" s="90">
        <f t="shared" si="410"/>
        <v>0</v>
      </c>
      <c r="N1013" s="89">
        <f t="shared" si="411"/>
        <v>1254967000</v>
      </c>
      <c r="O1013" s="92">
        <v>1254967000</v>
      </c>
      <c r="P1013" s="90">
        <v>474694873.60000002</v>
      </c>
      <c r="Q1013" s="90">
        <v>474694873.60000002</v>
      </c>
      <c r="R1013" s="91">
        <v>376707173.60000002</v>
      </c>
    </row>
    <row r="1014" spans="1:18" ht="31.8" thickBot="1" x14ac:dyDescent="0.35">
      <c r="A1014" s="2">
        <v>2021</v>
      </c>
      <c r="B1014" s="79" t="s">
        <v>426</v>
      </c>
      <c r="C1014" s="20" t="s">
        <v>45</v>
      </c>
      <c r="D1014" s="21" t="s">
        <v>18</v>
      </c>
      <c r="E1014" s="21">
        <v>20</v>
      </c>
      <c r="F1014" s="21" t="s">
        <v>19</v>
      </c>
      <c r="G1014" s="88" t="s">
        <v>46</v>
      </c>
      <c r="H1014" s="89">
        <v>145133600</v>
      </c>
      <c r="I1014" s="90">
        <v>0</v>
      </c>
      <c r="J1014" s="90">
        <v>0</v>
      </c>
      <c r="K1014" s="90">
        <v>0</v>
      </c>
      <c r="L1014" s="90">
        <v>0</v>
      </c>
      <c r="M1014" s="90">
        <f t="shared" si="410"/>
        <v>0</v>
      </c>
      <c r="N1014" s="89">
        <f t="shared" si="411"/>
        <v>145133600</v>
      </c>
      <c r="O1014" s="92">
        <v>145133600</v>
      </c>
      <c r="P1014" s="90">
        <v>60207892.399999999</v>
      </c>
      <c r="Q1014" s="90">
        <v>60207892.399999999</v>
      </c>
      <c r="R1014" s="91">
        <v>48113792.399999999</v>
      </c>
    </row>
    <row r="1015" spans="1:18" ht="18.600000000000001" thickBot="1" x14ac:dyDescent="0.35">
      <c r="A1015" s="2">
        <v>2021</v>
      </c>
      <c r="B1015" s="79" t="s">
        <v>426</v>
      </c>
      <c r="C1015" s="20" t="s">
        <v>47</v>
      </c>
      <c r="D1015" s="21" t="s">
        <v>18</v>
      </c>
      <c r="E1015" s="21">
        <v>20</v>
      </c>
      <c r="F1015" s="21" t="s">
        <v>19</v>
      </c>
      <c r="G1015" s="88" t="s">
        <v>48</v>
      </c>
      <c r="H1015" s="89">
        <v>898748700</v>
      </c>
      <c r="I1015" s="90">
        <v>0</v>
      </c>
      <c r="J1015" s="90">
        <v>0</v>
      </c>
      <c r="K1015" s="90">
        <v>0</v>
      </c>
      <c r="L1015" s="90">
        <v>0</v>
      </c>
      <c r="M1015" s="90">
        <f t="shared" si="410"/>
        <v>0</v>
      </c>
      <c r="N1015" s="89">
        <f t="shared" si="411"/>
        <v>898748700</v>
      </c>
      <c r="O1015" s="92">
        <v>898748700</v>
      </c>
      <c r="P1015" s="90">
        <v>356031766.39999998</v>
      </c>
      <c r="Q1015" s="90">
        <v>356031766.39999998</v>
      </c>
      <c r="R1015" s="91">
        <v>282539566.39999998</v>
      </c>
    </row>
    <row r="1016" spans="1:18" ht="18.600000000000001" thickBot="1" x14ac:dyDescent="0.35">
      <c r="A1016" s="2">
        <v>2021</v>
      </c>
      <c r="B1016" s="79" t="s">
        <v>426</v>
      </c>
      <c r="C1016" s="20" t="s">
        <v>49</v>
      </c>
      <c r="D1016" s="21" t="s">
        <v>18</v>
      </c>
      <c r="E1016" s="21">
        <v>20</v>
      </c>
      <c r="F1016" s="21" t="s">
        <v>19</v>
      </c>
      <c r="G1016" s="88" t="s">
        <v>50</v>
      </c>
      <c r="H1016" s="89">
        <v>599563200</v>
      </c>
      <c r="I1016" s="90">
        <v>0</v>
      </c>
      <c r="J1016" s="90">
        <v>0</v>
      </c>
      <c r="K1016" s="90">
        <v>0</v>
      </c>
      <c r="L1016" s="90">
        <v>0</v>
      </c>
      <c r="M1016" s="90">
        <f t="shared" si="410"/>
        <v>0</v>
      </c>
      <c r="N1016" s="89">
        <f t="shared" si="411"/>
        <v>599563200</v>
      </c>
      <c r="O1016" s="92">
        <v>599563200</v>
      </c>
      <c r="P1016" s="90">
        <v>237382298.80000001</v>
      </c>
      <c r="Q1016" s="90">
        <v>237382298.80000001</v>
      </c>
      <c r="R1016" s="91">
        <v>188381498.80000001</v>
      </c>
    </row>
    <row r="1017" spans="1:18" ht="31.8" thickBot="1" x14ac:dyDescent="0.35">
      <c r="A1017" s="2">
        <v>2021</v>
      </c>
      <c r="B1017" s="79" t="s">
        <v>426</v>
      </c>
      <c r="C1017" s="15" t="s">
        <v>51</v>
      </c>
      <c r="D1017" s="16"/>
      <c r="E1017" s="16"/>
      <c r="F1017" s="21"/>
      <c r="G1017" s="85" t="s">
        <v>52</v>
      </c>
      <c r="H1017" s="86">
        <f t="shared" ref="H1017:R1017" si="412">+H1018+H1022+H1023</f>
        <v>5077431000</v>
      </c>
      <c r="I1017" s="86">
        <f t="shared" si="412"/>
        <v>0</v>
      </c>
      <c r="J1017" s="86">
        <f t="shared" si="412"/>
        <v>0</v>
      </c>
      <c r="K1017" s="86">
        <f t="shared" si="412"/>
        <v>0</v>
      </c>
      <c r="L1017" s="86">
        <f t="shared" si="412"/>
        <v>0</v>
      </c>
      <c r="M1017" s="86">
        <f t="shared" si="412"/>
        <v>0</v>
      </c>
      <c r="N1017" s="86">
        <f t="shared" si="412"/>
        <v>5077431000</v>
      </c>
      <c r="O1017" s="86">
        <f t="shared" si="412"/>
        <v>5077431000</v>
      </c>
      <c r="P1017" s="86">
        <f t="shared" si="412"/>
        <v>1409716752.8399999</v>
      </c>
      <c r="Q1017" s="86">
        <f t="shared" si="412"/>
        <v>1409716752.8399999</v>
      </c>
      <c r="R1017" s="87">
        <f t="shared" si="412"/>
        <v>1409716752.8399999</v>
      </c>
    </row>
    <row r="1018" spans="1:18" ht="31.8" thickBot="1" x14ac:dyDescent="0.35">
      <c r="A1018" s="2">
        <v>2021</v>
      </c>
      <c r="B1018" s="79" t="s">
        <v>426</v>
      </c>
      <c r="C1018" s="15" t="s">
        <v>53</v>
      </c>
      <c r="D1018" s="16"/>
      <c r="E1018" s="16"/>
      <c r="F1018" s="16"/>
      <c r="G1018" s="85" t="s">
        <v>54</v>
      </c>
      <c r="H1018" s="86">
        <f t="shared" ref="H1018:R1018" si="413">+H1019+H1020+H1021</f>
        <v>2059834541</v>
      </c>
      <c r="I1018" s="86">
        <f t="shared" si="413"/>
        <v>0</v>
      </c>
      <c r="J1018" s="86">
        <f t="shared" si="413"/>
        <v>0</v>
      </c>
      <c r="K1018" s="86">
        <f t="shared" si="413"/>
        <v>0</v>
      </c>
      <c r="L1018" s="86">
        <f t="shared" si="413"/>
        <v>0</v>
      </c>
      <c r="M1018" s="86">
        <f t="shared" si="413"/>
        <v>0</v>
      </c>
      <c r="N1018" s="86">
        <f t="shared" si="413"/>
        <v>2059834541</v>
      </c>
      <c r="O1018" s="86">
        <f t="shared" si="413"/>
        <v>2059834541</v>
      </c>
      <c r="P1018" s="86">
        <f t="shared" si="413"/>
        <v>495655147.78999996</v>
      </c>
      <c r="Q1018" s="86">
        <f t="shared" si="413"/>
        <v>495655147.78999996</v>
      </c>
      <c r="R1018" s="87">
        <f t="shared" si="413"/>
        <v>495655147.78999996</v>
      </c>
    </row>
    <row r="1019" spans="1:18" ht="18.600000000000001" thickBot="1" x14ac:dyDescent="0.35">
      <c r="A1019" s="2">
        <v>2021</v>
      </c>
      <c r="B1019" s="79" t="s">
        <v>426</v>
      </c>
      <c r="C1019" s="20" t="s">
        <v>55</v>
      </c>
      <c r="D1019" s="21" t="s">
        <v>18</v>
      </c>
      <c r="E1019" s="21">
        <v>20</v>
      </c>
      <c r="F1019" s="21" t="s">
        <v>19</v>
      </c>
      <c r="G1019" s="88" t="s">
        <v>419</v>
      </c>
      <c r="H1019" s="89">
        <v>1440417805</v>
      </c>
      <c r="I1019" s="90">
        <v>0</v>
      </c>
      <c r="J1019" s="90">
        <v>0</v>
      </c>
      <c r="K1019" s="90">
        <v>0</v>
      </c>
      <c r="L1019" s="90">
        <v>0</v>
      </c>
      <c r="M1019" s="90">
        <f t="shared" ref="M1019:M1024" si="414">+I1019-J1019+K1019-L1019</f>
        <v>0</v>
      </c>
      <c r="N1019" s="89">
        <f t="shared" ref="N1019:N1024" si="415">+H1019+M1019</f>
        <v>1440417805</v>
      </c>
      <c r="O1019" s="92">
        <v>1440417805</v>
      </c>
      <c r="P1019" s="92">
        <v>257960247.30000001</v>
      </c>
      <c r="Q1019" s="90">
        <v>257960247.30000001</v>
      </c>
      <c r="R1019" s="91">
        <v>257960247.30000001</v>
      </c>
    </row>
    <row r="1020" spans="1:18" ht="18.600000000000001" thickBot="1" x14ac:dyDescent="0.35">
      <c r="A1020" s="2">
        <v>2021</v>
      </c>
      <c r="B1020" s="79" t="s">
        <v>426</v>
      </c>
      <c r="C1020" s="20" t="s">
        <v>57</v>
      </c>
      <c r="D1020" s="21" t="s">
        <v>18</v>
      </c>
      <c r="E1020" s="21">
        <v>20</v>
      </c>
      <c r="F1020" s="21" t="s">
        <v>19</v>
      </c>
      <c r="G1020" s="88" t="s">
        <v>58</v>
      </c>
      <c r="H1020" s="89">
        <v>510000000</v>
      </c>
      <c r="I1020" s="90">
        <v>0</v>
      </c>
      <c r="J1020" s="90">
        <v>0</v>
      </c>
      <c r="K1020" s="90">
        <v>0</v>
      </c>
      <c r="L1020" s="90">
        <v>0</v>
      </c>
      <c r="M1020" s="90">
        <f t="shared" si="414"/>
        <v>0</v>
      </c>
      <c r="N1020" s="89">
        <f t="shared" si="415"/>
        <v>510000000</v>
      </c>
      <c r="O1020" s="92">
        <v>510000000</v>
      </c>
      <c r="P1020" s="92">
        <v>201829559.58000001</v>
      </c>
      <c r="Q1020" s="90">
        <v>201829559.58000001</v>
      </c>
      <c r="R1020" s="91">
        <v>201829559.58000001</v>
      </c>
    </row>
    <row r="1021" spans="1:18" ht="18.600000000000001" thickBot="1" x14ac:dyDescent="0.35">
      <c r="A1021" s="2">
        <v>2021</v>
      </c>
      <c r="B1021" s="79" t="s">
        <v>426</v>
      </c>
      <c r="C1021" s="20" t="s">
        <v>59</v>
      </c>
      <c r="D1021" s="21" t="s">
        <v>18</v>
      </c>
      <c r="E1021" s="21">
        <v>20</v>
      </c>
      <c r="F1021" s="21" t="s">
        <v>19</v>
      </c>
      <c r="G1021" s="88" t="s">
        <v>60</v>
      </c>
      <c r="H1021" s="89">
        <v>109416736</v>
      </c>
      <c r="I1021" s="90">
        <v>0</v>
      </c>
      <c r="J1021" s="90">
        <v>0</v>
      </c>
      <c r="K1021" s="90">
        <v>0</v>
      </c>
      <c r="L1021" s="90">
        <v>0</v>
      </c>
      <c r="M1021" s="90">
        <f t="shared" si="414"/>
        <v>0</v>
      </c>
      <c r="N1021" s="89">
        <f t="shared" si="415"/>
        <v>109416736</v>
      </c>
      <c r="O1021" s="92">
        <v>109416736</v>
      </c>
      <c r="P1021" s="90">
        <v>35865340.909999996</v>
      </c>
      <c r="Q1021" s="90">
        <v>35865340.909999996</v>
      </c>
      <c r="R1021" s="91">
        <v>35865340.909999996</v>
      </c>
    </row>
    <row r="1022" spans="1:18" ht="18.600000000000001" thickBot="1" x14ac:dyDescent="0.35">
      <c r="A1022" s="2">
        <v>2021</v>
      </c>
      <c r="B1022" s="79" t="s">
        <v>426</v>
      </c>
      <c r="C1022" s="20" t="s">
        <v>61</v>
      </c>
      <c r="D1022" s="21" t="s">
        <v>18</v>
      </c>
      <c r="E1022" s="21">
        <v>20</v>
      </c>
      <c r="F1022" s="21" t="s">
        <v>19</v>
      </c>
      <c r="G1022" s="88" t="s">
        <v>62</v>
      </c>
      <c r="H1022" s="89">
        <v>2897220308</v>
      </c>
      <c r="I1022" s="90">
        <v>0</v>
      </c>
      <c r="J1022" s="90">
        <v>0</v>
      </c>
      <c r="K1022" s="90">
        <v>0</v>
      </c>
      <c r="L1022" s="90">
        <v>0</v>
      </c>
      <c r="M1022" s="90">
        <f t="shared" si="414"/>
        <v>0</v>
      </c>
      <c r="N1022" s="89">
        <f t="shared" si="415"/>
        <v>2897220308</v>
      </c>
      <c r="O1022" s="90">
        <v>2897220308</v>
      </c>
      <c r="P1022" s="90">
        <v>914061605.04999995</v>
      </c>
      <c r="Q1022" s="90">
        <v>914061605.04999995</v>
      </c>
      <c r="R1022" s="91">
        <v>914061605.04999995</v>
      </c>
    </row>
    <row r="1023" spans="1:18" ht="18.600000000000001" thickBot="1" x14ac:dyDescent="0.35">
      <c r="A1023" s="2">
        <v>2021</v>
      </c>
      <c r="B1023" s="79" t="s">
        <v>426</v>
      </c>
      <c r="C1023" s="20" t="s">
        <v>63</v>
      </c>
      <c r="D1023" s="21" t="s">
        <v>18</v>
      </c>
      <c r="E1023" s="21">
        <v>20</v>
      </c>
      <c r="F1023" s="21" t="s">
        <v>19</v>
      </c>
      <c r="G1023" s="88" t="s">
        <v>64</v>
      </c>
      <c r="H1023" s="89">
        <v>120376151</v>
      </c>
      <c r="I1023" s="90">
        <v>0</v>
      </c>
      <c r="J1023" s="90">
        <v>0</v>
      </c>
      <c r="K1023" s="90">
        <v>0</v>
      </c>
      <c r="L1023" s="90">
        <v>0</v>
      </c>
      <c r="M1023" s="90">
        <f t="shared" si="414"/>
        <v>0</v>
      </c>
      <c r="N1023" s="89">
        <f t="shared" si="415"/>
        <v>120376151</v>
      </c>
      <c r="O1023" s="90">
        <v>120376151</v>
      </c>
      <c r="P1023" s="90">
        <v>0</v>
      </c>
      <c r="Q1023" s="90">
        <v>0</v>
      </c>
      <c r="R1023" s="91">
        <v>0</v>
      </c>
    </row>
    <row r="1024" spans="1:18" ht="31.8" thickBot="1" x14ac:dyDescent="0.35">
      <c r="A1024" s="2">
        <v>2021</v>
      </c>
      <c r="B1024" s="79" t="s">
        <v>426</v>
      </c>
      <c r="C1024" s="15" t="s">
        <v>65</v>
      </c>
      <c r="D1024" s="16" t="s">
        <v>18</v>
      </c>
      <c r="E1024" s="16">
        <v>20</v>
      </c>
      <c r="F1024" s="16" t="s">
        <v>19</v>
      </c>
      <c r="G1024" s="85" t="s">
        <v>66</v>
      </c>
      <c r="H1024" s="93">
        <v>4590358000</v>
      </c>
      <c r="I1024" s="94">
        <v>0</v>
      </c>
      <c r="J1024" s="94">
        <v>0</v>
      </c>
      <c r="K1024" s="94">
        <v>0</v>
      </c>
      <c r="L1024" s="94">
        <v>0</v>
      </c>
      <c r="M1024" s="94">
        <f t="shared" si="414"/>
        <v>0</v>
      </c>
      <c r="N1024" s="94">
        <f t="shared" si="415"/>
        <v>4590358000</v>
      </c>
      <c r="O1024" s="94">
        <v>0</v>
      </c>
      <c r="P1024" s="94">
        <v>0</v>
      </c>
      <c r="Q1024" s="94">
        <v>0</v>
      </c>
      <c r="R1024" s="96">
        <v>0</v>
      </c>
    </row>
    <row r="1025" spans="1:18" ht="18.600000000000001" thickBot="1" x14ac:dyDescent="0.35">
      <c r="A1025" s="2">
        <v>2021</v>
      </c>
      <c r="B1025" s="79" t="s">
        <v>426</v>
      </c>
      <c r="C1025" s="15" t="s">
        <v>67</v>
      </c>
      <c r="D1025" s="16"/>
      <c r="E1025" s="16"/>
      <c r="F1025" s="21"/>
      <c r="G1025" s="85" t="s">
        <v>68</v>
      </c>
      <c r="H1025" s="95">
        <f t="shared" ref="H1025:R1025" si="416">+H1026+H1030</f>
        <v>19419071000</v>
      </c>
      <c r="I1025" s="95">
        <f t="shared" si="416"/>
        <v>0</v>
      </c>
      <c r="J1025" s="95">
        <f t="shared" si="416"/>
        <v>0</v>
      </c>
      <c r="K1025" s="95">
        <f t="shared" si="416"/>
        <v>322382568</v>
      </c>
      <c r="L1025" s="95">
        <f t="shared" si="416"/>
        <v>322382568</v>
      </c>
      <c r="M1025" s="95">
        <f t="shared" si="416"/>
        <v>0</v>
      </c>
      <c r="N1025" s="95">
        <f t="shared" si="416"/>
        <v>19419071000</v>
      </c>
      <c r="O1025" s="95">
        <f t="shared" si="416"/>
        <v>18373408963.970001</v>
      </c>
      <c r="P1025" s="95">
        <f t="shared" si="416"/>
        <v>16547218719.349998</v>
      </c>
      <c r="Q1025" s="95">
        <f t="shared" si="416"/>
        <v>6603194589.5400009</v>
      </c>
      <c r="R1025" s="97">
        <f t="shared" si="416"/>
        <v>6448011229.5400009</v>
      </c>
    </row>
    <row r="1026" spans="1:18" ht="18.600000000000001" thickBot="1" x14ac:dyDescent="0.35">
      <c r="A1026" s="2">
        <v>2021</v>
      </c>
      <c r="B1026" s="79" t="s">
        <v>426</v>
      </c>
      <c r="C1026" s="15" t="s">
        <v>69</v>
      </c>
      <c r="D1026" s="16"/>
      <c r="E1026" s="16"/>
      <c r="F1026" s="21"/>
      <c r="G1026" s="85" t="s">
        <v>70</v>
      </c>
      <c r="H1026" s="95">
        <f t="shared" ref="H1026:R1028" si="417">+H1027</f>
        <v>20000000</v>
      </c>
      <c r="I1026" s="95">
        <f t="shared" si="417"/>
        <v>0</v>
      </c>
      <c r="J1026" s="95">
        <f t="shared" si="417"/>
        <v>0</v>
      </c>
      <c r="K1026" s="95">
        <f t="shared" si="417"/>
        <v>0</v>
      </c>
      <c r="L1026" s="95">
        <f t="shared" si="417"/>
        <v>0</v>
      </c>
      <c r="M1026" s="95">
        <f t="shared" si="417"/>
        <v>0</v>
      </c>
      <c r="N1026" s="95">
        <f t="shared" si="417"/>
        <v>20000000</v>
      </c>
      <c r="O1026" s="95">
        <f t="shared" si="417"/>
        <v>1000</v>
      </c>
      <c r="P1026" s="95">
        <f t="shared" si="417"/>
        <v>264.64</v>
      </c>
      <c r="Q1026" s="95">
        <f t="shared" si="417"/>
        <v>264.64</v>
      </c>
      <c r="R1026" s="97">
        <f t="shared" si="417"/>
        <v>264.64</v>
      </c>
    </row>
    <row r="1027" spans="1:18" ht="18.600000000000001" thickBot="1" x14ac:dyDescent="0.35">
      <c r="A1027" s="2">
        <v>2021</v>
      </c>
      <c r="B1027" s="79" t="s">
        <v>426</v>
      </c>
      <c r="C1027" s="15" t="s">
        <v>71</v>
      </c>
      <c r="D1027" s="16"/>
      <c r="E1027" s="16"/>
      <c r="F1027" s="21"/>
      <c r="G1027" s="85" t="s">
        <v>72</v>
      </c>
      <c r="H1027" s="95">
        <f t="shared" si="417"/>
        <v>20000000</v>
      </c>
      <c r="I1027" s="95">
        <f t="shared" si="417"/>
        <v>0</v>
      </c>
      <c r="J1027" s="95">
        <f t="shared" si="417"/>
        <v>0</v>
      </c>
      <c r="K1027" s="95">
        <f t="shared" si="417"/>
        <v>0</v>
      </c>
      <c r="L1027" s="95">
        <f t="shared" si="417"/>
        <v>0</v>
      </c>
      <c r="M1027" s="95">
        <f t="shared" si="417"/>
        <v>0</v>
      </c>
      <c r="N1027" s="95">
        <f t="shared" si="417"/>
        <v>20000000</v>
      </c>
      <c r="O1027" s="95">
        <f t="shared" si="417"/>
        <v>1000</v>
      </c>
      <c r="P1027" s="95">
        <f t="shared" si="417"/>
        <v>264.64</v>
      </c>
      <c r="Q1027" s="95">
        <f t="shared" si="417"/>
        <v>264.64</v>
      </c>
      <c r="R1027" s="97">
        <f t="shared" si="417"/>
        <v>264.64</v>
      </c>
    </row>
    <row r="1028" spans="1:18" ht="31.8" thickBot="1" x14ac:dyDescent="0.35">
      <c r="A1028" s="2">
        <v>2021</v>
      </c>
      <c r="B1028" s="79" t="s">
        <v>426</v>
      </c>
      <c r="C1028" s="15" t="s">
        <v>73</v>
      </c>
      <c r="D1028" s="21"/>
      <c r="E1028" s="21"/>
      <c r="F1028" s="21"/>
      <c r="G1028" s="85" t="s">
        <v>74</v>
      </c>
      <c r="H1028" s="86">
        <f t="shared" si="417"/>
        <v>20000000</v>
      </c>
      <c r="I1028" s="86">
        <f t="shared" si="417"/>
        <v>0</v>
      </c>
      <c r="J1028" s="86">
        <f t="shared" si="417"/>
        <v>0</v>
      </c>
      <c r="K1028" s="86">
        <f t="shared" si="417"/>
        <v>0</v>
      </c>
      <c r="L1028" s="86">
        <f t="shared" si="417"/>
        <v>0</v>
      </c>
      <c r="M1028" s="86">
        <f t="shared" si="417"/>
        <v>0</v>
      </c>
      <c r="N1028" s="86">
        <f t="shared" si="417"/>
        <v>20000000</v>
      </c>
      <c r="O1028" s="86">
        <f t="shared" si="417"/>
        <v>1000</v>
      </c>
      <c r="P1028" s="86">
        <f t="shared" si="417"/>
        <v>264.64</v>
      </c>
      <c r="Q1028" s="86">
        <f t="shared" si="417"/>
        <v>264.64</v>
      </c>
      <c r="R1028" s="87">
        <f t="shared" si="417"/>
        <v>264.64</v>
      </c>
    </row>
    <row r="1029" spans="1:18" ht="31.8" thickBot="1" x14ac:dyDescent="0.35">
      <c r="A1029" s="2">
        <v>2021</v>
      </c>
      <c r="B1029" s="79" t="s">
        <v>426</v>
      </c>
      <c r="C1029" s="20" t="s">
        <v>75</v>
      </c>
      <c r="D1029" s="21" t="s">
        <v>18</v>
      </c>
      <c r="E1029" s="21">
        <v>20</v>
      </c>
      <c r="F1029" s="21" t="s">
        <v>19</v>
      </c>
      <c r="G1029" s="88" t="s">
        <v>76</v>
      </c>
      <c r="H1029" s="90">
        <v>20000000</v>
      </c>
      <c r="I1029" s="90">
        <v>0</v>
      </c>
      <c r="J1029" s="90">
        <v>0</v>
      </c>
      <c r="K1029" s="90">
        <v>0</v>
      </c>
      <c r="L1029" s="90">
        <v>0</v>
      </c>
      <c r="M1029" s="90">
        <f>+I1029-J1029+K1029-L1029</f>
        <v>0</v>
      </c>
      <c r="N1029" s="90">
        <f>+H1029+M1029</f>
        <v>20000000</v>
      </c>
      <c r="O1029" s="92">
        <v>1000</v>
      </c>
      <c r="P1029" s="92">
        <v>264.64</v>
      </c>
      <c r="Q1029" s="92">
        <v>264.64</v>
      </c>
      <c r="R1029" s="98">
        <v>264.64</v>
      </c>
    </row>
    <row r="1030" spans="1:18" ht="18.600000000000001" thickBot="1" x14ac:dyDescent="0.35">
      <c r="A1030" s="2">
        <v>2021</v>
      </c>
      <c r="B1030" s="79" t="s">
        <v>426</v>
      </c>
      <c r="C1030" s="15" t="s">
        <v>77</v>
      </c>
      <c r="D1030" s="16"/>
      <c r="E1030" s="16"/>
      <c r="F1030" s="21"/>
      <c r="G1030" s="85" t="s">
        <v>78</v>
      </c>
      <c r="H1030" s="94">
        <f t="shared" ref="H1030:R1030" si="418">+H1031+H1044</f>
        <v>19399071000</v>
      </c>
      <c r="I1030" s="94">
        <f t="shared" si="418"/>
        <v>0</v>
      </c>
      <c r="J1030" s="94">
        <f t="shared" si="418"/>
        <v>0</v>
      </c>
      <c r="K1030" s="94">
        <f t="shared" si="418"/>
        <v>322382568</v>
      </c>
      <c r="L1030" s="94">
        <f t="shared" si="418"/>
        <v>322382568</v>
      </c>
      <c r="M1030" s="94">
        <f t="shared" si="418"/>
        <v>0</v>
      </c>
      <c r="N1030" s="94">
        <f t="shared" si="418"/>
        <v>19399071000</v>
      </c>
      <c r="O1030" s="94">
        <f t="shared" si="418"/>
        <v>18373407963.970001</v>
      </c>
      <c r="P1030" s="94">
        <f t="shared" si="418"/>
        <v>16547218454.709999</v>
      </c>
      <c r="Q1030" s="94">
        <f t="shared" si="418"/>
        <v>6603194324.9000006</v>
      </c>
      <c r="R1030" s="96">
        <f t="shared" si="418"/>
        <v>6448010964.9000006</v>
      </c>
    </row>
    <row r="1031" spans="1:18" ht="18.600000000000001" thickBot="1" x14ac:dyDescent="0.35">
      <c r="A1031" s="2">
        <v>2021</v>
      </c>
      <c r="B1031" s="79" t="s">
        <v>426</v>
      </c>
      <c r="C1031" s="15" t="s">
        <v>79</v>
      </c>
      <c r="D1031" s="16"/>
      <c r="E1031" s="16"/>
      <c r="F1031" s="21"/>
      <c r="G1031" s="85" t="s">
        <v>80</v>
      </c>
      <c r="H1031" s="95">
        <f t="shared" ref="H1031:R1031" si="419">+H1032+H1035+H1042</f>
        <v>237491820</v>
      </c>
      <c r="I1031" s="95">
        <f t="shared" si="419"/>
        <v>0</v>
      </c>
      <c r="J1031" s="95">
        <f t="shared" si="419"/>
        <v>0</v>
      </c>
      <c r="K1031" s="95">
        <f t="shared" si="419"/>
        <v>123501000</v>
      </c>
      <c r="L1031" s="95">
        <f t="shared" si="419"/>
        <v>0</v>
      </c>
      <c r="M1031" s="95">
        <f t="shared" si="419"/>
        <v>123501000</v>
      </c>
      <c r="N1031" s="95">
        <f t="shared" si="419"/>
        <v>360992820</v>
      </c>
      <c r="O1031" s="95">
        <f t="shared" si="419"/>
        <v>142800211.72</v>
      </c>
      <c r="P1031" s="95">
        <f t="shared" si="419"/>
        <v>141359446.75</v>
      </c>
      <c r="Q1031" s="95">
        <f t="shared" si="419"/>
        <v>31227938.620000005</v>
      </c>
      <c r="R1031" s="97">
        <f t="shared" si="419"/>
        <v>31227938.620000005</v>
      </c>
    </row>
    <row r="1032" spans="1:18" ht="47.4" thickBot="1" x14ac:dyDescent="0.35">
      <c r="A1032" s="2">
        <v>2021</v>
      </c>
      <c r="B1032" s="79" t="s">
        <v>426</v>
      </c>
      <c r="C1032" s="15" t="s">
        <v>81</v>
      </c>
      <c r="D1032" s="21"/>
      <c r="E1032" s="21"/>
      <c r="F1032" s="21"/>
      <c r="G1032" s="85" t="s">
        <v>82</v>
      </c>
      <c r="H1032" s="95">
        <f t="shared" ref="H1032:R1032" si="420">+H1033+H1034</f>
        <v>39000000</v>
      </c>
      <c r="I1032" s="95">
        <f t="shared" si="420"/>
        <v>0</v>
      </c>
      <c r="J1032" s="95">
        <f t="shared" si="420"/>
        <v>0</v>
      </c>
      <c r="K1032" s="95">
        <f t="shared" si="420"/>
        <v>0</v>
      </c>
      <c r="L1032" s="95">
        <f t="shared" si="420"/>
        <v>0</v>
      </c>
      <c r="M1032" s="95">
        <f t="shared" si="420"/>
        <v>0</v>
      </c>
      <c r="N1032" s="95">
        <f t="shared" si="420"/>
        <v>39000000</v>
      </c>
      <c r="O1032" s="95">
        <f t="shared" si="420"/>
        <v>26000710.27</v>
      </c>
      <c r="P1032" s="95">
        <f t="shared" si="420"/>
        <v>26000110.27</v>
      </c>
      <c r="Q1032" s="95">
        <f t="shared" si="420"/>
        <v>2018403.7400000002</v>
      </c>
      <c r="R1032" s="97">
        <f t="shared" si="420"/>
        <v>2018403.7400000002</v>
      </c>
    </row>
    <row r="1033" spans="1:18" ht="47.4" thickBot="1" x14ac:dyDescent="0.35">
      <c r="A1033" s="2">
        <v>2021</v>
      </c>
      <c r="B1033" s="79" t="s">
        <v>426</v>
      </c>
      <c r="C1033" s="20" t="s">
        <v>83</v>
      </c>
      <c r="D1033" s="21" t="s">
        <v>18</v>
      </c>
      <c r="E1033" s="21">
        <v>20</v>
      </c>
      <c r="F1033" s="21" t="s">
        <v>19</v>
      </c>
      <c r="G1033" s="88" t="s">
        <v>84</v>
      </c>
      <c r="H1033" s="90">
        <v>29000000</v>
      </c>
      <c r="I1033" s="90">
        <v>0</v>
      </c>
      <c r="J1033" s="90">
        <v>0</v>
      </c>
      <c r="K1033" s="90">
        <v>0</v>
      </c>
      <c r="L1033" s="90">
        <v>0</v>
      </c>
      <c r="M1033" s="90">
        <f>+I1033-J1033+K1033-L1033</f>
        <v>0</v>
      </c>
      <c r="N1033" s="90">
        <f>+H1033+M1033</f>
        <v>29000000</v>
      </c>
      <c r="O1033" s="90">
        <v>26000212.649999999</v>
      </c>
      <c r="P1033" s="90">
        <v>26000012.649999999</v>
      </c>
      <c r="Q1033" s="90">
        <v>2018306.12</v>
      </c>
      <c r="R1033" s="91">
        <v>2018306.12</v>
      </c>
    </row>
    <row r="1034" spans="1:18" ht="31.8" thickBot="1" x14ac:dyDescent="0.35">
      <c r="A1034" s="2">
        <v>2021</v>
      </c>
      <c r="B1034" s="79" t="s">
        <v>426</v>
      </c>
      <c r="C1034" s="20" t="s">
        <v>85</v>
      </c>
      <c r="D1034" s="21" t="s">
        <v>18</v>
      </c>
      <c r="E1034" s="21">
        <v>20</v>
      </c>
      <c r="F1034" s="21" t="s">
        <v>19</v>
      </c>
      <c r="G1034" s="88" t="s">
        <v>86</v>
      </c>
      <c r="H1034" s="90">
        <v>10000000</v>
      </c>
      <c r="I1034" s="90">
        <v>0</v>
      </c>
      <c r="J1034" s="90">
        <v>0</v>
      </c>
      <c r="K1034" s="90">
        <v>0</v>
      </c>
      <c r="L1034" s="90">
        <v>0</v>
      </c>
      <c r="M1034" s="90">
        <f>+I1034-J1034+K1034-L1034</f>
        <v>0</v>
      </c>
      <c r="N1034" s="90">
        <f>+H1034+M1034</f>
        <v>10000000</v>
      </c>
      <c r="O1034" s="90">
        <v>497.62</v>
      </c>
      <c r="P1034" s="90">
        <v>97.62</v>
      </c>
      <c r="Q1034" s="90">
        <v>97.62</v>
      </c>
      <c r="R1034" s="91">
        <v>97.62</v>
      </c>
    </row>
    <row r="1035" spans="1:18" ht="31.8" thickBot="1" x14ac:dyDescent="0.35">
      <c r="A1035" s="2">
        <v>2021</v>
      </c>
      <c r="B1035" s="79" t="s">
        <v>426</v>
      </c>
      <c r="C1035" s="33" t="s">
        <v>87</v>
      </c>
      <c r="D1035" s="21"/>
      <c r="E1035" s="21"/>
      <c r="F1035" s="21"/>
      <c r="G1035" s="85" t="s">
        <v>88</v>
      </c>
      <c r="H1035" s="95">
        <f t="shared" ref="H1035:R1035" si="421">+H1036+H1037+H1039+H1040+H1041+H1038</f>
        <v>198491820</v>
      </c>
      <c r="I1035" s="95">
        <f t="shared" si="421"/>
        <v>0</v>
      </c>
      <c r="J1035" s="95">
        <f t="shared" si="421"/>
        <v>0</v>
      </c>
      <c r="K1035" s="95">
        <f t="shared" si="421"/>
        <v>23501000</v>
      </c>
      <c r="L1035" s="95">
        <f t="shared" si="421"/>
        <v>0</v>
      </c>
      <c r="M1035" s="95">
        <f t="shared" si="421"/>
        <v>23501000</v>
      </c>
      <c r="N1035" s="95">
        <f t="shared" si="421"/>
        <v>221992820</v>
      </c>
      <c r="O1035" s="95">
        <f t="shared" si="421"/>
        <v>116799501.45</v>
      </c>
      <c r="P1035" s="95">
        <f t="shared" si="421"/>
        <v>115359336.48</v>
      </c>
      <c r="Q1035" s="95">
        <f t="shared" si="421"/>
        <v>29209534.880000003</v>
      </c>
      <c r="R1035" s="97">
        <f t="shared" si="421"/>
        <v>29209534.880000003</v>
      </c>
    </row>
    <row r="1036" spans="1:18" ht="31.8" thickBot="1" x14ac:dyDescent="0.35">
      <c r="A1036" s="2">
        <v>2021</v>
      </c>
      <c r="B1036" s="79" t="s">
        <v>426</v>
      </c>
      <c r="C1036" s="34" t="s">
        <v>89</v>
      </c>
      <c r="D1036" s="21" t="s">
        <v>18</v>
      </c>
      <c r="E1036" s="21">
        <v>20</v>
      </c>
      <c r="F1036" s="21" t="s">
        <v>19</v>
      </c>
      <c r="G1036" s="88" t="s">
        <v>90</v>
      </c>
      <c r="H1036" s="90">
        <v>40000000</v>
      </c>
      <c r="I1036" s="90">
        <v>0</v>
      </c>
      <c r="J1036" s="90">
        <v>0</v>
      </c>
      <c r="K1036" s="90">
        <v>0</v>
      </c>
      <c r="L1036" s="90">
        <v>0</v>
      </c>
      <c r="M1036" s="90">
        <f t="shared" ref="M1036:M1041" si="422">+I1036-J1036+K1036-L1036</f>
        <v>0</v>
      </c>
      <c r="N1036" s="90">
        <f t="shared" ref="N1036:N1041" si="423">+H1036+M1036</f>
        <v>40000000</v>
      </c>
      <c r="O1036" s="90">
        <v>15506926.300000001</v>
      </c>
      <c r="P1036" s="90">
        <v>15506626.300000001</v>
      </c>
      <c r="Q1036" s="90">
        <v>955801.76</v>
      </c>
      <c r="R1036" s="91">
        <v>955801.76</v>
      </c>
    </row>
    <row r="1037" spans="1:18" ht="47.4" thickBot="1" x14ac:dyDescent="0.35">
      <c r="A1037" s="2">
        <v>2021</v>
      </c>
      <c r="B1037" s="79" t="s">
        <v>426</v>
      </c>
      <c r="C1037" s="34" t="s">
        <v>91</v>
      </c>
      <c r="D1037" s="21" t="s">
        <v>18</v>
      </c>
      <c r="E1037" s="21">
        <v>20</v>
      </c>
      <c r="F1037" s="21" t="s">
        <v>19</v>
      </c>
      <c r="G1037" s="88" t="s">
        <v>92</v>
      </c>
      <c r="H1037" s="90">
        <v>82491820</v>
      </c>
      <c r="I1037" s="90">
        <v>0</v>
      </c>
      <c r="J1037" s="90">
        <v>0</v>
      </c>
      <c r="K1037" s="90">
        <v>0</v>
      </c>
      <c r="L1037" s="90">
        <v>0</v>
      </c>
      <c r="M1037" s="90">
        <f t="shared" si="422"/>
        <v>0</v>
      </c>
      <c r="N1037" s="90">
        <f t="shared" si="423"/>
        <v>82491820</v>
      </c>
      <c r="O1037" s="90">
        <v>43288329.890000001</v>
      </c>
      <c r="P1037" s="90">
        <v>41851829.890000001</v>
      </c>
      <c r="Q1037" s="90">
        <v>13221303.890000001</v>
      </c>
      <c r="R1037" s="91">
        <v>13221303.890000001</v>
      </c>
    </row>
    <row r="1038" spans="1:18" ht="18.600000000000001" thickBot="1" x14ac:dyDescent="0.35">
      <c r="A1038" s="2">
        <v>2021</v>
      </c>
      <c r="B1038" s="79" t="s">
        <v>426</v>
      </c>
      <c r="C1038" s="34" t="s">
        <v>93</v>
      </c>
      <c r="D1038" s="21" t="s">
        <v>18</v>
      </c>
      <c r="E1038" s="21">
        <v>20</v>
      </c>
      <c r="F1038" s="21" t="s">
        <v>19</v>
      </c>
      <c r="G1038" s="88" t="s">
        <v>94</v>
      </c>
      <c r="H1038" s="90">
        <v>2000000</v>
      </c>
      <c r="I1038" s="90">
        <v>0</v>
      </c>
      <c r="J1038" s="90">
        <v>0</v>
      </c>
      <c r="K1038" s="90">
        <v>0</v>
      </c>
      <c r="L1038" s="90">
        <v>0</v>
      </c>
      <c r="M1038" s="90">
        <f t="shared" si="422"/>
        <v>0</v>
      </c>
      <c r="N1038" s="90">
        <f t="shared" si="423"/>
        <v>2000000</v>
      </c>
      <c r="O1038" s="90">
        <v>210.04</v>
      </c>
      <c r="P1038" s="90">
        <v>10.039999999999999</v>
      </c>
      <c r="Q1038" s="90">
        <v>10.039999999999999</v>
      </c>
      <c r="R1038" s="91">
        <v>10.039999999999999</v>
      </c>
    </row>
    <row r="1039" spans="1:18" ht="47.4" thickBot="1" x14ac:dyDescent="0.35">
      <c r="A1039" s="2">
        <v>2021</v>
      </c>
      <c r="B1039" s="79" t="s">
        <v>426</v>
      </c>
      <c r="C1039" s="34" t="s">
        <v>95</v>
      </c>
      <c r="D1039" s="21" t="s">
        <v>18</v>
      </c>
      <c r="E1039" s="21">
        <v>20</v>
      </c>
      <c r="F1039" s="21" t="s">
        <v>19</v>
      </c>
      <c r="G1039" s="88" t="s">
        <v>96</v>
      </c>
      <c r="H1039" s="90">
        <v>12000000</v>
      </c>
      <c r="I1039" s="90">
        <v>0</v>
      </c>
      <c r="J1039" s="90">
        <v>0</v>
      </c>
      <c r="K1039" s="90">
        <v>0</v>
      </c>
      <c r="L1039" s="90">
        <v>0</v>
      </c>
      <c r="M1039" s="90">
        <f t="shared" si="422"/>
        <v>0</v>
      </c>
      <c r="N1039" s="90">
        <f t="shared" si="423"/>
        <v>12000000</v>
      </c>
      <c r="O1039" s="90">
        <v>7500307.1200000001</v>
      </c>
      <c r="P1039" s="90">
        <v>7500007.1200000001</v>
      </c>
      <c r="Q1039" s="90">
        <v>687867.06</v>
      </c>
      <c r="R1039" s="91">
        <v>687867.06</v>
      </c>
    </row>
    <row r="1040" spans="1:18" ht="18.600000000000001" thickBot="1" x14ac:dyDescent="0.35">
      <c r="A1040" s="2">
        <v>2021</v>
      </c>
      <c r="B1040" s="79" t="s">
        <v>426</v>
      </c>
      <c r="C1040" s="34" t="s">
        <v>97</v>
      </c>
      <c r="D1040" s="21" t="s">
        <v>18</v>
      </c>
      <c r="E1040" s="21">
        <v>20</v>
      </c>
      <c r="F1040" s="21" t="s">
        <v>19</v>
      </c>
      <c r="G1040" s="88" t="s">
        <v>98</v>
      </c>
      <c r="H1040" s="90">
        <v>10000000</v>
      </c>
      <c r="I1040" s="90">
        <v>0</v>
      </c>
      <c r="J1040" s="90">
        <v>0</v>
      </c>
      <c r="K1040" s="90">
        <v>23501000</v>
      </c>
      <c r="L1040" s="90">
        <v>0</v>
      </c>
      <c r="M1040" s="90">
        <f t="shared" si="422"/>
        <v>23501000</v>
      </c>
      <c r="N1040" s="90">
        <f t="shared" si="423"/>
        <v>33501000</v>
      </c>
      <c r="O1040" s="90">
        <v>3500225.82</v>
      </c>
      <c r="P1040" s="90">
        <v>3500025.82</v>
      </c>
      <c r="Q1040" s="90">
        <v>25.82</v>
      </c>
      <c r="R1040" s="91">
        <v>25.82</v>
      </c>
    </row>
    <row r="1041" spans="1:18" ht="18.600000000000001" thickBot="1" x14ac:dyDescent="0.35">
      <c r="A1041" s="2">
        <v>2021</v>
      </c>
      <c r="B1041" s="79" t="s">
        <v>426</v>
      </c>
      <c r="C1041" s="34" t="s">
        <v>99</v>
      </c>
      <c r="D1041" s="21" t="s">
        <v>18</v>
      </c>
      <c r="E1041" s="21">
        <v>20</v>
      </c>
      <c r="F1041" s="21" t="s">
        <v>19</v>
      </c>
      <c r="G1041" s="88" t="s">
        <v>100</v>
      </c>
      <c r="H1041" s="90">
        <v>52000000</v>
      </c>
      <c r="I1041" s="90">
        <v>0</v>
      </c>
      <c r="J1041" s="90">
        <v>0</v>
      </c>
      <c r="K1041" s="90">
        <v>0</v>
      </c>
      <c r="L1041" s="90">
        <v>0</v>
      </c>
      <c r="M1041" s="90">
        <f t="shared" si="422"/>
        <v>0</v>
      </c>
      <c r="N1041" s="90">
        <f t="shared" si="423"/>
        <v>52000000</v>
      </c>
      <c r="O1041" s="90">
        <v>47003502.280000001</v>
      </c>
      <c r="P1041" s="90">
        <v>47000837.310000002</v>
      </c>
      <c r="Q1041" s="90">
        <v>14344526.310000001</v>
      </c>
      <c r="R1041" s="91">
        <v>14344526.310000001</v>
      </c>
    </row>
    <row r="1042" spans="1:18" ht="31.8" thickBot="1" x14ac:dyDescent="0.35">
      <c r="A1042" s="2">
        <v>2021</v>
      </c>
      <c r="B1042" s="79" t="s">
        <v>426</v>
      </c>
      <c r="C1042" s="33" t="s">
        <v>422</v>
      </c>
      <c r="D1042" s="16"/>
      <c r="E1042" s="16"/>
      <c r="F1042" s="16"/>
      <c r="G1042" s="85" t="s">
        <v>423</v>
      </c>
      <c r="H1042" s="95">
        <f t="shared" ref="H1042:R1042" si="424">+H1043</f>
        <v>0</v>
      </c>
      <c r="I1042" s="95">
        <f t="shared" si="424"/>
        <v>0</v>
      </c>
      <c r="J1042" s="95">
        <f t="shared" si="424"/>
        <v>0</v>
      </c>
      <c r="K1042" s="95">
        <f t="shared" si="424"/>
        <v>100000000</v>
      </c>
      <c r="L1042" s="95">
        <f t="shared" si="424"/>
        <v>0</v>
      </c>
      <c r="M1042" s="95">
        <f t="shared" si="424"/>
        <v>100000000</v>
      </c>
      <c r="N1042" s="95">
        <f t="shared" si="424"/>
        <v>100000000</v>
      </c>
      <c r="O1042" s="95">
        <f t="shared" si="424"/>
        <v>0</v>
      </c>
      <c r="P1042" s="95">
        <f t="shared" si="424"/>
        <v>0</v>
      </c>
      <c r="Q1042" s="95">
        <f t="shared" si="424"/>
        <v>0</v>
      </c>
      <c r="R1042" s="97">
        <f t="shared" si="424"/>
        <v>0</v>
      </c>
    </row>
    <row r="1043" spans="1:18" ht="31.8" thickBot="1" x14ac:dyDescent="0.35">
      <c r="A1043" s="2">
        <v>2021</v>
      </c>
      <c r="B1043" s="79" t="s">
        <v>426</v>
      </c>
      <c r="C1043" s="34" t="s">
        <v>424</v>
      </c>
      <c r="D1043" s="21" t="s">
        <v>18</v>
      </c>
      <c r="E1043" s="21">
        <v>20</v>
      </c>
      <c r="F1043" s="21" t="s">
        <v>19</v>
      </c>
      <c r="G1043" s="88" t="s">
        <v>425</v>
      </c>
      <c r="H1043" s="90">
        <v>0</v>
      </c>
      <c r="I1043" s="90">
        <v>0</v>
      </c>
      <c r="J1043" s="90">
        <v>0</v>
      </c>
      <c r="K1043" s="90">
        <v>100000000</v>
      </c>
      <c r="L1043" s="90">
        <v>0</v>
      </c>
      <c r="M1043" s="90">
        <f>+I1043-J1043+K1043-L1043</f>
        <v>100000000</v>
      </c>
      <c r="N1043" s="90">
        <f>+H1043+M1043</f>
        <v>100000000</v>
      </c>
      <c r="O1043" s="90">
        <v>0</v>
      </c>
      <c r="P1043" s="90">
        <v>0</v>
      </c>
      <c r="Q1043" s="90">
        <v>0</v>
      </c>
      <c r="R1043" s="91">
        <v>0</v>
      </c>
    </row>
    <row r="1044" spans="1:18" ht="18.600000000000001" thickBot="1" x14ac:dyDescent="0.35">
      <c r="A1044" s="2">
        <v>2021</v>
      </c>
      <c r="B1044" s="79" t="s">
        <v>426</v>
      </c>
      <c r="C1044" s="15" t="s">
        <v>101</v>
      </c>
      <c r="D1044" s="21"/>
      <c r="E1044" s="21"/>
      <c r="F1044" s="21"/>
      <c r="G1044" s="85" t="s">
        <v>102</v>
      </c>
      <c r="H1044" s="95">
        <f t="shared" ref="H1044:R1044" si="425">+H1045+H1055+H1062+H1068+H1051</f>
        <v>19161579180</v>
      </c>
      <c r="I1044" s="95">
        <f t="shared" si="425"/>
        <v>0</v>
      </c>
      <c r="J1044" s="95">
        <f t="shared" si="425"/>
        <v>0</v>
      </c>
      <c r="K1044" s="95">
        <f t="shared" si="425"/>
        <v>198881568</v>
      </c>
      <c r="L1044" s="95">
        <f t="shared" si="425"/>
        <v>322382568</v>
      </c>
      <c r="M1044" s="95">
        <f t="shared" si="425"/>
        <v>-123501000</v>
      </c>
      <c r="N1044" s="95">
        <f t="shared" si="425"/>
        <v>19038078180</v>
      </c>
      <c r="O1044" s="95">
        <f t="shared" si="425"/>
        <v>18230607752.25</v>
      </c>
      <c r="P1044" s="95">
        <f t="shared" si="425"/>
        <v>16405859007.959999</v>
      </c>
      <c r="Q1044" s="95">
        <f t="shared" si="425"/>
        <v>6571966386.2800007</v>
      </c>
      <c r="R1044" s="97">
        <f t="shared" si="425"/>
        <v>6416783026.2800007</v>
      </c>
    </row>
    <row r="1045" spans="1:18" ht="63" thickBot="1" x14ac:dyDescent="0.35">
      <c r="A1045" s="2">
        <v>2021</v>
      </c>
      <c r="B1045" s="79" t="s">
        <v>426</v>
      </c>
      <c r="C1045" s="15" t="s">
        <v>103</v>
      </c>
      <c r="D1045" s="21"/>
      <c r="E1045" s="21"/>
      <c r="F1045" s="21"/>
      <c r="G1045" s="85" t="s">
        <v>104</v>
      </c>
      <c r="H1045" s="95">
        <f t="shared" ref="H1045:R1045" si="426">+H1046+H1048+H1049+H1050+H1047</f>
        <v>853000000</v>
      </c>
      <c r="I1045" s="95">
        <f t="shared" si="426"/>
        <v>0</v>
      </c>
      <c r="J1045" s="95">
        <f t="shared" si="426"/>
        <v>0</v>
      </c>
      <c r="K1045" s="95">
        <f t="shared" si="426"/>
        <v>3422220</v>
      </c>
      <c r="L1045" s="95">
        <f t="shared" si="426"/>
        <v>0</v>
      </c>
      <c r="M1045" s="95">
        <f t="shared" si="426"/>
        <v>3422220</v>
      </c>
      <c r="N1045" s="95">
        <f t="shared" si="426"/>
        <v>856422220</v>
      </c>
      <c r="O1045" s="95">
        <f t="shared" si="426"/>
        <v>773099454</v>
      </c>
      <c r="P1045" s="95">
        <f t="shared" si="426"/>
        <v>492076735</v>
      </c>
      <c r="Q1045" s="95">
        <f t="shared" si="426"/>
        <v>101973281</v>
      </c>
      <c r="R1045" s="97">
        <f t="shared" si="426"/>
        <v>101973281</v>
      </c>
    </row>
    <row r="1046" spans="1:18" ht="31.8" thickBot="1" x14ac:dyDescent="0.35">
      <c r="A1046" s="2">
        <v>2021</v>
      </c>
      <c r="B1046" s="79" t="s">
        <v>426</v>
      </c>
      <c r="C1046" s="20" t="s">
        <v>105</v>
      </c>
      <c r="D1046" s="21" t="s">
        <v>18</v>
      </c>
      <c r="E1046" s="21">
        <v>20</v>
      </c>
      <c r="F1046" s="21" t="s">
        <v>19</v>
      </c>
      <c r="G1046" s="88" t="s">
        <v>106</v>
      </c>
      <c r="H1046" s="90">
        <v>6000000</v>
      </c>
      <c r="I1046" s="90">
        <v>0</v>
      </c>
      <c r="J1046" s="90">
        <v>0</v>
      </c>
      <c r="K1046" s="90">
        <v>0</v>
      </c>
      <c r="L1046" s="90">
        <v>0</v>
      </c>
      <c r="M1046" s="90">
        <f>+I1046-J1046+K1046-L1046</f>
        <v>0</v>
      </c>
      <c r="N1046" s="90">
        <f>+H1046+M1046</f>
        <v>6000000</v>
      </c>
      <c r="O1046" s="90">
        <v>2203000</v>
      </c>
      <c r="P1046" s="90">
        <v>2200000</v>
      </c>
      <c r="Q1046" s="90">
        <v>2200000</v>
      </c>
      <c r="R1046" s="91">
        <v>2200000</v>
      </c>
    </row>
    <row r="1047" spans="1:18" ht="18.600000000000001" thickBot="1" x14ac:dyDescent="0.35">
      <c r="A1047" s="2">
        <v>2021</v>
      </c>
      <c r="B1047" s="79" t="s">
        <v>426</v>
      </c>
      <c r="C1047" s="20" t="s">
        <v>397</v>
      </c>
      <c r="D1047" s="21" t="s">
        <v>18</v>
      </c>
      <c r="E1047" s="21">
        <v>20</v>
      </c>
      <c r="F1047" s="21" t="s">
        <v>19</v>
      </c>
      <c r="G1047" s="88" t="s">
        <v>398</v>
      </c>
      <c r="H1047" s="90">
        <v>0</v>
      </c>
      <c r="I1047" s="90">
        <v>0</v>
      </c>
      <c r="J1047" s="90">
        <v>0</v>
      </c>
      <c r="K1047" s="90">
        <v>3422220</v>
      </c>
      <c r="L1047" s="90">
        <v>0</v>
      </c>
      <c r="M1047" s="90">
        <f>+I1047-J1047+K1047-L1047</f>
        <v>3422220</v>
      </c>
      <c r="N1047" s="90">
        <f>+H1047+M1047</f>
        <v>3422220</v>
      </c>
      <c r="O1047" s="90">
        <v>3422220</v>
      </c>
      <c r="P1047" s="90">
        <v>3422220</v>
      </c>
      <c r="Q1047" s="90">
        <v>120000</v>
      </c>
      <c r="R1047" s="91">
        <v>120000</v>
      </c>
    </row>
    <row r="1048" spans="1:18" ht="18.600000000000001" thickBot="1" x14ac:dyDescent="0.35">
      <c r="A1048" s="2">
        <v>2021</v>
      </c>
      <c r="B1048" s="79" t="s">
        <v>426</v>
      </c>
      <c r="C1048" s="20" t="s">
        <v>107</v>
      </c>
      <c r="D1048" s="21" t="s">
        <v>18</v>
      </c>
      <c r="E1048" s="21">
        <v>20</v>
      </c>
      <c r="F1048" s="21" t="s">
        <v>19</v>
      </c>
      <c r="G1048" s="88" t="s">
        <v>108</v>
      </c>
      <c r="H1048" s="90">
        <v>15000000</v>
      </c>
      <c r="I1048" s="90">
        <v>0</v>
      </c>
      <c r="J1048" s="90">
        <v>0</v>
      </c>
      <c r="K1048" s="90">
        <v>0</v>
      </c>
      <c r="L1048" s="90">
        <v>0</v>
      </c>
      <c r="M1048" s="90">
        <f>+I1048-J1048+K1048-L1048</f>
        <v>0</v>
      </c>
      <c r="N1048" s="90">
        <f>+H1048+M1048</f>
        <v>15000000</v>
      </c>
      <c r="O1048" s="90">
        <v>6837650</v>
      </c>
      <c r="P1048" s="90">
        <v>6328350</v>
      </c>
      <c r="Q1048" s="90">
        <v>4158700</v>
      </c>
      <c r="R1048" s="91">
        <v>4158700</v>
      </c>
    </row>
    <row r="1049" spans="1:18" ht="18.600000000000001" thickBot="1" x14ac:dyDescent="0.35">
      <c r="A1049" s="2">
        <v>2021</v>
      </c>
      <c r="B1049" s="79" t="s">
        <v>426</v>
      </c>
      <c r="C1049" s="20" t="s">
        <v>109</v>
      </c>
      <c r="D1049" s="21" t="s">
        <v>18</v>
      </c>
      <c r="E1049" s="21">
        <v>20</v>
      </c>
      <c r="F1049" s="21" t="s">
        <v>19</v>
      </c>
      <c r="G1049" s="88" t="s">
        <v>110</v>
      </c>
      <c r="H1049" s="90">
        <v>456000000</v>
      </c>
      <c r="I1049" s="90">
        <v>0</v>
      </c>
      <c r="J1049" s="90">
        <v>0</v>
      </c>
      <c r="K1049" s="90">
        <v>0</v>
      </c>
      <c r="L1049" s="90">
        <v>0</v>
      </c>
      <c r="M1049" s="90">
        <f>+I1049-J1049+K1049-L1049</f>
        <v>0</v>
      </c>
      <c r="N1049" s="90">
        <f>+H1049+M1049</f>
        <v>456000000</v>
      </c>
      <c r="O1049" s="90">
        <v>384636584</v>
      </c>
      <c r="P1049" s="90">
        <v>384631584</v>
      </c>
      <c r="Q1049" s="90">
        <v>0</v>
      </c>
      <c r="R1049" s="91">
        <v>0</v>
      </c>
    </row>
    <row r="1050" spans="1:18" ht="31.8" thickBot="1" x14ac:dyDescent="0.35">
      <c r="A1050" s="2">
        <v>2021</v>
      </c>
      <c r="B1050" s="79" t="s">
        <v>426</v>
      </c>
      <c r="C1050" s="20" t="s">
        <v>111</v>
      </c>
      <c r="D1050" s="21" t="s">
        <v>18</v>
      </c>
      <c r="E1050" s="21">
        <v>20</v>
      </c>
      <c r="F1050" s="21" t="s">
        <v>19</v>
      </c>
      <c r="G1050" s="88" t="s">
        <v>112</v>
      </c>
      <c r="H1050" s="90">
        <v>376000000</v>
      </c>
      <c r="I1050" s="90">
        <v>0</v>
      </c>
      <c r="J1050" s="90">
        <v>0</v>
      </c>
      <c r="K1050" s="90">
        <v>0</v>
      </c>
      <c r="L1050" s="90">
        <v>0</v>
      </c>
      <c r="M1050" s="90">
        <f>+I1050-J1050+K1050-L1050</f>
        <v>0</v>
      </c>
      <c r="N1050" s="90">
        <f>+H1050+M1050</f>
        <v>376000000</v>
      </c>
      <c r="O1050" s="90">
        <v>376000000</v>
      </c>
      <c r="P1050" s="90">
        <v>95494581</v>
      </c>
      <c r="Q1050" s="90">
        <v>95494581</v>
      </c>
      <c r="R1050" s="91">
        <v>95494581</v>
      </c>
    </row>
    <row r="1051" spans="1:18" ht="47.4" thickBot="1" x14ac:dyDescent="0.35">
      <c r="A1051" s="2">
        <v>2021</v>
      </c>
      <c r="B1051" s="79" t="s">
        <v>426</v>
      </c>
      <c r="C1051" s="15" t="s">
        <v>113</v>
      </c>
      <c r="D1051" s="21"/>
      <c r="E1051" s="21"/>
      <c r="F1051" s="21"/>
      <c r="G1051" s="85" t="s">
        <v>114</v>
      </c>
      <c r="H1051" s="95">
        <f t="shared" ref="H1051:R1051" si="427">+H1052+H1053+H1054</f>
        <v>9682389879</v>
      </c>
      <c r="I1051" s="95">
        <f t="shared" si="427"/>
        <v>0</v>
      </c>
      <c r="J1051" s="95">
        <f t="shared" si="427"/>
        <v>0</v>
      </c>
      <c r="K1051" s="95">
        <f t="shared" si="427"/>
        <v>55459348</v>
      </c>
      <c r="L1051" s="95">
        <f t="shared" si="427"/>
        <v>3422220</v>
      </c>
      <c r="M1051" s="95">
        <f t="shared" si="427"/>
        <v>52037128</v>
      </c>
      <c r="N1051" s="95">
        <f t="shared" si="427"/>
        <v>9734427007</v>
      </c>
      <c r="O1051" s="95">
        <f t="shared" si="427"/>
        <v>9654256412.7799988</v>
      </c>
      <c r="P1051" s="95">
        <f t="shared" si="427"/>
        <v>8445204120.3000002</v>
      </c>
      <c r="Q1051" s="95">
        <f t="shared" si="427"/>
        <v>3919126203.1000004</v>
      </c>
      <c r="R1051" s="97">
        <f t="shared" si="427"/>
        <v>3919126203.1000004</v>
      </c>
    </row>
    <row r="1052" spans="1:18" ht="18.600000000000001" thickBot="1" x14ac:dyDescent="0.35">
      <c r="A1052" s="2">
        <v>2021</v>
      </c>
      <c r="B1052" s="79" t="s">
        <v>426</v>
      </c>
      <c r="C1052" s="20" t="s">
        <v>115</v>
      </c>
      <c r="D1052" s="21" t="s">
        <v>18</v>
      </c>
      <c r="E1052" s="21">
        <v>20</v>
      </c>
      <c r="F1052" s="21" t="s">
        <v>19</v>
      </c>
      <c r="G1052" s="88" t="s">
        <v>116</v>
      </c>
      <c r="H1052" s="90">
        <v>1764740547</v>
      </c>
      <c r="I1052" s="90">
        <v>0</v>
      </c>
      <c r="J1052" s="90">
        <v>0</v>
      </c>
      <c r="K1052" s="90">
        <v>55459348</v>
      </c>
      <c r="L1052" s="90">
        <v>0</v>
      </c>
      <c r="M1052" s="90">
        <f>+I1052-J1052+K1052-L1052</f>
        <v>55459348</v>
      </c>
      <c r="N1052" s="90">
        <f>+H1052+M1052</f>
        <v>1820199895</v>
      </c>
      <c r="O1052" s="90">
        <v>1820199895</v>
      </c>
      <c r="P1052" s="90">
        <v>1017898119</v>
      </c>
      <c r="Q1052" s="90">
        <v>1017381941</v>
      </c>
      <c r="R1052" s="91">
        <v>1017381941</v>
      </c>
    </row>
    <row r="1053" spans="1:18" ht="18.600000000000001" thickBot="1" x14ac:dyDescent="0.35">
      <c r="A1053" s="2">
        <v>2021</v>
      </c>
      <c r="B1053" s="79" t="s">
        <v>426</v>
      </c>
      <c r="C1053" s="20" t="s">
        <v>117</v>
      </c>
      <c r="D1053" s="21" t="s">
        <v>18</v>
      </c>
      <c r="E1053" s="21">
        <v>20</v>
      </c>
      <c r="F1053" s="21" t="s">
        <v>19</v>
      </c>
      <c r="G1053" s="88" t="s">
        <v>118</v>
      </c>
      <c r="H1053" s="90">
        <v>7916649332</v>
      </c>
      <c r="I1053" s="90">
        <v>0</v>
      </c>
      <c r="J1053" s="90">
        <v>0</v>
      </c>
      <c r="K1053" s="90">
        <v>0</v>
      </c>
      <c r="L1053" s="90">
        <v>3422220</v>
      </c>
      <c r="M1053" s="90">
        <f>+I1053-J1053+K1053-L1053</f>
        <v>-3422220</v>
      </c>
      <c r="N1053" s="90">
        <f>+H1053+M1053</f>
        <v>7913227112</v>
      </c>
      <c r="O1053" s="90">
        <v>7833056517.7799997</v>
      </c>
      <c r="P1053" s="90">
        <v>7426306001.3000002</v>
      </c>
      <c r="Q1053" s="90">
        <v>2900966139.5100002</v>
      </c>
      <c r="R1053" s="91">
        <v>2900966139.5100002</v>
      </c>
    </row>
    <row r="1054" spans="1:18" ht="31.8" thickBot="1" x14ac:dyDescent="0.35">
      <c r="A1054" s="2">
        <v>2021</v>
      </c>
      <c r="B1054" s="79" t="s">
        <v>426</v>
      </c>
      <c r="C1054" s="20" t="s">
        <v>119</v>
      </c>
      <c r="D1054" s="21" t="s">
        <v>18</v>
      </c>
      <c r="E1054" s="21">
        <v>20</v>
      </c>
      <c r="F1054" s="21" t="s">
        <v>19</v>
      </c>
      <c r="G1054" s="88" t="s">
        <v>120</v>
      </c>
      <c r="H1054" s="90">
        <v>1000000</v>
      </c>
      <c r="I1054" s="90">
        <v>0</v>
      </c>
      <c r="J1054" s="90">
        <v>0</v>
      </c>
      <c r="K1054" s="90">
        <v>0</v>
      </c>
      <c r="L1054" s="90">
        <v>0</v>
      </c>
      <c r="M1054" s="90">
        <f>+I1054-J1054+K1054-L1054</f>
        <v>0</v>
      </c>
      <c r="N1054" s="90">
        <f>+H1054+M1054</f>
        <v>1000000</v>
      </c>
      <c r="O1054" s="90">
        <v>1000000</v>
      </c>
      <c r="P1054" s="90">
        <v>1000000</v>
      </c>
      <c r="Q1054" s="90">
        <v>778122.59</v>
      </c>
      <c r="R1054" s="91">
        <v>778122.59</v>
      </c>
    </row>
    <row r="1055" spans="1:18" ht="31.8" thickBot="1" x14ac:dyDescent="0.35">
      <c r="A1055" s="2">
        <v>2021</v>
      </c>
      <c r="B1055" s="79" t="s">
        <v>426</v>
      </c>
      <c r="C1055" s="15" t="s">
        <v>121</v>
      </c>
      <c r="D1055" s="21"/>
      <c r="E1055" s="21"/>
      <c r="F1055" s="21"/>
      <c r="G1055" s="85" t="s">
        <v>122</v>
      </c>
      <c r="H1055" s="95">
        <f t="shared" ref="H1055:R1055" si="428">SUM(H1056:H1061)</f>
        <v>8027189301</v>
      </c>
      <c r="I1055" s="95">
        <f t="shared" si="428"/>
        <v>0</v>
      </c>
      <c r="J1055" s="95">
        <f t="shared" si="428"/>
        <v>0</v>
      </c>
      <c r="K1055" s="95">
        <f t="shared" si="428"/>
        <v>58000000</v>
      </c>
      <c r="L1055" s="95">
        <f t="shared" si="428"/>
        <v>236960348</v>
      </c>
      <c r="M1055" s="95">
        <f t="shared" si="428"/>
        <v>-178960348</v>
      </c>
      <c r="N1055" s="95">
        <f t="shared" si="428"/>
        <v>7848228953</v>
      </c>
      <c r="O1055" s="95">
        <f t="shared" si="428"/>
        <v>7294664071.6699991</v>
      </c>
      <c r="P1055" s="95">
        <f t="shared" si="428"/>
        <v>7043134386.21</v>
      </c>
      <c r="Q1055" s="95">
        <f t="shared" si="428"/>
        <v>2427993135.73</v>
      </c>
      <c r="R1055" s="97">
        <f t="shared" si="428"/>
        <v>2285009775.73</v>
      </c>
    </row>
    <row r="1056" spans="1:18" ht="18.600000000000001" thickBot="1" x14ac:dyDescent="0.35">
      <c r="A1056" s="2">
        <v>2021</v>
      </c>
      <c r="B1056" s="79" t="s">
        <v>426</v>
      </c>
      <c r="C1056" s="20" t="s">
        <v>123</v>
      </c>
      <c r="D1056" s="21" t="s">
        <v>18</v>
      </c>
      <c r="E1056" s="21">
        <v>20</v>
      </c>
      <c r="F1056" s="21" t="s">
        <v>19</v>
      </c>
      <c r="G1056" s="88" t="s">
        <v>124</v>
      </c>
      <c r="H1056" s="90">
        <v>1901794484</v>
      </c>
      <c r="I1056" s="90">
        <v>0</v>
      </c>
      <c r="J1056" s="90">
        <v>0</v>
      </c>
      <c r="K1056" s="90">
        <v>58000000</v>
      </c>
      <c r="L1056" s="90">
        <v>0</v>
      </c>
      <c r="M1056" s="90">
        <f t="shared" ref="M1056:M1061" si="429">+I1056-J1056+K1056-L1056</f>
        <v>58000000</v>
      </c>
      <c r="N1056" s="90">
        <f t="shared" ref="N1056:N1061" si="430">+H1056+M1056</f>
        <v>1959794484</v>
      </c>
      <c r="O1056" s="90">
        <v>1948213004.0899999</v>
      </c>
      <c r="P1056" s="90">
        <v>1947769846.49</v>
      </c>
      <c r="Q1056" s="90">
        <v>690269571.49000001</v>
      </c>
      <c r="R1056" s="91">
        <v>594011331.49000001</v>
      </c>
    </row>
    <row r="1057" spans="1:18" ht="31.8" thickBot="1" x14ac:dyDescent="0.35">
      <c r="A1057" s="2">
        <v>2021</v>
      </c>
      <c r="B1057" s="79" t="s">
        <v>426</v>
      </c>
      <c r="C1057" s="20" t="s">
        <v>125</v>
      </c>
      <c r="D1057" s="21" t="s">
        <v>18</v>
      </c>
      <c r="E1057" s="21">
        <v>20</v>
      </c>
      <c r="F1057" s="21" t="s">
        <v>19</v>
      </c>
      <c r="G1057" s="88" t="s">
        <v>126</v>
      </c>
      <c r="H1057" s="90">
        <v>3522762176</v>
      </c>
      <c r="I1057" s="90">
        <v>0</v>
      </c>
      <c r="J1057" s="90">
        <v>0</v>
      </c>
      <c r="K1057" s="90">
        <v>0</v>
      </c>
      <c r="L1057" s="90">
        <f>23501000+58000000</f>
        <v>81501000</v>
      </c>
      <c r="M1057" s="90">
        <f t="shared" si="429"/>
        <v>-81501000</v>
      </c>
      <c r="N1057" s="90">
        <f t="shared" si="430"/>
        <v>3441261176</v>
      </c>
      <c r="O1057" s="90">
        <v>3341366564.1999998</v>
      </c>
      <c r="P1057" s="90">
        <v>3251474639.48</v>
      </c>
      <c r="Q1057" s="90">
        <v>1014824512.48</v>
      </c>
      <c r="R1057" s="91">
        <v>973266112.48000002</v>
      </c>
    </row>
    <row r="1058" spans="1:18" ht="31.8" thickBot="1" x14ac:dyDescent="0.35">
      <c r="A1058" s="2">
        <v>2021</v>
      </c>
      <c r="B1058" s="79" t="s">
        <v>426</v>
      </c>
      <c r="C1058" s="20" t="s">
        <v>127</v>
      </c>
      <c r="D1058" s="21" t="s">
        <v>18</v>
      </c>
      <c r="E1058" s="21">
        <v>20</v>
      </c>
      <c r="F1058" s="21" t="s">
        <v>19</v>
      </c>
      <c r="G1058" s="88" t="s">
        <v>128</v>
      </c>
      <c r="H1058" s="90">
        <v>438053756</v>
      </c>
      <c r="I1058" s="90">
        <v>0</v>
      </c>
      <c r="J1058" s="90">
        <v>0</v>
      </c>
      <c r="K1058" s="90">
        <v>0</v>
      </c>
      <c r="L1058" s="90">
        <v>0</v>
      </c>
      <c r="M1058" s="90">
        <f t="shared" si="429"/>
        <v>0</v>
      </c>
      <c r="N1058" s="90">
        <f t="shared" si="430"/>
        <v>438053756</v>
      </c>
      <c r="O1058" s="90">
        <v>288970451.94999999</v>
      </c>
      <c r="P1058" s="90">
        <v>234462009.06</v>
      </c>
      <c r="Q1058" s="90">
        <v>82444862.5</v>
      </c>
      <c r="R1058" s="91">
        <v>82444862.5</v>
      </c>
    </row>
    <row r="1059" spans="1:18" ht="18.600000000000001" thickBot="1" x14ac:dyDescent="0.35">
      <c r="A1059" s="2">
        <v>2021</v>
      </c>
      <c r="B1059" s="79" t="s">
        <v>426</v>
      </c>
      <c r="C1059" s="20" t="s">
        <v>129</v>
      </c>
      <c r="D1059" s="21" t="s">
        <v>18</v>
      </c>
      <c r="E1059" s="21">
        <v>20</v>
      </c>
      <c r="F1059" s="21" t="s">
        <v>19</v>
      </c>
      <c r="G1059" s="88" t="s">
        <v>130</v>
      </c>
      <c r="H1059" s="90">
        <v>1485186461</v>
      </c>
      <c r="I1059" s="90">
        <v>0</v>
      </c>
      <c r="J1059" s="90">
        <v>0</v>
      </c>
      <c r="K1059" s="90">
        <v>0</v>
      </c>
      <c r="L1059" s="90">
        <v>100000000</v>
      </c>
      <c r="M1059" s="90">
        <f t="shared" si="429"/>
        <v>-100000000</v>
      </c>
      <c r="N1059" s="90">
        <f t="shared" si="430"/>
        <v>1385186461</v>
      </c>
      <c r="O1059" s="90">
        <v>1247529084.6099999</v>
      </c>
      <c r="P1059" s="90">
        <v>1247460434.6500001</v>
      </c>
      <c r="Q1059" s="90">
        <v>428041026.38</v>
      </c>
      <c r="R1059" s="91">
        <v>422874306.38</v>
      </c>
    </row>
    <row r="1060" spans="1:18" ht="47.4" thickBot="1" x14ac:dyDescent="0.35">
      <c r="A1060" s="2">
        <v>2021</v>
      </c>
      <c r="B1060" s="79" t="s">
        <v>426</v>
      </c>
      <c r="C1060" s="20" t="s">
        <v>131</v>
      </c>
      <c r="D1060" s="21" t="s">
        <v>18</v>
      </c>
      <c r="E1060" s="21">
        <v>20</v>
      </c>
      <c r="F1060" s="21" t="s">
        <v>19</v>
      </c>
      <c r="G1060" s="88" t="s">
        <v>132</v>
      </c>
      <c r="H1060" s="90">
        <v>160471120</v>
      </c>
      <c r="I1060" s="90">
        <v>0</v>
      </c>
      <c r="J1060" s="90">
        <v>0</v>
      </c>
      <c r="K1060" s="90">
        <v>0</v>
      </c>
      <c r="L1060" s="90">
        <v>0</v>
      </c>
      <c r="M1060" s="90">
        <f t="shared" si="429"/>
        <v>0</v>
      </c>
      <c r="N1060" s="90">
        <f t="shared" si="430"/>
        <v>160471120</v>
      </c>
      <c r="O1060" s="90">
        <v>102566038.25</v>
      </c>
      <c r="P1060" s="90">
        <v>102498527.95999999</v>
      </c>
      <c r="Q1060" s="90">
        <v>68801746.310000002</v>
      </c>
      <c r="R1060" s="91">
        <v>68801746.310000002</v>
      </c>
    </row>
    <row r="1061" spans="1:18" ht="47.4" thickBot="1" x14ac:dyDescent="0.35">
      <c r="A1061" s="2">
        <v>2021</v>
      </c>
      <c r="B1061" s="79" t="s">
        <v>426</v>
      </c>
      <c r="C1061" s="20" t="s">
        <v>133</v>
      </c>
      <c r="D1061" s="21" t="s">
        <v>18</v>
      </c>
      <c r="E1061" s="21">
        <v>20</v>
      </c>
      <c r="F1061" s="21" t="s">
        <v>19</v>
      </c>
      <c r="G1061" s="88" t="s">
        <v>134</v>
      </c>
      <c r="H1061" s="90">
        <v>518921304</v>
      </c>
      <c r="I1061" s="90">
        <v>0</v>
      </c>
      <c r="J1061" s="90">
        <v>0</v>
      </c>
      <c r="K1061" s="90">
        <v>0</v>
      </c>
      <c r="L1061" s="90">
        <v>55459348</v>
      </c>
      <c r="M1061" s="90">
        <f t="shared" si="429"/>
        <v>-55459348</v>
      </c>
      <c r="N1061" s="90">
        <f t="shared" si="430"/>
        <v>463461956</v>
      </c>
      <c r="O1061" s="90">
        <v>366018928.56999999</v>
      </c>
      <c r="P1061" s="90">
        <v>259468928.56999999</v>
      </c>
      <c r="Q1061" s="90">
        <v>143611416.56999999</v>
      </c>
      <c r="R1061" s="91">
        <v>143611416.56999999</v>
      </c>
    </row>
    <row r="1062" spans="1:18" ht="31.8" thickBot="1" x14ac:dyDescent="0.35">
      <c r="A1062" s="2">
        <v>2021</v>
      </c>
      <c r="B1062" s="79" t="s">
        <v>426</v>
      </c>
      <c r="C1062" s="15" t="s">
        <v>135</v>
      </c>
      <c r="D1062" s="21"/>
      <c r="E1062" s="21"/>
      <c r="F1062" s="21"/>
      <c r="G1062" s="85" t="s">
        <v>136</v>
      </c>
      <c r="H1062" s="95">
        <f t="shared" ref="H1062:R1062" si="431">SUM(H1063:H1067)</f>
        <v>563000000</v>
      </c>
      <c r="I1062" s="95">
        <f t="shared" si="431"/>
        <v>0</v>
      </c>
      <c r="J1062" s="95">
        <f t="shared" si="431"/>
        <v>0</v>
      </c>
      <c r="K1062" s="95">
        <f t="shared" si="431"/>
        <v>82000000</v>
      </c>
      <c r="L1062" s="95">
        <f t="shared" si="431"/>
        <v>82000000</v>
      </c>
      <c r="M1062" s="95">
        <f t="shared" si="431"/>
        <v>0</v>
      </c>
      <c r="N1062" s="95">
        <f t="shared" si="431"/>
        <v>563000000</v>
      </c>
      <c r="O1062" s="95">
        <f t="shared" si="431"/>
        <v>500551926.72000003</v>
      </c>
      <c r="P1062" s="95">
        <f t="shared" si="431"/>
        <v>418039326.72000003</v>
      </c>
      <c r="Q1062" s="95">
        <f t="shared" si="431"/>
        <v>115469326.72</v>
      </c>
      <c r="R1062" s="97">
        <f t="shared" si="431"/>
        <v>103269326.72</v>
      </c>
    </row>
    <row r="1063" spans="1:18" ht="18.600000000000001" thickBot="1" x14ac:dyDescent="0.35">
      <c r="A1063" s="2">
        <v>2021</v>
      </c>
      <c r="B1063" s="79" t="s">
        <v>426</v>
      </c>
      <c r="C1063" s="20" t="s">
        <v>137</v>
      </c>
      <c r="D1063" s="21" t="s">
        <v>18</v>
      </c>
      <c r="E1063" s="21">
        <v>20</v>
      </c>
      <c r="F1063" s="21" t="s">
        <v>19</v>
      </c>
      <c r="G1063" s="88" t="s">
        <v>138</v>
      </c>
      <c r="H1063" s="90">
        <v>270000000</v>
      </c>
      <c r="I1063" s="90">
        <v>0</v>
      </c>
      <c r="J1063" s="90">
        <v>0</v>
      </c>
      <c r="K1063" s="90">
        <v>0</v>
      </c>
      <c r="L1063" s="90">
        <v>0</v>
      </c>
      <c r="M1063" s="90">
        <f t="shared" ref="M1063:M1068" si="432">+I1063-J1063+K1063-L1063</f>
        <v>0</v>
      </c>
      <c r="N1063" s="90">
        <f t="shared" ref="N1063:N1068" si="433">+H1063+M1063</f>
        <v>270000000</v>
      </c>
      <c r="O1063" s="90">
        <v>270000000</v>
      </c>
      <c r="P1063" s="90">
        <v>207507000</v>
      </c>
      <c r="Q1063" s="90">
        <v>114937000</v>
      </c>
      <c r="R1063" s="91">
        <v>102737000</v>
      </c>
    </row>
    <row r="1064" spans="1:18" ht="31.8" thickBot="1" x14ac:dyDescent="0.35">
      <c r="A1064" s="2">
        <v>2021</v>
      </c>
      <c r="B1064" s="79" t="s">
        <v>426</v>
      </c>
      <c r="C1064" s="20" t="s">
        <v>139</v>
      </c>
      <c r="D1064" s="21" t="s">
        <v>18</v>
      </c>
      <c r="E1064" s="21">
        <v>20</v>
      </c>
      <c r="F1064" s="21" t="s">
        <v>19</v>
      </c>
      <c r="G1064" s="88" t="s">
        <v>140</v>
      </c>
      <c r="H1064" s="90">
        <v>50000000</v>
      </c>
      <c r="I1064" s="90">
        <v>0</v>
      </c>
      <c r="J1064" s="90">
        <v>0</v>
      </c>
      <c r="K1064" s="90">
        <v>0</v>
      </c>
      <c r="L1064" s="90">
        <v>0</v>
      </c>
      <c r="M1064" s="90">
        <f t="shared" si="432"/>
        <v>0</v>
      </c>
      <c r="N1064" s="90">
        <f t="shared" si="433"/>
        <v>50000000</v>
      </c>
      <c r="O1064" s="90">
        <v>17551926.719999999</v>
      </c>
      <c r="P1064" s="90">
        <v>126.72</v>
      </c>
      <c r="Q1064" s="90">
        <v>126.72</v>
      </c>
      <c r="R1064" s="91">
        <v>126.72</v>
      </c>
    </row>
    <row r="1065" spans="1:18" ht="47.4" thickBot="1" x14ac:dyDescent="0.35">
      <c r="A1065" s="2">
        <v>2021</v>
      </c>
      <c r="B1065" s="79" t="s">
        <v>426</v>
      </c>
      <c r="C1065" s="20" t="s">
        <v>141</v>
      </c>
      <c r="D1065" s="21" t="s">
        <v>18</v>
      </c>
      <c r="E1065" s="21">
        <v>20</v>
      </c>
      <c r="F1065" s="21" t="s">
        <v>19</v>
      </c>
      <c r="G1065" s="88" t="s">
        <v>142</v>
      </c>
      <c r="H1065" s="90">
        <v>3000000</v>
      </c>
      <c r="I1065" s="90">
        <v>0</v>
      </c>
      <c r="J1065" s="90">
        <v>0</v>
      </c>
      <c r="K1065" s="90">
        <v>0</v>
      </c>
      <c r="L1065" s="90">
        <v>0</v>
      </c>
      <c r="M1065" s="90">
        <f t="shared" si="432"/>
        <v>0</v>
      </c>
      <c r="N1065" s="90">
        <f t="shared" si="433"/>
        <v>3000000</v>
      </c>
      <c r="O1065" s="90">
        <v>3000000</v>
      </c>
      <c r="P1065" s="90">
        <v>532200</v>
      </c>
      <c r="Q1065" s="90">
        <v>532200</v>
      </c>
      <c r="R1065" s="91">
        <v>532200</v>
      </c>
    </row>
    <row r="1066" spans="1:18" ht="31.8" thickBot="1" x14ac:dyDescent="0.35">
      <c r="A1066" s="2">
        <v>2021</v>
      </c>
      <c r="B1066" s="79" t="s">
        <v>426</v>
      </c>
      <c r="C1066" s="20" t="s">
        <v>143</v>
      </c>
      <c r="D1066" s="21" t="s">
        <v>18</v>
      </c>
      <c r="E1066" s="21">
        <v>20</v>
      </c>
      <c r="F1066" s="21" t="s">
        <v>19</v>
      </c>
      <c r="G1066" s="88" t="s">
        <v>144</v>
      </c>
      <c r="H1066" s="90">
        <v>210000000</v>
      </c>
      <c r="I1066" s="90">
        <v>0</v>
      </c>
      <c r="J1066" s="90">
        <v>0</v>
      </c>
      <c r="K1066" s="90">
        <v>0</v>
      </c>
      <c r="L1066" s="90">
        <v>82000000</v>
      </c>
      <c r="M1066" s="90">
        <f t="shared" si="432"/>
        <v>-82000000</v>
      </c>
      <c r="N1066" s="92">
        <f t="shared" si="433"/>
        <v>128000000</v>
      </c>
      <c r="O1066" s="90">
        <v>98000000</v>
      </c>
      <c r="P1066" s="90">
        <v>98000000</v>
      </c>
      <c r="Q1066" s="90">
        <v>0</v>
      </c>
      <c r="R1066" s="91">
        <v>0</v>
      </c>
    </row>
    <row r="1067" spans="1:18" ht="18.600000000000001" thickBot="1" x14ac:dyDescent="0.35">
      <c r="A1067" s="2">
        <v>2021</v>
      </c>
      <c r="B1067" s="79" t="s">
        <v>426</v>
      </c>
      <c r="C1067" s="20" t="s">
        <v>145</v>
      </c>
      <c r="D1067" s="21" t="s">
        <v>18</v>
      </c>
      <c r="E1067" s="21">
        <v>20</v>
      </c>
      <c r="F1067" s="21" t="s">
        <v>19</v>
      </c>
      <c r="G1067" s="88" t="s">
        <v>146</v>
      </c>
      <c r="H1067" s="90">
        <v>30000000</v>
      </c>
      <c r="I1067" s="90">
        <v>0</v>
      </c>
      <c r="J1067" s="90">
        <v>0</v>
      </c>
      <c r="K1067" s="90">
        <v>82000000</v>
      </c>
      <c r="L1067" s="90">
        <v>0</v>
      </c>
      <c r="M1067" s="90">
        <f t="shared" si="432"/>
        <v>82000000</v>
      </c>
      <c r="N1067" s="92">
        <f t="shared" si="433"/>
        <v>112000000</v>
      </c>
      <c r="O1067" s="90">
        <v>112000000</v>
      </c>
      <c r="P1067" s="90">
        <v>112000000</v>
      </c>
      <c r="Q1067" s="90">
        <v>0</v>
      </c>
      <c r="R1067" s="91">
        <v>0</v>
      </c>
    </row>
    <row r="1068" spans="1:18" ht="18.600000000000001" thickBot="1" x14ac:dyDescent="0.35">
      <c r="A1068" s="2">
        <v>2021</v>
      </c>
      <c r="B1068" s="79" t="s">
        <v>426</v>
      </c>
      <c r="C1068" s="15" t="s">
        <v>147</v>
      </c>
      <c r="D1068" s="21" t="s">
        <v>18</v>
      </c>
      <c r="E1068" s="21">
        <v>20</v>
      </c>
      <c r="F1068" s="21" t="s">
        <v>19</v>
      </c>
      <c r="G1068" s="85" t="s">
        <v>148</v>
      </c>
      <c r="H1068" s="95">
        <v>36000000</v>
      </c>
      <c r="I1068" s="95">
        <v>0</v>
      </c>
      <c r="J1068" s="95">
        <v>0</v>
      </c>
      <c r="K1068" s="95">
        <v>0</v>
      </c>
      <c r="L1068" s="95">
        <v>0</v>
      </c>
      <c r="M1068" s="95">
        <f t="shared" si="432"/>
        <v>0</v>
      </c>
      <c r="N1068" s="95">
        <f t="shared" si="433"/>
        <v>36000000</v>
      </c>
      <c r="O1068" s="95">
        <v>8035887.0800000001</v>
      </c>
      <c r="P1068" s="95">
        <v>7404439.7300000004</v>
      </c>
      <c r="Q1068" s="95">
        <v>7404439.7300000004</v>
      </c>
      <c r="R1068" s="97">
        <v>7404439.7300000004</v>
      </c>
    </row>
    <row r="1069" spans="1:18" ht="18.600000000000001" thickBot="1" x14ac:dyDescent="0.35">
      <c r="A1069" s="2">
        <v>2021</v>
      </c>
      <c r="B1069" s="79" t="s">
        <v>426</v>
      </c>
      <c r="C1069" s="15" t="s">
        <v>149</v>
      </c>
      <c r="D1069" s="16"/>
      <c r="E1069" s="16"/>
      <c r="F1069" s="21"/>
      <c r="G1069" s="85" t="s">
        <v>150</v>
      </c>
      <c r="H1069" s="95">
        <f t="shared" ref="H1069:R1069" si="434">+H1070+H1073+H1078</f>
        <v>27177626000</v>
      </c>
      <c r="I1069" s="95">
        <f t="shared" si="434"/>
        <v>0</v>
      </c>
      <c r="J1069" s="95">
        <f t="shared" si="434"/>
        <v>0</v>
      </c>
      <c r="K1069" s="95">
        <f t="shared" si="434"/>
        <v>0</v>
      </c>
      <c r="L1069" s="95">
        <f t="shared" si="434"/>
        <v>0</v>
      </c>
      <c r="M1069" s="95">
        <f t="shared" si="434"/>
        <v>0</v>
      </c>
      <c r="N1069" s="95">
        <f t="shared" si="434"/>
        <v>27177626000</v>
      </c>
      <c r="O1069" s="95">
        <f t="shared" si="434"/>
        <v>6471215059.5300007</v>
      </c>
      <c r="P1069" s="95">
        <f t="shared" si="434"/>
        <v>5341856926.8399992</v>
      </c>
      <c r="Q1069" s="95">
        <f t="shared" si="434"/>
        <v>2010193837.8399997</v>
      </c>
      <c r="R1069" s="97">
        <f t="shared" si="434"/>
        <v>2010193837.8399997</v>
      </c>
    </row>
    <row r="1070" spans="1:18" ht="18.600000000000001" thickBot="1" x14ac:dyDescent="0.35">
      <c r="A1070" s="2">
        <v>2021</v>
      </c>
      <c r="B1070" s="79" t="s">
        <v>426</v>
      </c>
      <c r="C1070" s="15" t="s">
        <v>151</v>
      </c>
      <c r="D1070" s="16"/>
      <c r="E1070" s="16"/>
      <c r="F1070" s="21"/>
      <c r="G1070" s="85" t="s">
        <v>152</v>
      </c>
      <c r="H1070" s="95">
        <f t="shared" ref="H1070:R1071" si="435">+H1071</f>
        <v>18767000000</v>
      </c>
      <c r="I1070" s="95">
        <f t="shared" si="435"/>
        <v>0</v>
      </c>
      <c r="J1070" s="95">
        <f t="shared" si="435"/>
        <v>0</v>
      </c>
      <c r="K1070" s="95">
        <f t="shared" si="435"/>
        <v>0</v>
      </c>
      <c r="L1070" s="95">
        <f t="shared" si="435"/>
        <v>0</v>
      </c>
      <c r="M1070" s="95">
        <f t="shared" si="435"/>
        <v>0</v>
      </c>
      <c r="N1070" s="95">
        <f t="shared" si="435"/>
        <v>18767000000</v>
      </c>
      <c r="O1070" s="95">
        <f t="shared" si="435"/>
        <v>0</v>
      </c>
      <c r="P1070" s="95">
        <f t="shared" si="435"/>
        <v>0</v>
      </c>
      <c r="Q1070" s="95">
        <f t="shared" si="435"/>
        <v>0</v>
      </c>
      <c r="R1070" s="97">
        <f t="shared" si="435"/>
        <v>0</v>
      </c>
    </row>
    <row r="1071" spans="1:18" ht="18.600000000000001" thickBot="1" x14ac:dyDescent="0.35">
      <c r="A1071" s="2">
        <v>2021</v>
      </c>
      <c r="B1071" s="79" t="s">
        <v>426</v>
      </c>
      <c r="C1071" s="15" t="s">
        <v>153</v>
      </c>
      <c r="D1071" s="16"/>
      <c r="E1071" s="16"/>
      <c r="F1071" s="21"/>
      <c r="G1071" s="85" t="s">
        <v>154</v>
      </c>
      <c r="H1071" s="95">
        <f t="shared" si="435"/>
        <v>18767000000</v>
      </c>
      <c r="I1071" s="95">
        <f t="shared" si="435"/>
        <v>0</v>
      </c>
      <c r="J1071" s="95">
        <f t="shared" si="435"/>
        <v>0</v>
      </c>
      <c r="K1071" s="95">
        <f t="shared" si="435"/>
        <v>0</v>
      </c>
      <c r="L1071" s="95">
        <f t="shared" si="435"/>
        <v>0</v>
      </c>
      <c r="M1071" s="95">
        <f t="shared" si="435"/>
        <v>0</v>
      </c>
      <c r="N1071" s="95">
        <f t="shared" si="435"/>
        <v>18767000000</v>
      </c>
      <c r="O1071" s="95">
        <f t="shared" si="435"/>
        <v>0</v>
      </c>
      <c r="P1071" s="95">
        <f t="shared" si="435"/>
        <v>0</v>
      </c>
      <c r="Q1071" s="95">
        <f t="shared" si="435"/>
        <v>0</v>
      </c>
      <c r="R1071" s="97">
        <f t="shared" si="435"/>
        <v>0</v>
      </c>
    </row>
    <row r="1072" spans="1:18" ht="47.4" thickBot="1" x14ac:dyDescent="0.35">
      <c r="A1072" s="2">
        <v>2021</v>
      </c>
      <c r="B1072" s="79" t="s">
        <v>426</v>
      </c>
      <c r="C1072" s="15" t="s">
        <v>155</v>
      </c>
      <c r="D1072" s="16" t="s">
        <v>18</v>
      </c>
      <c r="E1072" s="16">
        <v>20</v>
      </c>
      <c r="F1072" s="16" t="s">
        <v>19</v>
      </c>
      <c r="G1072" s="85" t="s">
        <v>156</v>
      </c>
      <c r="H1072" s="93">
        <v>18767000000</v>
      </c>
      <c r="I1072" s="95">
        <v>0</v>
      </c>
      <c r="J1072" s="95">
        <v>0</v>
      </c>
      <c r="K1072" s="95">
        <v>0</v>
      </c>
      <c r="L1072" s="95">
        <v>0</v>
      </c>
      <c r="M1072" s="95">
        <f>+I1072-J1072+K1072-L1072</f>
        <v>0</v>
      </c>
      <c r="N1072" s="95">
        <f>+H1072+M1072</f>
        <v>18767000000</v>
      </c>
      <c r="O1072" s="95">
        <v>0</v>
      </c>
      <c r="P1072" s="95">
        <v>0</v>
      </c>
      <c r="Q1072" s="95">
        <v>0</v>
      </c>
      <c r="R1072" s="97">
        <v>0</v>
      </c>
    </row>
    <row r="1073" spans="1:18" ht="18.600000000000001" thickBot="1" x14ac:dyDescent="0.35">
      <c r="A1073" s="2">
        <v>2021</v>
      </c>
      <c r="B1073" s="79" t="s">
        <v>426</v>
      </c>
      <c r="C1073" s="15" t="s">
        <v>157</v>
      </c>
      <c r="D1073" s="16"/>
      <c r="E1073" s="16"/>
      <c r="F1073" s="21"/>
      <c r="G1073" s="85" t="s">
        <v>427</v>
      </c>
      <c r="H1073" s="95">
        <f t="shared" ref="H1073:R1074" si="436">+H1074</f>
        <v>188000000</v>
      </c>
      <c r="I1073" s="95">
        <f t="shared" si="436"/>
        <v>0</v>
      </c>
      <c r="J1073" s="95">
        <f t="shared" si="436"/>
        <v>0</v>
      </c>
      <c r="K1073" s="95">
        <f t="shared" si="436"/>
        <v>0</v>
      </c>
      <c r="L1073" s="95">
        <f t="shared" si="436"/>
        <v>0</v>
      </c>
      <c r="M1073" s="95">
        <f t="shared" si="436"/>
        <v>0</v>
      </c>
      <c r="N1073" s="95">
        <f t="shared" si="436"/>
        <v>188000000</v>
      </c>
      <c r="O1073" s="95">
        <f t="shared" si="436"/>
        <v>188000000</v>
      </c>
      <c r="P1073" s="95">
        <f t="shared" si="436"/>
        <v>13918743.870000001</v>
      </c>
      <c r="Q1073" s="95">
        <f t="shared" si="436"/>
        <v>13918743.870000001</v>
      </c>
      <c r="R1073" s="97">
        <f t="shared" si="436"/>
        <v>13918743.870000001</v>
      </c>
    </row>
    <row r="1074" spans="1:18" ht="31.8" thickBot="1" x14ac:dyDescent="0.35">
      <c r="A1074" s="2">
        <v>2021</v>
      </c>
      <c r="B1074" s="79" t="s">
        <v>426</v>
      </c>
      <c r="C1074" s="15" t="s">
        <v>159</v>
      </c>
      <c r="D1074" s="21"/>
      <c r="E1074" s="21"/>
      <c r="F1074" s="21"/>
      <c r="G1074" s="85" t="s">
        <v>160</v>
      </c>
      <c r="H1074" s="95">
        <f t="shared" si="436"/>
        <v>188000000</v>
      </c>
      <c r="I1074" s="95">
        <f t="shared" si="436"/>
        <v>0</v>
      </c>
      <c r="J1074" s="95">
        <f t="shared" si="436"/>
        <v>0</v>
      </c>
      <c r="K1074" s="95">
        <f t="shared" si="436"/>
        <v>0</v>
      </c>
      <c r="L1074" s="95">
        <f t="shared" si="436"/>
        <v>0</v>
      </c>
      <c r="M1074" s="95">
        <f t="shared" si="436"/>
        <v>0</v>
      </c>
      <c r="N1074" s="95">
        <f t="shared" si="436"/>
        <v>188000000</v>
      </c>
      <c r="O1074" s="95">
        <f t="shared" si="436"/>
        <v>188000000</v>
      </c>
      <c r="P1074" s="95">
        <f t="shared" si="436"/>
        <v>13918743.870000001</v>
      </c>
      <c r="Q1074" s="95">
        <f t="shared" si="436"/>
        <v>13918743.870000001</v>
      </c>
      <c r="R1074" s="97">
        <f t="shared" si="436"/>
        <v>13918743.870000001</v>
      </c>
    </row>
    <row r="1075" spans="1:18" ht="31.8" thickBot="1" x14ac:dyDescent="0.35">
      <c r="A1075" s="2">
        <v>2021</v>
      </c>
      <c r="B1075" s="79" t="s">
        <v>426</v>
      </c>
      <c r="C1075" s="15" t="s">
        <v>161</v>
      </c>
      <c r="D1075" s="21"/>
      <c r="E1075" s="21"/>
      <c r="F1075" s="21"/>
      <c r="G1075" s="85" t="s">
        <v>162</v>
      </c>
      <c r="H1075" s="95">
        <f t="shared" ref="H1075:R1075" si="437">+H1076+H1077</f>
        <v>188000000</v>
      </c>
      <c r="I1075" s="95">
        <f t="shared" si="437"/>
        <v>0</v>
      </c>
      <c r="J1075" s="95">
        <f t="shared" si="437"/>
        <v>0</v>
      </c>
      <c r="K1075" s="95">
        <f t="shared" si="437"/>
        <v>0</v>
      </c>
      <c r="L1075" s="95">
        <f t="shared" si="437"/>
        <v>0</v>
      </c>
      <c r="M1075" s="95">
        <f t="shared" si="437"/>
        <v>0</v>
      </c>
      <c r="N1075" s="95">
        <f t="shared" si="437"/>
        <v>188000000</v>
      </c>
      <c r="O1075" s="95">
        <f t="shared" si="437"/>
        <v>188000000</v>
      </c>
      <c r="P1075" s="95">
        <f t="shared" si="437"/>
        <v>13918743.870000001</v>
      </c>
      <c r="Q1075" s="95">
        <f t="shared" si="437"/>
        <v>13918743.870000001</v>
      </c>
      <c r="R1075" s="97">
        <f t="shared" si="437"/>
        <v>13918743.870000001</v>
      </c>
    </row>
    <row r="1076" spans="1:18" ht="18.600000000000001" thickBot="1" x14ac:dyDescent="0.35">
      <c r="A1076" s="2">
        <v>2021</v>
      </c>
      <c r="B1076" s="79" t="s">
        <v>426</v>
      </c>
      <c r="C1076" s="20" t="s">
        <v>163</v>
      </c>
      <c r="D1076" s="21" t="s">
        <v>18</v>
      </c>
      <c r="E1076" s="21">
        <v>20</v>
      </c>
      <c r="F1076" s="21" t="s">
        <v>19</v>
      </c>
      <c r="G1076" s="88" t="s">
        <v>164</v>
      </c>
      <c r="H1076" s="90">
        <v>68000000</v>
      </c>
      <c r="I1076" s="90">
        <v>0</v>
      </c>
      <c r="J1076" s="90">
        <v>0</v>
      </c>
      <c r="K1076" s="90">
        <v>0</v>
      </c>
      <c r="L1076" s="90">
        <v>0</v>
      </c>
      <c r="M1076" s="90">
        <f>+I1076-J1076+K1076-L1076</f>
        <v>0</v>
      </c>
      <c r="N1076" s="90">
        <f>+H1076+M1076</f>
        <v>68000000</v>
      </c>
      <c r="O1076" s="90">
        <v>68000000</v>
      </c>
      <c r="P1076" s="90">
        <v>13890065.98</v>
      </c>
      <c r="Q1076" s="90">
        <v>13890065.98</v>
      </c>
      <c r="R1076" s="91">
        <v>13890065.98</v>
      </c>
    </row>
    <row r="1077" spans="1:18" ht="31.8" thickBot="1" x14ac:dyDescent="0.35">
      <c r="A1077" s="2">
        <v>2021</v>
      </c>
      <c r="B1077" s="79" t="s">
        <v>426</v>
      </c>
      <c r="C1077" s="20" t="s">
        <v>165</v>
      </c>
      <c r="D1077" s="21" t="s">
        <v>18</v>
      </c>
      <c r="E1077" s="21">
        <v>20</v>
      </c>
      <c r="F1077" s="21" t="s">
        <v>19</v>
      </c>
      <c r="G1077" s="88" t="s">
        <v>166</v>
      </c>
      <c r="H1077" s="90">
        <v>120000000</v>
      </c>
      <c r="I1077" s="90">
        <v>0</v>
      </c>
      <c r="J1077" s="90">
        <v>0</v>
      </c>
      <c r="K1077" s="90">
        <v>0</v>
      </c>
      <c r="L1077" s="90">
        <v>0</v>
      </c>
      <c r="M1077" s="90">
        <f>+I1077-J1077+K1077-L1077</f>
        <v>0</v>
      </c>
      <c r="N1077" s="90">
        <f>+H1077+M1077</f>
        <v>120000000</v>
      </c>
      <c r="O1077" s="90">
        <v>120000000</v>
      </c>
      <c r="P1077" s="90">
        <v>28677.89</v>
      </c>
      <c r="Q1077" s="90">
        <v>28677.89</v>
      </c>
      <c r="R1077" s="91">
        <v>28677.89</v>
      </c>
    </row>
    <row r="1078" spans="1:18" ht="18.600000000000001" thickBot="1" x14ac:dyDescent="0.35">
      <c r="A1078" s="2">
        <v>2021</v>
      </c>
      <c r="B1078" s="79" t="s">
        <v>426</v>
      </c>
      <c r="C1078" s="15" t="s">
        <v>167</v>
      </c>
      <c r="D1078" s="16"/>
      <c r="E1078" s="16"/>
      <c r="F1078" s="21"/>
      <c r="G1078" s="85" t="s">
        <v>168</v>
      </c>
      <c r="H1078" s="95">
        <f t="shared" ref="H1078:R1078" si="438">+H1079</f>
        <v>8222626000</v>
      </c>
      <c r="I1078" s="95">
        <f t="shared" si="438"/>
        <v>0</v>
      </c>
      <c r="J1078" s="95">
        <f t="shared" si="438"/>
        <v>0</v>
      </c>
      <c r="K1078" s="95">
        <f t="shared" si="438"/>
        <v>0</v>
      </c>
      <c r="L1078" s="95">
        <f t="shared" si="438"/>
        <v>0</v>
      </c>
      <c r="M1078" s="95">
        <f t="shared" si="438"/>
        <v>0</v>
      </c>
      <c r="N1078" s="95">
        <f t="shared" si="438"/>
        <v>8222626000</v>
      </c>
      <c r="O1078" s="95">
        <f t="shared" si="438"/>
        <v>6283215059.5300007</v>
      </c>
      <c r="P1078" s="95">
        <f t="shared" si="438"/>
        <v>5327938182.9699993</v>
      </c>
      <c r="Q1078" s="95">
        <f t="shared" si="438"/>
        <v>1996275093.9699998</v>
      </c>
      <c r="R1078" s="97">
        <f t="shared" si="438"/>
        <v>1996275093.9699998</v>
      </c>
    </row>
    <row r="1079" spans="1:18" ht="18.600000000000001" thickBot="1" x14ac:dyDescent="0.35">
      <c r="A1079" s="2">
        <v>2021</v>
      </c>
      <c r="B1079" s="79" t="s">
        <v>426</v>
      </c>
      <c r="C1079" s="15" t="s">
        <v>169</v>
      </c>
      <c r="D1079" s="16"/>
      <c r="E1079" s="16"/>
      <c r="F1079" s="21"/>
      <c r="G1079" s="85" t="s">
        <v>170</v>
      </c>
      <c r="H1079" s="95">
        <f t="shared" ref="H1079:R1079" si="439">+H1080+H1081+H1082</f>
        <v>8222626000</v>
      </c>
      <c r="I1079" s="95">
        <f t="shared" si="439"/>
        <v>0</v>
      </c>
      <c r="J1079" s="95">
        <f t="shared" si="439"/>
        <v>0</v>
      </c>
      <c r="K1079" s="95">
        <f t="shared" si="439"/>
        <v>0</v>
      </c>
      <c r="L1079" s="95">
        <f t="shared" si="439"/>
        <v>0</v>
      </c>
      <c r="M1079" s="95">
        <f t="shared" si="439"/>
        <v>0</v>
      </c>
      <c r="N1079" s="95">
        <f t="shared" si="439"/>
        <v>8222626000</v>
      </c>
      <c r="O1079" s="95">
        <f t="shared" si="439"/>
        <v>6283215059.5300007</v>
      </c>
      <c r="P1079" s="95">
        <f t="shared" si="439"/>
        <v>5327938182.9699993</v>
      </c>
      <c r="Q1079" s="95">
        <f t="shared" si="439"/>
        <v>1996275093.9699998</v>
      </c>
      <c r="R1079" s="97">
        <f t="shared" si="439"/>
        <v>1996275093.9699998</v>
      </c>
    </row>
    <row r="1080" spans="1:18" ht="18.600000000000001" thickBot="1" x14ac:dyDescent="0.35">
      <c r="A1080" s="2">
        <v>2021</v>
      </c>
      <c r="B1080" s="79" t="s">
        <v>426</v>
      </c>
      <c r="C1080" s="20" t="s">
        <v>171</v>
      </c>
      <c r="D1080" s="21" t="s">
        <v>172</v>
      </c>
      <c r="E1080" s="21">
        <v>10</v>
      </c>
      <c r="F1080" s="21" t="s">
        <v>19</v>
      </c>
      <c r="G1080" s="88" t="s">
        <v>173</v>
      </c>
      <c r="H1080" s="90">
        <v>1408779000</v>
      </c>
      <c r="I1080" s="90">
        <v>0</v>
      </c>
      <c r="J1080" s="90">
        <v>0</v>
      </c>
      <c r="K1080" s="90">
        <v>0</v>
      </c>
      <c r="L1080" s="90">
        <v>0</v>
      </c>
      <c r="M1080" s="90">
        <f>+I1080-J1080+K1080-L1080</f>
        <v>0</v>
      </c>
      <c r="N1080" s="90">
        <f>+H1080+M1080</f>
        <v>1408779000</v>
      </c>
      <c r="O1080" s="90">
        <v>882524834</v>
      </c>
      <c r="P1080" s="90">
        <v>882524834</v>
      </c>
      <c r="Q1080" s="90">
        <v>882524834</v>
      </c>
      <c r="R1080" s="91">
        <v>882524834</v>
      </c>
    </row>
    <row r="1081" spans="1:18" ht="18.600000000000001" thickBot="1" x14ac:dyDescent="0.35">
      <c r="A1081" s="2">
        <v>2021</v>
      </c>
      <c r="B1081" s="79" t="s">
        <v>426</v>
      </c>
      <c r="C1081" s="20" t="s">
        <v>171</v>
      </c>
      <c r="D1081" s="21" t="s">
        <v>18</v>
      </c>
      <c r="E1081" s="21">
        <v>20</v>
      </c>
      <c r="F1081" s="21" t="s">
        <v>19</v>
      </c>
      <c r="G1081" s="88" t="s">
        <v>173</v>
      </c>
      <c r="H1081" s="90">
        <v>848378000</v>
      </c>
      <c r="I1081" s="90">
        <v>0</v>
      </c>
      <c r="J1081" s="90">
        <v>0</v>
      </c>
      <c r="K1081" s="90">
        <v>0</v>
      </c>
      <c r="L1081" s="90">
        <v>0</v>
      </c>
      <c r="M1081" s="90">
        <f>+I1081-J1081+K1081-L1081</f>
        <v>0</v>
      </c>
      <c r="N1081" s="90">
        <f>+H1081+M1081</f>
        <v>848378000</v>
      </c>
      <c r="O1081" s="90">
        <v>8968387.5099999998</v>
      </c>
      <c r="P1081" s="90">
        <v>4251907.6100000003</v>
      </c>
      <c r="Q1081" s="90">
        <v>4251907.6100000003</v>
      </c>
      <c r="R1081" s="91">
        <v>4251907.6100000003</v>
      </c>
    </row>
    <row r="1082" spans="1:18" ht="18.600000000000001" thickBot="1" x14ac:dyDescent="0.35">
      <c r="A1082" s="2">
        <v>2021</v>
      </c>
      <c r="B1082" s="79" t="s">
        <v>426</v>
      </c>
      <c r="C1082" s="20" t="s">
        <v>174</v>
      </c>
      <c r="D1082" s="21" t="s">
        <v>18</v>
      </c>
      <c r="E1082" s="21">
        <v>20</v>
      </c>
      <c r="F1082" s="21" t="s">
        <v>19</v>
      </c>
      <c r="G1082" s="88" t="s">
        <v>175</v>
      </c>
      <c r="H1082" s="90">
        <v>5965469000</v>
      </c>
      <c r="I1082" s="90">
        <v>0</v>
      </c>
      <c r="J1082" s="90">
        <v>0</v>
      </c>
      <c r="K1082" s="90">
        <v>0</v>
      </c>
      <c r="L1082" s="90">
        <v>0</v>
      </c>
      <c r="M1082" s="90">
        <f>+I1082-J1082+K1082-L1082</f>
        <v>0</v>
      </c>
      <c r="N1082" s="90">
        <f>+H1082+M1082</f>
        <v>5965469000</v>
      </c>
      <c r="O1082" s="90">
        <v>5391721838.0200005</v>
      </c>
      <c r="P1082" s="90">
        <v>4441161441.3599997</v>
      </c>
      <c r="Q1082" s="90">
        <v>1109498352.3599999</v>
      </c>
      <c r="R1082" s="91">
        <v>1109498352.3599999</v>
      </c>
    </row>
    <row r="1083" spans="1:18" ht="31.8" thickBot="1" x14ac:dyDescent="0.35">
      <c r="A1083" s="2">
        <v>2021</v>
      </c>
      <c r="B1083" s="79" t="s">
        <v>426</v>
      </c>
      <c r="C1083" s="15" t="s">
        <v>176</v>
      </c>
      <c r="D1083" s="16"/>
      <c r="E1083" s="16"/>
      <c r="F1083" s="21"/>
      <c r="G1083" s="85" t="s">
        <v>177</v>
      </c>
      <c r="H1083" s="95">
        <f t="shared" ref="H1083:R1084" si="440">+H1084</f>
        <v>6122200000</v>
      </c>
      <c r="I1083" s="95">
        <f t="shared" si="440"/>
        <v>0</v>
      </c>
      <c r="J1083" s="95">
        <f t="shared" si="440"/>
        <v>0</v>
      </c>
      <c r="K1083" s="95">
        <f t="shared" si="440"/>
        <v>0</v>
      </c>
      <c r="L1083" s="95">
        <f t="shared" si="440"/>
        <v>0</v>
      </c>
      <c r="M1083" s="95">
        <f t="shared" si="440"/>
        <v>0</v>
      </c>
      <c r="N1083" s="95">
        <f t="shared" si="440"/>
        <v>6122200000</v>
      </c>
      <c r="O1083" s="95">
        <f t="shared" si="440"/>
        <v>4640071275.4499998</v>
      </c>
      <c r="P1083" s="95">
        <f t="shared" si="440"/>
        <v>4640071275.4499998</v>
      </c>
      <c r="Q1083" s="95">
        <f t="shared" si="440"/>
        <v>4640071275.4499998</v>
      </c>
      <c r="R1083" s="97">
        <f t="shared" si="440"/>
        <v>4640071275.4499998</v>
      </c>
    </row>
    <row r="1084" spans="1:18" ht="18.600000000000001" thickBot="1" x14ac:dyDescent="0.35">
      <c r="A1084" s="2">
        <v>2021</v>
      </c>
      <c r="B1084" s="79" t="s">
        <v>426</v>
      </c>
      <c r="C1084" s="15" t="s">
        <v>178</v>
      </c>
      <c r="D1084" s="16"/>
      <c r="E1084" s="16"/>
      <c r="F1084" s="21"/>
      <c r="G1084" s="85" t="s">
        <v>179</v>
      </c>
      <c r="H1084" s="95">
        <f t="shared" si="440"/>
        <v>6122200000</v>
      </c>
      <c r="I1084" s="95">
        <f t="shared" si="440"/>
        <v>0</v>
      </c>
      <c r="J1084" s="95">
        <f t="shared" si="440"/>
        <v>0</v>
      </c>
      <c r="K1084" s="95">
        <f t="shared" si="440"/>
        <v>0</v>
      </c>
      <c r="L1084" s="95">
        <f t="shared" si="440"/>
        <v>0</v>
      </c>
      <c r="M1084" s="95">
        <f t="shared" si="440"/>
        <v>0</v>
      </c>
      <c r="N1084" s="95">
        <f t="shared" si="440"/>
        <v>6122200000</v>
      </c>
      <c r="O1084" s="95">
        <f t="shared" si="440"/>
        <v>4640071275.4499998</v>
      </c>
      <c r="P1084" s="95">
        <f t="shared" si="440"/>
        <v>4640071275.4499998</v>
      </c>
      <c r="Q1084" s="95">
        <f t="shared" si="440"/>
        <v>4640071275.4499998</v>
      </c>
      <c r="R1084" s="97">
        <f t="shared" si="440"/>
        <v>4640071275.4499998</v>
      </c>
    </row>
    <row r="1085" spans="1:18" ht="18.600000000000001" thickBot="1" x14ac:dyDescent="0.35">
      <c r="A1085" s="2">
        <v>2021</v>
      </c>
      <c r="B1085" s="79" t="s">
        <v>426</v>
      </c>
      <c r="C1085" s="36" t="s">
        <v>180</v>
      </c>
      <c r="D1085" s="37" t="s">
        <v>18</v>
      </c>
      <c r="E1085" s="37">
        <v>20</v>
      </c>
      <c r="F1085" s="37" t="s">
        <v>19</v>
      </c>
      <c r="G1085" s="99" t="s">
        <v>181</v>
      </c>
      <c r="H1085" s="100">
        <v>6122200000</v>
      </c>
      <c r="I1085" s="100">
        <v>0</v>
      </c>
      <c r="J1085" s="100">
        <v>0</v>
      </c>
      <c r="K1085" s="100">
        <v>0</v>
      </c>
      <c r="L1085" s="100">
        <v>0</v>
      </c>
      <c r="M1085" s="100">
        <f>+I1085-J1085+K1085-L1085</f>
        <v>0</v>
      </c>
      <c r="N1085" s="100">
        <f>+H1085+M1085</f>
        <v>6122200000</v>
      </c>
      <c r="O1085" s="100">
        <v>4640071275.4499998</v>
      </c>
      <c r="P1085" s="100">
        <v>4640071275.4499998</v>
      </c>
      <c r="Q1085" s="100">
        <v>4640071275.4499998</v>
      </c>
      <c r="R1085" s="101">
        <v>4640071275.4499998</v>
      </c>
    </row>
    <row r="1086" spans="1:18" ht="18.600000000000001" thickBot="1" x14ac:dyDescent="0.35">
      <c r="A1086" s="2">
        <v>2021</v>
      </c>
      <c r="B1086" s="79" t="s">
        <v>426</v>
      </c>
      <c r="C1086" s="5" t="s">
        <v>182</v>
      </c>
      <c r="D1086" s="6"/>
      <c r="E1086" s="6"/>
      <c r="F1086" s="6"/>
      <c r="G1086" s="81" t="s">
        <v>183</v>
      </c>
      <c r="H1086" s="8">
        <f t="shared" ref="H1086:R1086" si="441">H1087+H1090</f>
        <v>969198470862</v>
      </c>
      <c r="I1086" s="8">
        <f t="shared" si="441"/>
        <v>0</v>
      </c>
      <c r="J1086" s="8">
        <f t="shared" si="441"/>
        <v>0</v>
      </c>
      <c r="K1086" s="8">
        <f t="shared" si="441"/>
        <v>0</v>
      </c>
      <c r="L1086" s="8">
        <f t="shared" si="441"/>
        <v>0</v>
      </c>
      <c r="M1086" s="8">
        <f t="shared" si="441"/>
        <v>0</v>
      </c>
      <c r="N1086" s="8">
        <f t="shared" si="441"/>
        <v>969198470862</v>
      </c>
      <c r="O1086" s="8">
        <f t="shared" si="441"/>
        <v>199002419100</v>
      </c>
      <c r="P1086" s="8">
        <f t="shared" si="441"/>
        <v>64166248238</v>
      </c>
      <c r="Q1086" s="8">
        <f t="shared" si="441"/>
        <v>64166248238</v>
      </c>
      <c r="R1086" s="9">
        <f t="shared" si="441"/>
        <v>64166248238</v>
      </c>
    </row>
    <row r="1087" spans="1:18" ht="18.600000000000001" thickBot="1" x14ac:dyDescent="0.35">
      <c r="A1087" s="2">
        <v>2021</v>
      </c>
      <c r="B1087" s="79" t="s">
        <v>426</v>
      </c>
      <c r="C1087" s="10" t="s">
        <v>184</v>
      </c>
      <c r="D1087" s="11"/>
      <c r="E1087" s="11"/>
      <c r="F1087" s="42"/>
      <c r="G1087" s="82" t="s">
        <v>185</v>
      </c>
      <c r="H1087" s="43">
        <f t="shared" ref="H1087:R1087" si="442">H1088</f>
        <v>134836170862</v>
      </c>
      <c r="I1087" s="43">
        <f t="shared" si="442"/>
        <v>0</v>
      </c>
      <c r="J1087" s="43">
        <f t="shared" si="442"/>
        <v>0</v>
      </c>
      <c r="K1087" s="43">
        <f t="shared" si="442"/>
        <v>0</v>
      </c>
      <c r="L1087" s="43">
        <f t="shared" si="442"/>
        <v>0</v>
      </c>
      <c r="M1087" s="43">
        <f t="shared" si="442"/>
        <v>0</v>
      </c>
      <c r="N1087" s="43">
        <f t="shared" si="442"/>
        <v>134836170862</v>
      </c>
      <c r="O1087" s="43">
        <f t="shared" si="442"/>
        <v>134836170862</v>
      </c>
      <c r="P1087" s="43">
        <f t="shared" si="442"/>
        <v>0</v>
      </c>
      <c r="Q1087" s="43">
        <f t="shared" si="442"/>
        <v>0</v>
      </c>
      <c r="R1087" s="44">
        <f t="shared" si="442"/>
        <v>0</v>
      </c>
    </row>
    <row r="1088" spans="1:18" ht="18.600000000000001" thickBot="1" x14ac:dyDescent="0.35">
      <c r="A1088" s="2">
        <v>2021</v>
      </c>
      <c r="B1088" s="79" t="s">
        <v>426</v>
      </c>
      <c r="C1088" s="15" t="s">
        <v>186</v>
      </c>
      <c r="D1088" s="16"/>
      <c r="E1088" s="16"/>
      <c r="F1088" s="21"/>
      <c r="G1088" s="85" t="s">
        <v>187</v>
      </c>
      <c r="H1088" s="45">
        <f t="shared" ref="H1088:R1088" si="443">+H1089</f>
        <v>134836170862</v>
      </c>
      <c r="I1088" s="45">
        <f t="shared" si="443"/>
        <v>0</v>
      </c>
      <c r="J1088" s="45">
        <f t="shared" si="443"/>
        <v>0</v>
      </c>
      <c r="K1088" s="45">
        <f t="shared" si="443"/>
        <v>0</v>
      </c>
      <c r="L1088" s="45">
        <f t="shared" si="443"/>
        <v>0</v>
      </c>
      <c r="M1088" s="45">
        <f t="shared" si="443"/>
        <v>0</v>
      </c>
      <c r="N1088" s="45">
        <f t="shared" si="443"/>
        <v>134836170862</v>
      </c>
      <c r="O1088" s="45">
        <f t="shared" si="443"/>
        <v>134836170862</v>
      </c>
      <c r="P1088" s="45">
        <f t="shared" si="443"/>
        <v>0</v>
      </c>
      <c r="Q1088" s="45">
        <f t="shared" si="443"/>
        <v>0</v>
      </c>
      <c r="R1088" s="46">
        <f t="shared" si="443"/>
        <v>0</v>
      </c>
    </row>
    <row r="1089" spans="1:18" ht="18.600000000000001" thickBot="1" x14ac:dyDescent="0.35">
      <c r="A1089" s="2">
        <v>2021</v>
      </c>
      <c r="B1089" s="79" t="s">
        <v>426</v>
      </c>
      <c r="C1089" s="20" t="s">
        <v>188</v>
      </c>
      <c r="D1089" s="21" t="s">
        <v>172</v>
      </c>
      <c r="E1089" s="21">
        <v>11</v>
      </c>
      <c r="F1089" s="21" t="s">
        <v>189</v>
      </c>
      <c r="G1089" s="88" t="s">
        <v>190</v>
      </c>
      <c r="H1089" s="47">
        <v>134836170862</v>
      </c>
      <c r="I1089" s="47">
        <v>0</v>
      </c>
      <c r="J1089" s="47">
        <v>0</v>
      </c>
      <c r="K1089" s="47">
        <v>0</v>
      </c>
      <c r="L1089" s="47">
        <v>0</v>
      </c>
      <c r="M1089" s="47">
        <f>+I1089-J1089+K1089-L1089</f>
        <v>0</v>
      </c>
      <c r="N1089" s="47">
        <f>+H1089+M1089</f>
        <v>134836170862</v>
      </c>
      <c r="O1089" s="47">
        <f>+I1089+N1089</f>
        <v>134836170862</v>
      </c>
      <c r="P1089" s="47">
        <v>0</v>
      </c>
      <c r="Q1089" s="47">
        <v>0</v>
      </c>
      <c r="R1089" s="48">
        <v>0</v>
      </c>
    </row>
    <row r="1090" spans="1:18" ht="18.600000000000001" thickBot="1" x14ac:dyDescent="0.35">
      <c r="A1090" s="2">
        <v>2021</v>
      </c>
      <c r="B1090" s="79" t="s">
        <v>426</v>
      </c>
      <c r="C1090" s="15" t="s">
        <v>191</v>
      </c>
      <c r="D1090" s="16"/>
      <c r="E1090" s="16"/>
      <c r="F1090" s="21"/>
      <c r="G1090" s="85" t="s">
        <v>192</v>
      </c>
      <c r="H1090" s="45">
        <f t="shared" ref="H1090:R1090" si="444">H1091</f>
        <v>834362300000</v>
      </c>
      <c r="I1090" s="45">
        <f t="shared" si="444"/>
        <v>0</v>
      </c>
      <c r="J1090" s="45">
        <f t="shared" si="444"/>
        <v>0</v>
      </c>
      <c r="K1090" s="45">
        <f t="shared" si="444"/>
        <v>0</v>
      </c>
      <c r="L1090" s="45">
        <f t="shared" si="444"/>
        <v>0</v>
      </c>
      <c r="M1090" s="45">
        <f t="shared" si="444"/>
        <v>0</v>
      </c>
      <c r="N1090" s="45">
        <f t="shared" si="444"/>
        <v>834362300000</v>
      </c>
      <c r="O1090" s="45">
        <f t="shared" si="444"/>
        <v>64166248238</v>
      </c>
      <c r="P1090" s="45">
        <f t="shared" si="444"/>
        <v>64166248238</v>
      </c>
      <c r="Q1090" s="45">
        <f t="shared" si="444"/>
        <v>64166248238</v>
      </c>
      <c r="R1090" s="46">
        <f t="shared" si="444"/>
        <v>64166248238</v>
      </c>
    </row>
    <row r="1091" spans="1:18" ht="18.600000000000001" thickBot="1" x14ac:dyDescent="0.35">
      <c r="A1091" s="2">
        <v>2021</v>
      </c>
      <c r="B1091" s="79" t="s">
        <v>426</v>
      </c>
      <c r="C1091" s="15" t="s">
        <v>193</v>
      </c>
      <c r="D1091" s="16"/>
      <c r="E1091" s="16"/>
      <c r="F1091" s="21"/>
      <c r="G1091" s="85" t="s">
        <v>194</v>
      </c>
      <c r="H1091" s="45">
        <f t="shared" ref="H1091:R1091" si="445">+H1092</f>
        <v>834362300000</v>
      </c>
      <c r="I1091" s="45">
        <f t="shared" si="445"/>
        <v>0</v>
      </c>
      <c r="J1091" s="45">
        <f t="shared" si="445"/>
        <v>0</v>
      </c>
      <c r="K1091" s="45">
        <f t="shared" si="445"/>
        <v>0</v>
      </c>
      <c r="L1091" s="45">
        <f t="shared" si="445"/>
        <v>0</v>
      </c>
      <c r="M1091" s="45">
        <f t="shared" si="445"/>
        <v>0</v>
      </c>
      <c r="N1091" s="45">
        <f t="shared" si="445"/>
        <v>834362300000</v>
      </c>
      <c r="O1091" s="45">
        <f t="shared" si="445"/>
        <v>64166248238</v>
      </c>
      <c r="P1091" s="45">
        <f t="shared" si="445"/>
        <v>64166248238</v>
      </c>
      <c r="Q1091" s="45">
        <f t="shared" si="445"/>
        <v>64166248238</v>
      </c>
      <c r="R1091" s="46">
        <f t="shared" si="445"/>
        <v>64166248238</v>
      </c>
    </row>
    <row r="1092" spans="1:18" ht="18.600000000000001" thickBot="1" x14ac:dyDescent="0.35">
      <c r="A1092" s="2">
        <v>2021</v>
      </c>
      <c r="B1092" s="79" t="s">
        <v>426</v>
      </c>
      <c r="C1092" s="36" t="s">
        <v>195</v>
      </c>
      <c r="D1092" s="37" t="s">
        <v>172</v>
      </c>
      <c r="E1092" s="37">
        <v>11</v>
      </c>
      <c r="F1092" s="37" t="s">
        <v>19</v>
      </c>
      <c r="G1092" s="99" t="s">
        <v>196</v>
      </c>
      <c r="H1092" s="49">
        <v>834362300000</v>
      </c>
      <c r="I1092" s="49">
        <v>0</v>
      </c>
      <c r="J1092" s="49">
        <v>0</v>
      </c>
      <c r="K1092" s="49">
        <v>0</v>
      </c>
      <c r="L1092" s="49">
        <v>0</v>
      </c>
      <c r="M1092" s="49">
        <f>+I1092-J1092+K1092-L1092</f>
        <v>0</v>
      </c>
      <c r="N1092" s="49">
        <f>+H1092+M1092</f>
        <v>834362300000</v>
      </c>
      <c r="O1092" s="49">
        <v>64166248238</v>
      </c>
      <c r="P1092" s="49">
        <v>64166248238</v>
      </c>
      <c r="Q1092" s="49">
        <v>64166248238</v>
      </c>
      <c r="R1092" s="50">
        <v>64166248238</v>
      </c>
    </row>
    <row r="1093" spans="1:18" ht="18.600000000000001" thickBot="1" x14ac:dyDescent="0.35">
      <c r="A1093" s="2">
        <v>2021</v>
      </c>
      <c r="B1093" s="79" t="s">
        <v>426</v>
      </c>
      <c r="C1093" s="5" t="s">
        <v>197</v>
      </c>
      <c r="D1093" s="6"/>
      <c r="E1093" s="6"/>
      <c r="F1093" s="6"/>
      <c r="G1093" s="81" t="s">
        <v>440</v>
      </c>
      <c r="H1093" s="8">
        <f t="shared" ref="H1093:R1093" si="446">+H1094+H1198+H1204+H1216+H1227</f>
        <v>4237527256305</v>
      </c>
      <c r="I1093" s="8">
        <f t="shared" si="446"/>
        <v>0</v>
      </c>
      <c r="J1093" s="8">
        <f t="shared" si="446"/>
        <v>0</v>
      </c>
      <c r="K1093" s="8">
        <f t="shared" si="446"/>
        <v>21990000000</v>
      </c>
      <c r="L1093" s="8">
        <f t="shared" si="446"/>
        <v>21990000000</v>
      </c>
      <c r="M1093" s="8">
        <f t="shared" si="446"/>
        <v>0</v>
      </c>
      <c r="N1093" s="8">
        <f t="shared" si="446"/>
        <v>4237527256305</v>
      </c>
      <c r="O1093" s="8">
        <f t="shared" si="446"/>
        <v>4183815904553.2305</v>
      </c>
      <c r="P1093" s="8">
        <f t="shared" si="446"/>
        <v>4045647533984.5693</v>
      </c>
      <c r="Q1093" s="8">
        <f t="shared" si="446"/>
        <v>137233016742.54001</v>
      </c>
      <c r="R1093" s="9">
        <f t="shared" si="446"/>
        <v>136954367580.54001</v>
      </c>
    </row>
    <row r="1094" spans="1:18" ht="18.600000000000001" thickBot="1" x14ac:dyDescent="0.35">
      <c r="A1094" s="2">
        <v>2021</v>
      </c>
      <c r="B1094" s="79" t="s">
        <v>426</v>
      </c>
      <c r="C1094" s="10" t="s">
        <v>198</v>
      </c>
      <c r="D1094" s="11"/>
      <c r="E1094" s="11"/>
      <c r="F1094" s="42"/>
      <c r="G1094" s="82" t="s">
        <v>199</v>
      </c>
      <c r="H1094" s="102">
        <f t="shared" ref="H1094:R1094" si="447">+H1095</f>
        <v>4013197084476</v>
      </c>
      <c r="I1094" s="102">
        <f t="shared" si="447"/>
        <v>0</v>
      </c>
      <c r="J1094" s="102">
        <f t="shared" si="447"/>
        <v>0</v>
      </c>
      <c r="K1094" s="102">
        <f t="shared" si="447"/>
        <v>0</v>
      </c>
      <c r="L1094" s="102">
        <f t="shared" si="447"/>
        <v>0</v>
      </c>
      <c r="M1094" s="102">
        <f t="shared" si="447"/>
        <v>0</v>
      </c>
      <c r="N1094" s="102">
        <f t="shared" si="447"/>
        <v>4013197084476</v>
      </c>
      <c r="O1094" s="102">
        <f t="shared" si="447"/>
        <v>3999728118385.8604</v>
      </c>
      <c r="P1094" s="102">
        <f t="shared" si="447"/>
        <v>3992849457743.1797</v>
      </c>
      <c r="Q1094" s="102">
        <f t="shared" si="447"/>
        <v>121114943951.98001</v>
      </c>
      <c r="R1094" s="103">
        <f t="shared" si="447"/>
        <v>120976438659.98001</v>
      </c>
    </row>
    <row r="1095" spans="1:18" ht="18.600000000000001" thickBot="1" x14ac:dyDescent="0.35">
      <c r="A1095" s="2">
        <v>2021</v>
      </c>
      <c r="B1095" s="79" t="s">
        <v>426</v>
      </c>
      <c r="C1095" s="15" t="s">
        <v>200</v>
      </c>
      <c r="D1095" s="16"/>
      <c r="E1095" s="16"/>
      <c r="F1095" s="21"/>
      <c r="G1095" s="85" t="s">
        <v>201</v>
      </c>
      <c r="H1095" s="95">
        <f t="shared" ref="H1095:R1095" si="448">+H1096+H1100+H1104+H1108+H1112+H1116+H1120+H1124+H1128+H1132+H1138+H1142+H1146+H1150+H1154+H1158+H1162+H1167+H1170+H1174+H1178+H1182+H1186+H1190</f>
        <v>4013197084476</v>
      </c>
      <c r="I1095" s="95">
        <f t="shared" si="448"/>
        <v>0</v>
      </c>
      <c r="J1095" s="95">
        <f t="shared" si="448"/>
        <v>0</v>
      </c>
      <c r="K1095" s="95">
        <f t="shared" si="448"/>
        <v>0</v>
      </c>
      <c r="L1095" s="95">
        <f t="shared" si="448"/>
        <v>0</v>
      </c>
      <c r="M1095" s="95">
        <f t="shared" si="448"/>
        <v>0</v>
      </c>
      <c r="N1095" s="95">
        <f t="shared" si="448"/>
        <v>4013197084476</v>
      </c>
      <c r="O1095" s="95">
        <f t="shared" si="448"/>
        <v>3999728118385.8604</v>
      </c>
      <c r="P1095" s="95">
        <f t="shared" si="448"/>
        <v>3992849457743.1797</v>
      </c>
      <c r="Q1095" s="95">
        <f t="shared" si="448"/>
        <v>121114943951.98001</v>
      </c>
      <c r="R1095" s="97">
        <f t="shared" si="448"/>
        <v>120976438659.98001</v>
      </c>
    </row>
    <row r="1096" spans="1:18" ht="47.4" thickBot="1" x14ac:dyDescent="0.35">
      <c r="A1096" s="2">
        <v>2021</v>
      </c>
      <c r="B1096" s="79" t="s">
        <v>426</v>
      </c>
      <c r="C1096" s="15" t="s">
        <v>202</v>
      </c>
      <c r="D1096" s="21"/>
      <c r="E1096" s="21"/>
      <c r="F1096" s="21"/>
      <c r="G1096" s="85" t="s">
        <v>203</v>
      </c>
      <c r="H1096" s="95">
        <f t="shared" ref="H1096:R1098" si="449">+H1097</f>
        <v>197403295128</v>
      </c>
      <c r="I1096" s="95">
        <f t="shared" si="449"/>
        <v>0</v>
      </c>
      <c r="J1096" s="95">
        <f t="shared" si="449"/>
        <v>0</v>
      </c>
      <c r="K1096" s="95">
        <f t="shared" si="449"/>
        <v>0</v>
      </c>
      <c r="L1096" s="95">
        <f t="shared" si="449"/>
        <v>0</v>
      </c>
      <c r="M1096" s="95">
        <f t="shared" si="449"/>
        <v>0</v>
      </c>
      <c r="N1096" s="95">
        <f t="shared" si="449"/>
        <v>197403295128</v>
      </c>
      <c r="O1096" s="95">
        <f t="shared" si="449"/>
        <v>197403295128</v>
      </c>
      <c r="P1096" s="95">
        <f t="shared" si="449"/>
        <v>197403295128</v>
      </c>
      <c r="Q1096" s="95">
        <f t="shared" si="449"/>
        <v>0</v>
      </c>
      <c r="R1096" s="97">
        <f t="shared" si="449"/>
        <v>0</v>
      </c>
    </row>
    <row r="1097" spans="1:18" ht="47.4" thickBot="1" x14ac:dyDescent="0.35">
      <c r="A1097" s="2">
        <v>2021</v>
      </c>
      <c r="B1097" s="79" t="s">
        <v>426</v>
      </c>
      <c r="C1097" s="15" t="s">
        <v>204</v>
      </c>
      <c r="D1097" s="53"/>
      <c r="E1097" s="53"/>
      <c r="F1097" s="21"/>
      <c r="G1097" s="85" t="s">
        <v>203</v>
      </c>
      <c r="H1097" s="95">
        <f t="shared" si="449"/>
        <v>197403295128</v>
      </c>
      <c r="I1097" s="95">
        <f t="shared" si="449"/>
        <v>0</v>
      </c>
      <c r="J1097" s="95">
        <f t="shared" si="449"/>
        <v>0</v>
      </c>
      <c r="K1097" s="95">
        <f t="shared" si="449"/>
        <v>0</v>
      </c>
      <c r="L1097" s="95">
        <f t="shared" si="449"/>
        <v>0</v>
      </c>
      <c r="M1097" s="95">
        <f t="shared" si="449"/>
        <v>0</v>
      </c>
      <c r="N1097" s="95">
        <f t="shared" si="449"/>
        <v>197403295128</v>
      </c>
      <c r="O1097" s="95">
        <f t="shared" si="449"/>
        <v>197403295128</v>
      </c>
      <c r="P1097" s="95">
        <f t="shared" si="449"/>
        <v>197403295128</v>
      </c>
      <c r="Q1097" s="95">
        <f t="shared" si="449"/>
        <v>0</v>
      </c>
      <c r="R1097" s="97">
        <f t="shared" si="449"/>
        <v>0</v>
      </c>
    </row>
    <row r="1098" spans="1:18" ht="18.600000000000001" thickBot="1" x14ac:dyDescent="0.35">
      <c r="A1098" s="2">
        <v>2021</v>
      </c>
      <c r="B1098" s="79" t="s">
        <v>426</v>
      </c>
      <c r="C1098" s="15" t="s">
        <v>205</v>
      </c>
      <c r="D1098" s="53"/>
      <c r="E1098" s="53"/>
      <c r="F1098" s="21"/>
      <c r="G1098" s="85" t="s">
        <v>206</v>
      </c>
      <c r="H1098" s="95">
        <f t="shared" si="449"/>
        <v>197403295128</v>
      </c>
      <c r="I1098" s="95">
        <f t="shared" si="449"/>
        <v>0</v>
      </c>
      <c r="J1098" s="95">
        <f t="shared" si="449"/>
        <v>0</v>
      </c>
      <c r="K1098" s="95">
        <f t="shared" si="449"/>
        <v>0</v>
      </c>
      <c r="L1098" s="95">
        <f t="shared" si="449"/>
        <v>0</v>
      </c>
      <c r="M1098" s="95">
        <f t="shared" si="449"/>
        <v>0</v>
      </c>
      <c r="N1098" s="95">
        <f t="shared" si="449"/>
        <v>197403295128</v>
      </c>
      <c r="O1098" s="95">
        <f t="shared" si="449"/>
        <v>197403295128</v>
      </c>
      <c r="P1098" s="95">
        <f t="shared" si="449"/>
        <v>197403295128</v>
      </c>
      <c r="Q1098" s="95">
        <f t="shared" si="449"/>
        <v>0</v>
      </c>
      <c r="R1098" s="97">
        <f t="shared" si="449"/>
        <v>0</v>
      </c>
    </row>
    <row r="1099" spans="1:18" ht="18.600000000000001" thickBot="1" x14ac:dyDescent="0.35">
      <c r="A1099" s="2">
        <v>2021</v>
      </c>
      <c r="B1099" s="79" t="s">
        <v>426</v>
      </c>
      <c r="C1099" s="20" t="s">
        <v>207</v>
      </c>
      <c r="D1099" s="21" t="s">
        <v>172</v>
      </c>
      <c r="E1099" s="21">
        <v>11</v>
      </c>
      <c r="F1099" s="21" t="s">
        <v>19</v>
      </c>
      <c r="G1099" s="88" t="s">
        <v>208</v>
      </c>
      <c r="H1099" s="90">
        <v>197403295128</v>
      </c>
      <c r="I1099" s="90">
        <v>0</v>
      </c>
      <c r="J1099" s="90">
        <v>0</v>
      </c>
      <c r="K1099" s="90">
        <v>0</v>
      </c>
      <c r="L1099" s="90">
        <v>0</v>
      </c>
      <c r="M1099" s="90">
        <f>+I1099-J1099+K1099-L1099</f>
        <v>0</v>
      </c>
      <c r="N1099" s="90">
        <f>+H1099+M1099</f>
        <v>197403295128</v>
      </c>
      <c r="O1099" s="90">
        <v>197403295128</v>
      </c>
      <c r="P1099" s="90">
        <v>197403295128</v>
      </c>
      <c r="Q1099" s="90">
        <v>0</v>
      </c>
      <c r="R1099" s="91">
        <v>0</v>
      </c>
    </row>
    <row r="1100" spans="1:18" ht="47.4" thickBot="1" x14ac:dyDescent="0.35">
      <c r="A1100" s="2">
        <v>2021</v>
      </c>
      <c r="B1100" s="79" t="s">
        <v>426</v>
      </c>
      <c r="C1100" s="15" t="s">
        <v>209</v>
      </c>
      <c r="D1100" s="53"/>
      <c r="E1100" s="53"/>
      <c r="F1100" s="21"/>
      <c r="G1100" s="85" t="s">
        <v>210</v>
      </c>
      <c r="H1100" s="95">
        <f t="shared" ref="H1100:R1102" si="450">+H1101</f>
        <v>1740600000</v>
      </c>
      <c r="I1100" s="95">
        <f t="shared" si="450"/>
        <v>0</v>
      </c>
      <c r="J1100" s="95">
        <f t="shared" si="450"/>
        <v>0</v>
      </c>
      <c r="K1100" s="95">
        <f t="shared" si="450"/>
        <v>0</v>
      </c>
      <c r="L1100" s="95">
        <f t="shared" si="450"/>
        <v>0</v>
      </c>
      <c r="M1100" s="95">
        <f t="shared" si="450"/>
        <v>0</v>
      </c>
      <c r="N1100" s="95">
        <f t="shared" si="450"/>
        <v>1740600000</v>
      </c>
      <c r="O1100" s="95">
        <f t="shared" si="450"/>
        <v>1740600000</v>
      </c>
      <c r="P1100" s="95">
        <f t="shared" si="450"/>
        <v>1740600000</v>
      </c>
      <c r="Q1100" s="95">
        <f t="shared" si="450"/>
        <v>0</v>
      </c>
      <c r="R1100" s="97">
        <f t="shared" si="450"/>
        <v>0</v>
      </c>
    </row>
    <row r="1101" spans="1:18" ht="47.4" thickBot="1" x14ac:dyDescent="0.35">
      <c r="A1101" s="2">
        <v>2021</v>
      </c>
      <c r="B1101" s="79" t="s">
        <v>426</v>
      </c>
      <c r="C1101" s="15" t="s">
        <v>211</v>
      </c>
      <c r="D1101" s="21"/>
      <c r="E1101" s="21"/>
      <c r="F1101" s="21"/>
      <c r="G1101" s="104" t="s">
        <v>210</v>
      </c>
      <c r="H1101" s="95">
        <f t="shared" si="450"/>
        <v>1740600000</v>
      </c>
      <c r="I1101" s="95">
        <f t="shared" si="450"/>
        <v>0</v>
      </c>
      <c r="J1101" s="95">
        <f t="shared" si="450"/>
        <v>0</v>
      </c>
      <c r="K1101" s="95">
        <f t="shared" si="450"/>
        <v>0</v>
      </c>
      <c r="L1101" s="95">
        <f t="shared" si="450"/>
        <v>0</v>
      </c>
      <c r="M1101" s="95">
        <f t="shared" si="450"/>
        <v>0</v>
      </c>
      <c r="N1101" s="95">
        <f t="shared" si="450"/>
        <v>1740600000</v>
      </c>
      <c r="O1101" s="95">
        <f t="shared" si="450"/>
        <v>1740600000</v>
      </c>
      <c r="P1101" s="95">
        <f t="shared" si="450"/>
        <v>1740600000</v>
      </c>
      <c r="Q1101" s="95">
        <f t="shared" si="450"/>
        <v>0</v>
      </c>
      <c r="R1101" s="97">
        <f t="shared" si="450"/>
        <v>0</v>
      </c>
    </row>
    <row r="1102" spans="1:18" ht="18.600000000000001" thickBot="1" x14ac:dyDescent="0.35">
      <c r="A1102" s="2">
        <v>2021</v>
      </c>
      <c r="B1102" s="79" t="s">
        <v>426</v>
      </c>
      <c r="C1102" s="15" t="s">
        <v>212</v>
      </c>
      <c r="D1102" s="21"/>
      <c r="E1102" s="21"/>
      <c r="F1102" s="21"/>
      <c r="G1102" s="85" t="s">
        <v>206</v>
      </c>
      <c r="H1102" s="95">
        <f t="shared" si="450"/>
        <v>1740600000</v>
      </c>
      <c r="I1102" s="95">
        <f t="shared" si="450"/>
        <v>0</v>
      </c>
      <c r="J1102" s="95">
        <f t="shared" si="450"/>
        <v>0</v>
      </c>
      <c r="K1102" s="95">
        <f t="shared" si="450"/>
        <v>0</v>
      </c>
      <c r="L1102" s="95">
        <f t="shared" si="450"/>
        <v>0</v>
      </c>
      <c r="M1102" s="95">
        <f t="shared" si="450"/>
        <v>0</v>
      </c>
      <c r="N1102" s="95">
        <f t="shared" si="450"/>
        <v>1740600000</v>
      </c>
      <c r="O1102" s="95">
        <f t="shared" si="450"/>
        <v>1740600000</v>
      </c>
      <c r="P1102" s="95">
        <f t="shared" si="450"/>
        <v>1740600000</v>
      </c>
      <c r="Q1102" s="95">
        <f t="shared" si="450"/>
        <v>0</v>
      </c>
      <c r="R1102" s="97">
        <f t="shared" si="450"/>
        <v>0</v>
      </c>
    </row>
    <row r="1103" spans="1:18" ht="18.600000000000001" thickBot="1" x14ac:dyDescent="0.35">
      <c r="A1103" s="2">
        <v>2021</v>
      </c>
      <c r="B1103" s="79" t="s">
        <v>426</v>
      </c>
      <c r="C1103" s="20" t="s">
        <v>213</v>
      </c>
      <c r="D1103" s="21" t="s">
        <v>172</v>
      </c>
      <c r="E1103" s="21">
        <v>11</v>
      </c>
      <c r="F1103" s="21" t="s">
        <v>19</v>
      </c>
      <c r="G1103" s="88" t="s">
        <v>208</v>
      </c>
      <c r="H1103" s="90">
        <v>1740600000</v>
      </c>
      <c r="I1103" s="90">
        <v>0</v>
      </c>
      <c r="J1103" s="90">
        <v>0</v>
      </c>
      <c r="K1103" s="90">
        <v>0</v>
      </c>
      <c r="L1103" s="90">
        <v>0</v>
      </c>
      <c r="M1103" s="90">
        <f>+I1103-J1103+K1103-L1103</f>
        <v>0</v>
      </c>
      <c r="N1103" s="90">
        <f>+H1103+M1103</f>
        <v>1740600000</v>
      </c>
      <c r="O1103" s="90">
        <v>1740600000</v>
      </c>
      <c r="P1103" s="90">
        <v>1740600000</v>
      </c>
      <c r="Q1103" s="90">
        <v>0</v>
      </c>
      <c r="R1103" s="91">
        <v>0</v>
      </c>
    </row>
    <row r="1104" spans="1:18" ht="63" thickBot="1" x14ac:dyDescent="0.35">
      <c r="A1104" s="2">
        <v>2021</v>
      </c>
      <c r="B1104" s="79" t="s">
        <v>426</v>
      </c>
      <c r="C1104" s="15" t="s">
        <v>214</v>
      </c>
      <c r="D1104" s="21"/>
      <c r="E1104" s="21"/>
      <c r="F1104" s="21"/>
      <c r="G1104" s="85" t="s">
        <v>215</v>
      </c>
      <c r="H1104" s="95">
        <f t="shared" ref="H1104:R1106" si="451">+H1105</f>
        <v>152413550265</v>
      </c>
      <c r="I1104" s="95">
        <f t="shared" si="451"/>
        <v>0</v>
      </c>
      <c r="J1104" s="95">
        <f t="shared" si="451"/>
        <v>0</v>
      </c>
      <c r="K1104" s="95">
        <f t="shared" si="451"/>
        <v>0</v>
      </c>
      <c r="L1104" s="95">
        <f t="shared" si="451"/>
        <v>0</v>
      </c>
      <c r="M1104" s="95">
        <f t="shared" si="451"/>
        <v>0</v>
      </c>
      <c r="N1104" s="95">
        <f t="shared" si="451"/>
        <v>152413550265</v>
      </c>
      <c r="O1104" s="95">
        <f t="shared" si="451"/>
        <v>152413550265</v>
      </c>
      <c r="P1104" s="95">
        <f t="shared" si="451"/>
        <v>152413550265</v>
      </c>
      <c r="Q1104" s="95">
        <f t="shared" si="451"/>
        <v>0</v>
      </c>
      <c r="R1104" s="97">
        <f t="shared" si="451"/>
        <v>0</v>
      </c>
    </row>
    <row r="1105" spans="1:18" ht="63" thickBot="1" x14ac:dyDescent="0.35">
      <c r="A1105" s="2">
        <v>2021</v>
      </c>
      <c r="B1105" s="79" t="s">
        <v>426</v>
      </c>
      <c r="C1105" s="15" t="s">
        <v>216</v>
      </c>
      <c r="D1105" s="53"/>
      <c r="E1105" s="53"/>
      <c r="F1105" s="21"/>
      <c r="G1105" s="85" t="s">
        <v>215</v>
      </c>
      <c r="H1105" s="95">
        <f t="shared" si="451"/>
        <v>152413550265</v>
      </c>
      <c r="I1105" s="95">
        <f t="shared" si="451"/>
        <v>0</v>
      </c>
      <c r="J1105" s="95">
        <f t="shared" si="451"/>
        <v>0</v>
      </c>
      <c r="K1105" s="95">
        <f t="shared" si="451"/>
        <v>0</v>
      </c>
      <c r="L1105" s="95">
        <f t="shared" si="451"/>
        <v>0</v>
      </c>
      <c r="M1105" s="95">
        <f t="shared" si="451"/>
        <v>0</v>
      </c>
      <c r="N1105" s="95">
        <f t="shared" si="451"/>
        <v>152413550265</v>
      </c>
      <c r="O1105" s="95">
        <f t="shared" si="451"/>
        <v>152413550265</v>
      </c>
      <c r="P1105" s="95">
        <f t="shared" si="451"/>
        <v>152413550265</v>
      </c>
      <c r="Q1105" s="95">
        <f t="shared" si="451"/>
        <v>0</v>
      </c>
      <c r="R1105" s="97">
        <f t="shared" si="451"/>
        <v>0</v>
      </c>
    </row>
    <row r="1106" spans="1:18" ht="18.600000000000001" thickBot="1" x14ac:dyDescent="0.35">
      <c r="A1106" s="2">
        <v>2021</v>
      </c>
      <c r="B1106" s="79" t="s">
        <v>426</v>
      </c>
      <c r="C1106" s="15" t="s">
        <v>217</v>
      </c>
      <c r="D1106" s="53"/>
      <c r="E1106" s="53"/>
      <c r="F1106" s="21"/>
      <c r="G1106" s="85" t="s">
        <v>218</v>
      </c>
      <c r="H1106" s="95">
        <f t="shared" si="451"/>
        <v>152413550265</v>
      </c>
      <c r="I1106" s="95">
        <f t="shared" si="451"/>
        <v>0</v>
      </c>
      <c r="J1106" s="95">
        <f t="shared" si="451"/>
        <v>0</v>
      </c>
      <c r="K1106" s="95">
        <f t="shared" si="451"/>
        <v>0</v>
      </c>
      <c r="L1106" s="95">
        <f t="shared" si="451"/>
        <v>0</v>
      </c>
      <c r="M1106" s="95">
        <f t="shared" si="451"/>
        <v>0</v>
      </c>
      <c r="N1106" s="95">
        <f t="shared" si="451"/>
        <v>152413550265</v>
      </c>
      <c r="O1106" s="95">
        <f t="shared" si="451"/>
        <v>152413550265</v>
      </c>
      <c r="P1106" s="95">
        <f t="shared" si="451"/>
        <v>152413550265</v>
      </c>
      <c r="Q1106" s="95">
        <f t="shared" si="451"/>
        <v>0</v>
      </c>
      <c r="R1106" s="97">
        <f t="shared" si="451"/>
        <v>0</v>
      </c>
    </row>
    <row r="1107" spans="1:18" ht="18.600000000000001" thickBot="1" x14ac:dyDescent="0.35">
      <c r="A1107" s="2">
        <v>2021</v>
      </c>
      <c r="B1107" s="79" t="s">
        <v>426</v>
      </c>
      <c r="C1107" s="20" t="s">
        <v>219</v>
      </c>
      <c r="D1107" s="21" t="s">
        <v>172</v>
      </c>
      <c r="E1107" s="21">
        <v>11</v>
      </c>
      <c r="F1107" s="21" t="s">
        <v>19</v>
      </c>
      <c r="G1107" s="88" t="s">
        <v>208</v>
      </c>
      <c r="H1107" s="90">
        <v>152413550265</v>
      </c>
      <c r="I1107" s="90">
        <v>0</v>
      </c>
      <c r="J1107" s="90">
        <v>0</v>
      </c>
      <c r="K1107" s="90">
        <v>0</v>
      </c>
      <c r="L1107" s="90">
        <v>0</v>
      </c>
      <c r="M1107" s="90">
        <f>+I1107-J1107+K1107-L1107</f>
        <v>0</v>
      </c>
      <c r="N1107" s="90">
        <f>+H1107+M1107</f>
        <v>152413550265</v>
      </c>
      <c r="O1107" s="90">
        <v>152413550265</v>
      </c>
      <c r="P1107" s="90">
        <v>152413550265</v>
      </c>
      <c r="Q1107" s="90">
        <v>0</v>
      </c>
      <c r="R1107" s="91">
        <v>0</v>
      </c>
    </row>
    <row r="1108" spans="1:18" ht="78.599999999999994" thickBot="1" x14ac:dyDescent="0.35">
      <c r="A1108" s="2">
        <v>2021</v>
      </c>
      <c r="B1108" s="79" t="s">
        <v>426</v>
      </c>
      <c r="C1108" s="15" t="s">
        <v>220</v>
      </c>
      <c r="D1108" s="21"/>
      <c r="E1108" s="21"/>
      <c r="F1108" s="21"/>
      <c r="G1108" s="104" t="s">
        <v>221</v>
      </c>
      <c r="H1108" s="95">
        <f t="shared" ref="H1108:R1110" si="452">+H1109</f>
        <v>174246806812</v>
      </c>
      <c r="I1108" s="95">
        <f t="shared" si="452"/>
        <v>0</v>
      </c>
      <c r="J1108" s="95">
        <f t="shared" si="452"/>
        <v>0</v>
      </c>
      <c r="K1108" s="95">
        <f t="shared" si="452"/>
        <v>0</v>
      </c>
      <c r="L1108" s="95">
        <f t="shared" si="452"/>
        <v>0</v>
      </c>
      <c r="M1108" s="95">
        <f t="shared" si="452"/>
        <v>0</v>
      </c>
      <c r="N1108" s="95">
        <f t="shared" si="452"/>
        <v>174246806812</v>
      </c>
      <c r="O1108" s="95">
        <f t="shared" si="452"/>
        <v>174246806812</v>
      </c>
      <c r="P1108" s="95">
        <f t="shared" si="452"/>
        <v>174246806812</v>
      </c>
      <c r="Q1108" s="95">
        <f t="shared" si="452"/>
        <v>0</v>
      </c>
      <c r="R1108" s="97">
        <f t="shared" si="452"/>
        <v>0</v>
      </c>
    </row>
    <row r="1109" spans="1:18" ht="78.599999999999994" thickBot="1" x14ac:dyDescent="0.35">
      <c r="A1109" s="2">
        <v>2021</v>
      </c>
      <c r="B1109" s="79" t="s">
        <v>426</v>
      </c>
      <c r="C1109" s="15" t="s">
        <v>222</v>
      </c>
      <c r="D1109" s="53"/>
      <c r="E1109" s="53"/>
      <c r="F1109" s="21"/>
      <c r="G1109" s="104" t="s">
        <v>221</v>
      </c>
      <c r="H1109" s="95">
        <f t="shared" si="452"/>
        <v>174246806812</v>
      </c>
      <c r="I1109" s="95">
        <f t="shared" si="452"/>
        <v>0</v>
      </c>
      <c r="J1109" s="95">
        <f t="shared" si="452"/>
        <v>0</v>
      </c>
      <c r="K1109" s="95">
        <f t="shared" si="452"/>
        <v>0</v>
      </c>
      <c r="L1109" s="95">
        <f t="shared" si="452"/>
        <v>0</v>
      </c>
      <c r="M1109" s="95">
        <f t="shared" si="452"/>
        <v>0</v>
      </c>
      <c r="N1109" s="95">
        <f t="shared" si="452"/>
        <v>174246806812</v>
      </c>
      <c r="O1109" s="95">
        <f t="shared" si="452"/>
        <v>174246806812</v>
      </c>
      <c r="P1109" s="95">
        <f t="shared" si="452"/>
        <v>174246806812</v>
      </c>
      <c r="Q1109" s="95">
        <f t="shared" si="452"/>
        <v>0</v>
      </c>
      <c r="R1109" s="97">
        <f t="shared" si="452"/>
        <v>0</v>
      </c>
    </row>
    <row r="1110" spans="1:18" ht="18.600000000000001" thickBot="1" x14ac:dyDescent="0.35">
      <c r="A1110" s="2">
        <v>2021</v>
      </c>
      <c r="B1110" s="79" t="s">
        <v>426</v>
      </c>
      <c r="C1110" s="15" t="s">
        <v>223</v>
      </c>
      <c r="D1110" s="53"/>
      <c r="E1110" s="53"/>
      <c r="F1110" s="21"/>
      <c r="G1110" s="85" t="s">
        <v>218</v>
      </c>
      <c r="H1110" s="95">
        <f t="shared" si="452"/>
        <v>174246806812</v>
      </c>
      <c r="I1110" s="95">
        <f t="shared" si="452"/>
        <v>0</v>
      </c>
      <c r="J1110" s="95">
        <f t="shared" si="452"/>
        <v>0</v>
      </c>
      <c r="K1110" s="95">
        <f t="shared" si="452"/>
        <v>0</v>
      </c>
      <c r="L1110" s="95">
        <f t="shared" si="452"/>
        <v>0</v>
      </c>
      <c r="M1110" s="95">
        <f t="shared" si="452"/>
        <v>0</v>
      </c>
      <c r="N1110" s="95">
        <f t="shared" si="452"/>
        <v>174246806812</v>
      </c>
      <c r="O1110" s="95">
        <f t="shared" si="452"/>
        <v>174246806812</v>
      </c>
      <c r="P1110" s="95">
        <f t="shared" si="452"/>
        <v>174246806812</v>
      </c>
      <c r="Q1110" s="95">
        <f t="shared" si="452"/>
        <v>0</v>
      </c>
      <c r="R1110" s="97">
        <f t="shared" si="452"/>
        <v>0</v>
      </c>
    </row>
    <row r="1111" spans="1:18" ht="18.600000000000001" thickBot="1" x14ac:dyDescent="0.35">
      <c r="A1111" s="2">
        <v>2021</v>
      </c>
      <c r="B1111" s="79" t="s">
        <v>426</v>
      </c>
      <c r="C1111" s="20" t="s">
        <v>224</v>
      </c>
      <c r="D1111" s="21" t="s">
        <v>172</v>
      </c>
      <c r="E1111" s="21">
        <v>11</v>
      </c>
      <c r="F1111" s="21" t="s">
        <v>19</v>
      </c>
      <c r="G1111" s="88" t="s">
        <v>208</v>
      </c>
      <c r="H1111" s="90">
        <v>174246806812</v>
      </c>
      <c r="I1111" s="90">
        <v>0</v>
      </c>
      <c r="J1111" s="90">
        <v>0</v>
      </c>
      <c r="K1111" s="90">
        <v>0</v>
      </c>
      <c r="L1111" s="90">
        <v>0</v>
      </c>
      <c r="M1111" s="90">
        <f>+I1111-J1111+K1111-L1111</f>
        <v>0</v>
      </c>
      <c r="N1111" s="90">
        <f>+H1111+M1111</f>
        <v>174246806812</v>
      </c>
      <c r="O1111" s="90">
        <v>174246806812</v>
      </c>
      <c r="P1111" s="90">
        <v>174246806812</v>
      </c>
      <c r="Q1111" s="90">
        <v>0</v>
      </c>
      <c r="R1111" s="91">
        <v>0</v>
      </c>
    </row>
    <row r="1112" spans="1:18" ht="63" thickBot="1" x14ac:dyDescent="0.35">
      <c r="A1112" s="2">
        <v>2021</v>
      </c>
      <c r="B1112" s="79" t="s">
        <v>426</v>
      </c>
      <c r="C1112" s="15" t="s">
        <v>225</v>
      </c>
      <c r="D1112" s="16"/>
      <c r="E1112" s="16"/>
      <c r="F1112" s="16"/>
      <c r="G1112" s="85" t="s">
        <v>226</v>
      </c>
      <c r="H1112" s="95">
        <f t="shared" ref="H1112:R1114" si="453">+H1113</f>
        <v>251092107058</v>
      </c>
      <c r="I1112" s="95">
        <f t="shared" si="453"/>
        <v>0</v>
      </c>
      <c r="J1112" s="95">
        <f t="shared" si="453"/>
        <v>0</v>
      </c>
      <c r="K1112" s="95">
        <f t="shared" si="453"/>
        <v>0</v>
      </c>
      <c r="L1112" s="95">
        <f t="shared" si="453"/>
        <v>0</v>
      </c>
      <c r="M1112" s="95">
        <f t="shared" si="453"/>
        <v>0</v>
      </c>
      <c r="N1112" s="95">
        <f t="shared" si="453"/>
        <v>251092107058</v>
      </c>
      <c r="O1112" s="95">
        <f t="shared" si="453"/>
        <v>251092107058</v>
      </c>
      <c r="P1112" s="95">
        <f t="shared" si="453"/>
        <v>251092107058</v>
      </c>
      <c r="Q1112" s="95">
        <f t="shared" si="453"/>
        <v>0</v>
      </c>
      <c r="R1112" s="97">
        <f t="shared" si="453"/>
        <v>0</v>
      </c>
    </row>
    <row r="1113" spans="1:18" ht="63" thickBot="1" x14ac:dyDescent="0.35">
      <c r="A1113" s="2">
        <v>2021</v>
      </c>
      <c r="B1113" s="79" t="s">
        <v>426</v>
      </c>
      <c r="C1113" s="15" t="s">
        <v>227</v>
      </c>
      <c r="D1113" s="55"/>
      <c r="E1113" s="55"/>
      <c r="F1113" s="16"/>
      <c r="G1113" s="104" t="s">
        <v>226</v>
      </c>
      <c r="H1113" s="95">
        <f t="shared" si="453"/>
        <v>251092107058</v>
      </c>
      <c r="I1113" s="95">
        <f t="shared" si="453"/>
        <v>0</v>
      </c>
      <c r="J1113" s="95">
        <f t="shared" si="453"/>
        <v>0</v>
      </c>
      <c r="K1113" s="95">
        <f t="shared" si="453"/>
        <v>0</v>
      </c>
      <c r="L1113" s="95">
        <f t="shared" si="453"/>
        <v>0</v>
      </c>
      <c r="M1113" s="95">
        <f t="shared" si="453"/>
        <v>0</v>
      </c>
      <c r="N1113" s="95">
        <f t="shared" si="453"/>
        <v>251092107058</v>
      </c>
      <c r="O1113" s="95">
        <f t="shared" si="453"/>
        <v>251092107058</v>
      </c>
      <c r="P1113" s="95">
        <f t="shared" si="453"/>
        <v>251092107058</v>
      </c>
      <c r="Q1113" s="95">
        <f t="shared" si="453"/>
        <v>0</v>
      </c>
      <c r="R1113" s="97">
        <f t="shared" si="453"/>
        <v>0</v>
      </c>
    </row>
    <row r="1114" spans="1:18" ht="18.600000000000001" thickBot="1" x14ac:dyDescent="0.35">
      <c r="A1114" s="2">
        <v>2021</v>
      </c>
      <c r="B1114" s="79" t="s">
        <v>426</v>
      </c>
      <c r="C1114" s="15" t="s">
        <v>228</v>
      </c>
      <c r="D1114" s="55"/>
      <c r="E1114" s="55"/>
      <c r="F1114" s="16"/>
      <c r="G1114" s="85" t="s">
        <v>218</v>
      </c>
      <c r="H1114" s="95">
        <f t="shared" si="453"/>
        <v>251092107058</v>
      </c>
      <c r="I1114" s="95">
        <f t="shared" si="453"/>
        <v>0</v>
      </c>
      <c r="J1114" s="95">
        <f t="shared" si="453"/>
        <v>0</v>
      </c>
      <c r="K1114" s="95">
        <f t="shared" si="453"/>
        <v>0</v>
      </c>
      <c r="L1114" s="95">
        <f t="shared" si="453"/>
        <v>0</v>
      </c>
      <c r="M1114" s="95">
        <f t="shared" si="453"/>
        <v>0</v>
      </c>
      <c r="N1114" s="95">
        <f t="shared" si="453"/>
        <v>251092107058</v>
      </c>
      <c r="O1114" s="95">
        <f t="shared" si="453"/>
        <v>251092107058</v>
      </c>
      <c r="P1114" s="95">
        <f t="shared" si="453"/>
        <v>251092107058</v>
      </c>
      <c r="Q1114" s="95">
        <f t="shared" si="453"/>
        <v>0</v>
      </c>
      <c r="R1114" s="97">
        <f t="shared" si="453"/>
        <v>0</v>
      </c>
    </row>
    <row r="1115" spans="1:18" ht="18.600000000000001" thickBot="1" x14ac:dyDescent="0.35">
      <c r="A1115" s="2">
        <v>2021</v>
      </c>
      <c r="B1115" s="79" t="s">
        <v>426</v>
      </c>
      <c r="C1115" s="20" t="s">
        <v>229</v>
      </c>
      <c r="D1115" s="21" t="s">
        <v>172</v>
      </c>
      <c r="E1115" s="21">
        <v>11</v>
      </c>
      <c r="F1115" s="21" t="s">
        <v>19</v>
      </c>
      <c r="G1115" s="88" t="s">
        <v>208</v>
      </c>
      <c r="H1115" s="90">
        <v>251092107058</v>
      </c>
      <c r="I1115" s="90">
        <v>0</v>
      </c>
      <c r="J1115" s="90">
        <v>0</v>
      </c>
      <c r="K1115" s="90">
        <v>0</v>
      </c>
      <c r="L1115" s="90">
        <v>0</v>
      </c>
      <c r="M1115" s="90">
        <f>+I1115-J1115+K1115-L1115</f>
        <v>0</v>
      </c>
      <c r="N1115" s="90">
        <f>+H1115+M1115</f>
        <v>251092107058</v>
      </c>
      <c r="O1115" s="90">
        <v>251092107058</v>
      </c>
      <c r="P1115" s="90">
        <v>251092107058</v>
      </c>
      <c r="Q1115" s="90">
        <v>0</v>
      </c>
      <c r="R1115" s="91">
        <v>0</v>
      </c>
    </row>
    <row r="1116" spans="1:18" ht="78.599999999999994" thickBot="1" x14ac:dyDescent="0.35">
      <c r="A1116" s="2">
        <v>2021</v>
      </c>
      <c r="B1116" s="79" t="s">
        <v>426</v>
      </c>
      <c r="C1116" s="15" t="s">
        <v>230</v>
      </c>
      <c r="D1116" s="21"/>
      <c r="E1116" s="21"/>
      <c r="F1116" s="21"/>
      <c r="G1116" s="85" t="s">
        <v>231</v>
      </c>
      <c r="H1116" s="95">
        <f t="shared" ref="H1116:R1118" si="454">+H1117</f>
        <v>242233026988</v>
      </c>
      <c r="I1116" s="95">
        <f t="shared" si="454"/>
        <v>0</v>
      </c>
      <c r="J1116" s="95">
        <f t="shared" si="454"/>
        <v>0</v>
      </c>
      <c r="K1116" s="95">
        <f t="shared" si="454"/>
        <v>0</v>
      </c>
      <c r="L1116" s="95">
        <f t="shared" si="454"/>
        <v>0</v>
      </c>
      <c r="M1116" s="95">
        <f t="shared" si="454"/>
        <v>0</v>
      </c>
      <c r="N1116" s="95">
        <f t="shared" si="454"/>
        <v>242233026988</v>
      </c>
      <c r="O1116" s="95">
        <f t="shared" si="454"/>
        <v>242233026988</v>
      </c>
      <c r="P1116" s="95">
        <f t="shared" si="454"/>
        <v>242233026988</v>
      </c>
      <c r="Q1116" s="95">
        <f t="shared" si="454"/>
        <v>8850428804</v>
      </c>
      <c r="R1116" s="97">
        <f t="shared" si="454"/>
        <v>8850428804</v>
      </c>
    </row>
    <row r="1117" spans="1:18" ht="78.599999999999994" thickBot="1" x14ac:dyDescent="0.35">
      <c r="A1117" s="2">
        <v>2021</v>
      </c>
      <c r="B1117" s="79" t="s">
        <v>426</v>
      </c>
      <c r="C1117" s="15" t="s">
        <v>232</v>
      </c>
      <c r="D1117" s="53"/>
      <c r="E1117" s="53"/>
      <c r="F1117" s="21"/>
      <c r="G1117" s="85" t="s">
        <v>231</v>
      </c>
      <c r="H1117" s="95">
        <f t="shared" si="454"/>
        <v>242233026988</v>
      </c>
      <c r="I1117" s="95">
        <f t="shared" si="454"/>
        <v>0</v>
      </c>
      <c r="J1117" s="95">
        <f t="shared" si="454"/>
        <v>0</v>
      </c>
      <c r="K1117" s="95">
        <f t="shared" si="454"/>
        <v>0</v>
      </c>
      <c r="L1117" s="95">
        <f t="shared" si="454"/>
        <v>0</v>
      </c>
      <c r="M1117" s="95">
        <f t="shared" si="454"/>
        <v>0</v>
      </c>
      <c r="N1117" s="95">
        <f t="shared" si="454"/>
        <v>242233026988</v>
      </c>
      <c r="O1117" s="95">
        <f t="shared" si="454"/>
        <v>242233026988</v>
      </c>
      <c r="P1117" s="95">
        <f t="shared" si="454"/>
        <v>242233026988</v>
      </c>
      <c r="Q1117" s="95">
        <f t="shared" si="454"/>
        <v>8850428804</v>
      </c>
      <c r="R1117" s="97">
        <f t="shared" si="454"/>
        <v>8850428804</v>
      </c>
    </row>
    <row r="1118" spans="1:18" ht="18.600000000000001" thickBot="1" x14ac:dyDescent="0.35">
      <c r="A1118" s="2">
        <v>2021</v>
      </c>
      <c r="B1118" s="79" t="s">
        <v>426</v>
      </c>
      <c r="C1118" s="15" t="s">
        <v>233</v>
      </c>
      <c r="D1118" s="53"/>
      <c r="E1118" s="53"/>
      <c r="F1118" s="21"/>
      <c r="G1118" s="85" t="s">
        <v>218</v>
      </c>
      <c r="H1118" s="95">
        <f t="shared" si="454"/>
        <v>242233026988</v>
      </c>
      <c r="I1118" s="95">
        <f t="shared" si="454"/>
        <v>0</v>
      </c>
      <c r="J1118" s="95">
        <f t="shared" si="454"/>
        <v>0</v>
      </c>
      <c r="K1118" s="95">
        <f t="shared" si="454"/>
        <v>0</v>
      </c>
      <c r="L1118" s="95">
        <f t="shared" si="454"/>
        <v>0</v>
      </c>
      <c r="M1118" s="95">
        <f t="shared" si="454"/>
        <v>0</v>
      </c>
      <c r="N1118" s="95">
        <f t="shared" si="454"/>
        <v>242233026988</v>
      </c>
      <c r="O1118" s="95">
        <f t="shared" si="454"/>
        <v>242233026988</v>
      </c>
      <c r="P1118" s="95">
        <f t="shared" si="454"/>
        <v>242233026988</v>
      </c>
      <c r="Q1118" s="95">
        <f t="shared" si="454"/>
        <v>8850428804</v>
      </c>
      <c r="R1118" s="97">
        <f t="shared" si="454"/>
        <v>8850428804</v>
      </c>
    </row>
    <row r="1119" spans="1:18" ht="18.600000000000001" thickBot="1" x14ac:dyDescent="0.35">
      <c r="A1119" s="2">
        <v>2021</v>
      </c>
      <c r="B1119" s="79" t="s">
        <v>426</v>
      </c>
      <c r="C1119" s="20" t="s">
        <v>234</v>
      </c>
      <c r="D1119" s="21" t="s">
        <v>172</v>
      </c>
      <c r="E1119" s="21">
        <v>11</v>
      </c>
      <c r="F1119" s="21" t="s">
        <v>19</v>
      </c>
      <c r="G1119" s="88" t="s">
        <v>208</v>
      </c>
      <c r="H1119" s="90">
        <v>242233026988</v>
      </c>
      <c r="I1119" s="90">
        <v>0</v>
      </c>
      <c r="J1119" s="90">
        <v>0</v>
      </c>
      <c r="K1119" s="90">
        <v>0</v>
      </c>
      <c r="L1119" s="90">
        <v>0</v>
      </c>
      <c r="M1119" s="90">
        <f>+I1119-J1119+K1119-L1119</f>
        <v>0</v>
      </c>
      <c r="N1119" s="90">
        <f>+H1119+M1119</f>
        <v>242233026988</v>
      </c>
      <c r="O1119" s="90">
        <v>242233026988</v>
      </c>
      <c r="P1119" s="90">
        <v>242233026988</v>
      </c>
      <c r="Q1119" s="90">
        <v>8850428804</v>
      </c>
      <c r="R1119" s="91">
        <v>8850428804</v>
      </c>
    </row>
    <row r="1120" spans="1:18" ht="63" thickBot="1" x14ac:dyDescent="0.35">
      <c r="A1120" s="2">
        <v>2021</v>
      </c>
      <c r="B1120" s="79" t="s">
        <v>426</v>
      </c>
      <c r="C1120" s="15" t="s">
        <v>235</v>
      </c>
      <c r="D1120" s="21"/>
      <c r="E1120" s="21"/>
      <c r="F1120" s="21"/>
      <c r="G1120" s="85" t="s">
        <v>236</v>
      </c>
      <c r="H1120" s="95">
        <f t="shared" ref="H1120:R1122" si="455">+H1121</f>
        <v>172797196133</v>
      </c>
      <c r="I1120" s="95">
        <f t="shared" si="455"/>
        <v>0</v>
      </c>
      <c r="J1120" s="95">
        <f t="shared" si="455"/>
        <v>0</v>
      </c>
      <c r="K1120" s="95">
        <f t="shared" si="455"/>
        <v>0</v>
      </c>
      <c r="L1120" s="95">
        <f t="shared" si="455"/>
        <v>0</v>
      </c>
      <c r="M1120" s="95">
        <f t="shared" si="455"/>
        <v>0</v>
      </c>
      <c r="N1120" s="95">
        <f t="shared" si="455"/>
        <v>172797196133</v>
      </c>
      <c r="O1120" s="95">
        <f t="shared" si="455"/>
        <v>172797196133</v>
      </c>
      <c r="P1120" s="95">
        <f t="shared" si="455"/>
        <v>172797196133</v>
      </c>
      <c r="Q1120" s="95">
        <f t="shared" si="455"/>
        <v>11739643239</v>
      </c>
      <c r="R1120" s="97">
        <f t="shared" si="455"/>
        <v>11739643239</v>
      </c>
    </row>
    <row r="1121" spans="1:18" ht="63" thickBot="1" x14ac:dyDescent="0.35">
      <c r="A1121" s="2">
        <v>2021</v>
      </c>
      <c r="B1121" s="79" t="s">
        <v>426</v>
      </c>
      <c r="C1121" s="15" t="s">
        <v>237</v>
      </c>
      <c r="D1121" s="53"/>
      <c r="E1121" s="53"/>
      <c r="F1121" s="21"/>
      <c r="G1121" s="104" t="s">
        <v>236</v>
      </c>
      <c r="H1121" s="95">
        <f t="shared" si="455"/>
        <v>172797196133</v>
      </c>
      <c r="I1121" s="95">
        <f t="shared" si="455"/>
        <v>0</v>
      </c>
      <c r="J1121" s="95">
        <f t="shared" si="455"/>
        <v>0</v>
      </c>
      <c r="K1121" s="95">
        <f t="shared" si="455"/>
        <v>0</v>
      </c>
      <c r="L1121" s="95">
        <f t="shared" si="455"/>
        <v>0</v>
      </c>
      <c r="M1121" s="95">
        <f t="shared" si="455"/>
        <v>0</v>
      </c>
      <c r="N1121" s="95">
        <f t="shared" si="455"/>
        <v>172797196133</v>
      </c>
      <c r="O1121" s="95">
        <f t="shared" si="455"/>
        <v>172797196133</v>
      </c>
      <c r="P1121" s="95">
        <f t="shared" si="455"/>
        <v>172797196133</v>
      </c>
      <c r="Q1121" s="95">
        <f t="shared" si="455"/>
        <v>11739643239</v>
      </c>
      <c r="R1121" s="97">
        <f t="shared" si="455"/>
        <v>11739643239</v>
      </c>
    </row>
    <row r="1122" spans="1:18" ht="18.600000000000001" thickBot="1" x14ac:dyDescent="0.35">
      <c r="A1122" s="2">
        <v>2021</v>
      </c>
      <c r="B1122" s="79" t="s">
        <v>426</v>
      </c>
      <c r="C1122" s="15" t="s">
        <v>238</v>
      </c>
      <c r="D1122" s="53"/>
      <c r="E1122" s="53"/>
      <c r="F1122" s="21"/>
      <c r="G1122" s="85" t="s">
        <v>218</v>
      </c>
      <c r="H1122" s="95">
        <f t="shared" si="455"/>
        <v>172797196133</v>
      </c>
      <c r="I1122" s="95">
        <f t="shared" si="455"/>
        <v>0</v>
      </c>
      <c r="J1122" s="95">
        <f t="shared" si="455"/>
        <v>0</v>
      </c>
      <c r="K1122" s="95">
        <f t="shared" si="455"/>
        <v>0</v>
      </c>
      <c r="L1122" s="95">
        <f t="shared" si="455"/>
        <v>0</v>
      </c>
      <c r="M1122" s="95">
        <f t="shared" si="455"/>
        <v>0</v>
      </c>
      <c r="N1122" s="95">
        <f t="shared" si="455"/>
        <v>172797196133</v>
      </c>
      <c r="O1122" s="95">
        <f t="shared" si="455"/>
        <v>172797196133</v>
      </c>
      <c r="P1122" s="95">
        <f t="shared" si="455"/>
        <v>172797196133</v>
      </c>
      <c r="Q1122" s="95">
        <f t="shared" si="455"/>
        <v>11739643239</v>
      </c>
      <c r="R1122" s="97">
        <f t="shared" si="455"/>
        <v>11739643239</v>
      </c>
    </row>
    <row r="1123" spans="1:18" ht="18.600000000000001" thickBot="1" x14ac:dyDescent="0.35">
      <c r="A1123" s="2">
        <v>2021</v>
      </c>
      <c r="B1123" s="79" t="s">
        <v>426</v>
      </c>
      <c r="C1123" s="20" t="s">
        <v>239</v>
      </c>
      <c r="D1123" s="21" t="s">
        <v>172</v>
      </c>
      <c r="E1123" s="21">
        <v>11</v>
      </c>
      <c r="F1123" s="21" t="s">
        <v>19</v>
      </c>
      <c r="G1123" s="88" t="s">
        <v>208</v>
      </c>
      <c r="H1123" s="90">
        <v>172797196133</v>
      </c>
      <c r="I1123" s="90">
        <v>0</v>
      </c>
      <c r="J1123" s="90">
        <v>0</v>
      </c>
      <c r="K1123" s="90">
        <v>0</v>
      </c>
      <c r="L1123" s="90">
        <v>0</v>
      </c>
      <c r="M1123" s="90">
        <f>+I1123-J1123+K1123-L1123</f>
        <v>0</v>
      </c>
      <c r="N1123" s="90">
        <f>+H1123+M1123</f>
        <v>172797196133</v>
      </c>
      <c r="O1123" s="90">
        <v>172797196133</v>
      </c>
      <c r="P1123" s="90">
        <v>172797196133</v>
      </c>
      <c r="Q1123" s="90">
        <v>11739643239</v>
      </c>
      <c r="R1123" s="91">
        <v>11739643239</v>
      </c>
    </row>
    <row r="1124" spans="1:18" ht="63" thickBot="1" x14ac:dyDescent="0.35">
      <c r="A1124" s="2">
        <v>2021</v>
      </c>
      <c r="B1124" s="79" t="s">
        <v>426</v>
      </c>
      <c r="C1124" s="15" t="s">
        <v>240</v>
      </c>
      <c r="D1124" s="21"/>
      <c r="E1124" s="21"/>
      <c r="F1124" s="21"/>
      <c r="G1124" s="85" t="s">
        <v>241</v>
      </c>
      <c r="H1124" s="95">
        <f t="shared" ref="H1124:R1126" si="456">+H1125</f>
        <v>186940477824</v>
      </c>
      <c r="I1124" s="95">
        <f t="shared" si="456"/>
        <v>0</v>
      </c>
      <c r="J1124" s="95">
        <f t="shared" si="456"/>
        <v>0</v>
      </c>
      <c r="K1124" s="95">
        <f t="shared" si="456"/>
        <v>0</v>
      </c>
      <c r="L1124" s="95">
        <f t="shared" si="456"/>
        <v>0</v>
      </c>
      <c r="M1124" s="95">
        <f t="shared" si="456"/>
        <v>0</v>
      </c>
      <c r="N1124" s="95">
        <f t="shared" si="456"/>
        <v>186940477824</v>
      </c>
      <c r="O1124" s="95">
        <f t="shared" si="456"/>
        <v>186940477824</v>
      </c>
      <c r="P1124" s="95">
        <f t="shared" si="456"/>
        <v>186940477824</v>
      </c>
      <c r="Q1124" s="95">
        <f t="shared" si="456"/>
        <v>17558442757</v>
      </c>
      <c r="R1124" s="97">
        <f t="shared" si="456"/>
        <v>17558442757</v>
      </c>
    </row>
    <row r="1125" spans="1:18" ht="63" thickBot="1" x14ac:dyDescent="0.35">
      <c r="A1125" s="2">
        <v>2021</v>
      </c>
      <c r="B1125" s="79" t="s">
        <v>426</v>
      </c>
      <c r="C1125" s="15" t="s">
        <v>242</v>
      </c>
      <c r="D1125" s="53"/>
      <c r="E1125" s="53"/>
      <c r="F1125" s="21"/>
      <c r="G1125" s="104" t="s">
        <v>241</v>
      </c>
      <c r="H1125" s="95">
        <f t="shared" si="456"/>
        <v>186940477824</v>
      </c>
      <c r="I1125" s="95">
        <f t="shared" si="456"/>
        <v>0</v>
      </c>
      <c r="J1125" s="95">
        <f t="shared" si="456"/>
        <v>0</v>
      </c>
      <c r="K1125" s="95">
        <f t="shared" si="456"/>
        <v>0</v>
      </c>
      <c r="L1125" s="95">
        <f t="shared" si="456"/>
        <v>0</v>
      </c>
      <c r="M1125" s="95">
        <f t="shared" si="456"/>
        <v>0</v>
      </c>
      <c r="N1125" s="95">
        <f t="shared" si="456"/>
        <v>186940477824</v>
      </c>
      <c r="O1125" s="95">
        <f t="shared" si="456"/>
        <v>186940477824</v>
      </c>
      <c r="P1125" s="95">
        <f t="shared" si="456"/>
        <v>186940477824</v>
      </c>
      <c r="Q1125" s="95">
        <f t="shared" si="456"/>
        <v>17558442757</v>
      </c>
      <c r="R1125" s="97">
        <f t="shared" si="456"/>
        <v>17558442757</v>
      </c>
    </row>
    <row r="1126" spans="1:18" ht="18.600000000000001" thickBot="1" x14ac:dyDescent="0.35">
      <c r="A1126" s="2">
        <v>2021</v>
      </c>
      <c r="B1126" s="79" t="s">
        <v>426</v>
      </c>
      <c r="C1126" s="15" t="s">
        <v>243</v>
      </c>
      <c r="D1126" s="53"/>
      <c r="E1126" s="53"/>
      <c r="F1126" s="21"/>
      <c r="G1126" s="85" t="s">
        <v>218</v>
      </c>
      <c r="H1126" s="95">
        <f t="shared" si="456"/>
        <v>186940477824</v>
      </c>
      <c r="I1126" s="95">
        <f t="shared" si="456"/>
        <v>0</v>
      </c>
      <c r="J1126" s="95">
        <f t="shared" si="456"/>
        <v>0</v>
      </c>
      <c r="K1126" s="95">
        <f t="shared" si="456"/>
        <v>0</v>
      </c>
      <c r="L1126" s="95">
        <f t="shared" si="456"/>
        <v>0</v>
      </c>
      <c r="M1126" s="95">
        <f t="shared" si="456"/>
        <v>0</v>
      </c>
      <c r="N1126" s="95">
        <f t="shared" si="456"/>
        <v>186940477824</v>
      </c>
      <c r="O1126" s="95">
        <f t="shared" si="456"/>
        <v>186940477824</v>
      </c>
      <c r="P1126" s="95">
        <f t="shared" si="456"/>
        <v>186940477824</v>
      </c>
      <c r="Q1126" s="95">
        <f t="shared" si="456"/>
        <v>17558442757</v>
      </c>
      <c r="R1126" s="97">
        <f t="shared" si="456"/>
        <v>17558442757</v>
      </c>
    </row>
    <row r="1127" spans="1:18" ht="18.600000000000001" thickBot="1" x14ac:dyDescent="0.35">
      <c r="A1127" s="2">
        <v>2021</v>
      </c>
      <c r="B1127" s="79" t="s">
        <v>426</v>
      </c>
      <c r="C1127" s="20" t="s">
        <v>244</v>
      </c>
      <c r="D1127" s="21" t="s">
        <v>172</v>
      </c>
      <c r="E1127" s="21">
        <v>11</v>
      </c>
      <c r="F1127" s="21" t="s">
        <v>19</v>
      </c>
      <c r="G1127" s="88" t="s">
        <v>208</v>
      </c>
      <c r="H1127" s="90">
        <v>186940477824</v>
      </c>
      <c r="I1127" s="90">
        <v>0</v>
      </c>
      <c r="J1127" s="90">
        <v>0</v>
      </c>
      <c r="K1127" s="90">
        <v>0</v>
      </c>
      <c r="L1127" s="90">
        <v>0</v>
      </c>
      <c r="M1127" s="90">
        <f>+I1127-J1127+K1127-L1127</f>
        <v>0</v>
      </c>
      <c r="N1127" s="90">
        <f>+H1127+M1127</f>
        <v>186940477824</v>
      </c>
      <c r="O1127" s="90">
        <v>186940477824</v>
      </c>
      <c r="P1127" s="90">
        <v>186940477824</v>
      </c>
      <c r="Q1127" s="90">
        <v>17558442757</v>
      </c>
      <c r="R1127" s="91">
        <v>17558442757</v>
      </c>
    </row>
    <row r="1128" spans="1:18" ht="63" thickBot="1" x14ac:dyDescent="0.35">
      <c r="A1128" s="2">
        <v>2021</v>
      </c>
      <c r="B1128" s="79" t="s">
        <v>426</v>
      </c>
      <c r="C1128" s="15" t="s">
        <v>245</v>
      </c>
      <c r="D1128" s="21"/>
      <c r="E1128" s="21"/>
      <c r="F1128" s="21"/>
      <c r="G1128" s="85" t="s">
        <v>246</v>
      </c>
      <c r="H1128" s="95">
        <f t="shared" ref="H1128:R1130" si="457">+H1129</f>
        <v>203096408219</v>
      </c>
      <c r="I1128" s="95">
        <f t="shared" si="457"/>
        <v>0</v>
      </c>
      <c r="J1128" s="95">
        <f t="shared" si="457"/>
        <v>0</v>
      </c>
      <c r="K1128" s="95">
        <f t="shared" si="457"/>
        <v>0</v>
      </c>
      <c r="L1128" s="95">
        <f t="shared" si="457"/>
        <v>0</v>
      </c>
      <c r="M1128" s="95">
        <f t="shared" si="457"/>
        <v>0</v>
      </c>
      <c r="N1128" s="95">
        <f t="shared" si="457"/>
        <v>203096408219</v>
      </c>
      <c r="O1128" s="95">
        <f t="shared" si="457"/>
        <v>203096408219</v>
      </c>
      <c r="P1128" s="95">
        <f t="shared" si="457"/>
        <v>203096408219</v>
      </c>
      <c r="Q1128" s="95">
        <f t="shared" si="457"/>
        <v>10481033855</v>
      </c>
      <c r="R1128" s="97">
        <f t="shared" si="457"/>
        <v>10481033855</v>
      </c>
    </row>
    <row r="1129" spans="1:18" ht="63" thickBot="1" x14ac:dyDescent="0.35">
      <c r="A1129" s="2">
        <v>2021</v>
      </c>
      <c r="B1129" s="79" t="s">
        <v>426</v>
      </c>
      <c r="C1129" s="15" t="s">
        <v>247</v>
      </c>
      <c r="D1129" s="53"/>
      <c r="E1129" s="53"/>
      <c r="F1129" s="21"/>
      <c r="G1129" s="104" t="s">
        <v>246</v>
      </c>
      <c r="H1129" s="95">
        <f t="shared" si="457"/>
        <v>203096408219</v>
      </c>
      <c r="I1129" s="95">
        <f t="shared" si="457"/>
        <v>0</v>
      </c>
      <c r="J1129" s="95">
        <f t="shared" si="457"/>
        <v>0</v>
      </c>
      <c r="K1129" s="95">
        <f t="shared" si="457"/>
        <v>0</v>
      </c>
      <c r="L1129" s="95">
        <f t="shared" si="457"/>
        <v>0</v>
      </c>
      <c r="M1129" s="95">
        <f t="shared" si="457"/>
        <v>0</v>
      </c>
      <c r="N1129" s="95">
        <f t="shared" si="457"/>
        <v>203096408219</v>
      </c>
      <c r="O1129" s="95">
        <f t="shared" si="457"/>
        <v>203096408219</v>
      </c>
      <c r="P1129" s="95">
        <f t="shared" si="457"/>
        <v>203096408219</v>
      </c>
      <c r="Q1129" s="95">
        <f t="shared" si="457"/>
        <v>10481033855</v>
      </c>
      <c r="R1129" s="97">
        <f t="shared" si="457"/>
        <v>10481033855</v>
      </c>
    </row>
    <row r="1130" spans="1:18" ht="18.600000000000001" thickBot="1" x14ac:dyDescent="0.35">
      <c r="A1130" s="2">
        <v>2021</v>
      </c>
      <c r="B1130" s="79" t="s">
        <v>426</v>
      </c>
      <c r="C1130" s="15" t="s">
        <v>248</v>
      </c>
      <c r="D1130" s="53"/>
      <c r="E1130" s="53"/>
      <c r="F1130" s="21"/>
      <c r="G1130" s="85" t="s">
        <v>218</v>
      </c>
      <c r="H1130" s="95">
        <f t="shared" si="457"/>
        <v>203096408219</v>
      </c>
      <c r="I1130" s="95">
        <f t="shared" si="457"/>
        <v>0</v>
      </c>
      <c r="J1130" s="95">
        <f t="shared" si="457"/>
        <v>0</v>
      </c>
      <c r="K1130" s="95">
        <f t="shared" si="457"/>
        <v>0</v>
      </c>
      <c r="L1130" s="95">
        <f t="shared" si="457"/>
        <v>0</v>
      </c>
      <c r="M1130" s="95">
        <f t="shared" si="457"/>
        <v>0</v>
      </c>
      <c r="N1130" s="95">
        <f t="shared" si="457"/>
        <v>203096408219</v>
      </c>
      <c r="O1130" s="95">
        <f t="shared" si="457"/>
        <v>203096408219</v>
      </c>
      <c r="P1130" s="95">
        <f t="shared" si="457"/>
        <v>203096408219</v>
      </c>
      <c r="Q1130" s="95">
        <f t="shared" si="457"/>
        <v>10481033855</v>
      </c>
      <c r="R1130" s="97">
        <f t="shared" si="457"/>
        <v>10481033855</v>
      </c>
    </row>
    <row r="1131" spans="1:18" ht="18.600000000000001" thickBot="1" x14ac:dyDescent="0.35">
      <c r="A1131" s="2">
        <v>2021</v>
      </c>
      <c r="B1131" s="79" t="s">
        <v>426</v>
      </c>
      <c r="C1131" s="20" t="s">
        <v>249</v>
      </c>
      <c r="D1131" s="21" t="s">
        <v>172</v>
      </c>
      <c r="E1131" s="21">
        <v>11</v>
      </c>
      <c r="F1131" s="21" t="s">
        <v>19</v>
      </c>
      <c r="G1131" s="88" t="s">
        <v>208</v>
      </c>
      <c r="H1131" s="90">
        <v>203096408219</v>
      </c>
      <c r="I1131" s="90">
        <v>0</v>
      </c>
      <c r="J1131" s="90">
        <v>0</v>
      </c>
      <c r="K1131" s="90">
        <v>0</v>
      </c>
      <c r="L1131" s="90">
        <v>0</v>
      </c>
      <c r="M1131" s="90">
        <f>+I1131-J1131+K1131-L1131</f>
        <v>0</v>
      </c>
      <c r="N1131" s="90">
        <f>+H1131+M1131</f>
        <v>203096408219</v>
      </c>
      <c r="O1131" s="90">
        <v>203096408219</v>
      </c>
      <c r="P1131" s="90">
        <v>203096408219</v>
      </c>
      <c r="Q1131" s="90">
        <v>10481033855</v>
      </c>
      <c r="R1131" s="91">
        <v>10481033855</v>
      </c>
    </row>
    <row r="1132" spans="1:18" ht="31.8" thickBot="1" x14ac:dyDescent="0.35">
      <c r="A1132" s="2">
        <v>2021</v>
      </c>
      <c r="B1132" s="79" t="s">
        <v>426</v>
      </c>
      <c r="C1132" s="56" t="s">
        <v>250</v>
      </c>
      <c r="D1132" s="21"/>
      <c r="E1132" s="21"/>
      <c r="F1132" s="21"/>
      <c r="G1132" s="85" t="s">
        <v>253</v>
      </c>
      <c r="H1132" s="95">
        <f t="shared" ref="H1132:L1133" si="458">+H1133</f>
        <v>15000000000</v>
      </c>
      <c r="I1132" s="95">
        <f t="shared" si="458"/>
        <v>0</v>
      </c>
      <c r="J1132" s="95">
        <f t="shared" si="458"/>
        <v>0</v>
      </c>
      <c r="K1132" s="95">
        <f t="shared" si="458"/>
        <v>0</v>
      </c>
      <c r="L1132" s="95">
        <f t="shared" si="458"/>
        <v>0</v>
      </c>
      <c r="M1132" s="95">
        <f>+I1132-J1132+K1132-L1132</f>
        <v>0</v>
      </c>
      <c r="N1132" s="95">
        <f>+H1132+M1132</f>
        <v>15000000000</v>
      </c>
      <c r="O1132" s="95">
        <f t="shared" ref="O1132:R1133" si="459">+O1133</f>
        <v>10607744859.860001</v>
      </c>
      <c r="P1132" s="95">
        <f t="shared" si="459"/>
        <v>9209122267.1800003</v>
      </c>
      <c r="Q1132" s="95">
        <f t="shared" si="459"/>
        <v>2949356872.98</v>
      </c>
      <c r="R1132" s="97">
        <f t="shared" si="459"/>
        <v>2810851580.98</v>
      </c>
    </row>
    <row r="1133" spans="1:18" ht="31.8" thickBot="1" x14ac:dyDescent="0.35">
      <c r="A1133" s="2">
        <v>2021</v>
      </c>
      <c r="B1133" s="79" t="s">
        <v>426</v>
      </c>
      <c r="C1133" s="15" t="s">
        <v>252</v>
      </c>
      <c r="D1133" s="53"/>
      <c r="E1133" s="53"/>
      <c r="F1133" s="21"/>
      <c r="G1133" s="85" t="s">
        <v>253</v>
      </c>
      <c r="H1133" s="95">
        <f t="shared" si="458"/>
        <v>15000000000</v>
      </c>
      <c r="I1133" s="95">
        <f t="shared" si="458"/>
        <v>0</v>
      </c>
      <c r="J1133" s="95">
        <f t="shared" si="458"/>
        <v>0</v>
      </c>
      <c r="K1133" s="95">
        <f t="shared" si="458"/>
        <v>0</v>
      </c>
      <c r="L1133" s="95">
        <f t="shared" si="458"/>
        <v>0</v>
      </c>
      <c r="M1133" s="95">
        <f>+M1134</f>
        <v>0</v>
      </c>
      <c r="N1133" s="95">
        <f>+N1134</f>
        <v>15000000000</v>
      </c>
      <c r="O1133" s="95">
        <f t="shared" si="459"/>
        <v>10607744859.860001</v>
      </c>
      <c r="P1133" s="95">
        <f t="shared" si="459"/>
        <v>9209122267.1800003</v>
      </c>
      <c r="Q1133" s="95">
        <f t="shared" si="459"/>
        <v>2949356872.98</v>
      </c>
      <c r="R1133" s="97">
        <f t="shared" si="459"/>
        <v>2810851580.98</v>
      </c>
    </row>
    <row r="1134" spans="1:18" ht="47.4" thickBot="1" x14ac:dyDescent="0.35">
      <c r="A1134" s="2">
        <v>2021</v>
      </c>
      <c r="B1134" s="79" t="s">
        <v>426</v>
      </c>
      <c r="C1134" s="15" t="s">
        <v>254</v>
      </c>
      <c r="D1134" s="53"/>
      <c r="E1134" s="53"/>
      <c r="F1134" s="21"/>
      <c r="G1134" s="85" t="s">
        <v>255</v>
      </c>
      <c r="H1134" s="95">
        <f t="shared" ref="H1134:R1134" si="460">SUM(H1135:H1137)</f>
        <v>15000000000</v>
      </c>
      <c r="I1134" s="95">
        <f t="shared" si="460"/>
        <v>0</v>
      </c>
      <c r="J1134" s="95">
        <f t="shared" si="460"/>
        <v>0</v>
      </c>
      <c r="K1134" s="95">
        <f t="shared" si="460"/>
        <v>0</v>
      </c>
      <c r="L1134" s="95">
        <f t="shared" si="460"/>
        <v>0</v>
      </c>
      <c r="M1134" s="95">
        <f t="shared" si="460"/>
        <v>0</v>
      </c>
      <c r="N1134" s="95">
        <f t="shared" si="460"/>
        <v>15000000000</v>
      </c>
      <c r="O1134" s="95">
        <f t="shared" si="460"/>
        <v>10607744859.860001</v>
      </c>
      <c r="P1134" s="95">
        <f t="shared" si="460"/>
        <v>9209122267.1800003</v>
      </c>
      <c r="Q1134" s="95">
        <f t="shared" si="460"/>
        <v>2949356872.98</v>
      </c>
      <c r="R1134" s="97">
        <f t="shared" si="460"/>
        <v>2810851580.98</v>
      </c>
    </row>
    <row r="1135" spans="1:18" ht="18.600000000000001" thickBot="1" x14ac:dyDescent="0.35">
      <c r="A1135" s="2">
        <v>2021</v>
      </c>
      <c r="B1135" s="79" t="s">
        <v>426</v>
      </c>
      <c r="C1135" s="20" t="s">
        <v>256</v>
      </c>
      <c r="D1135" s="21" t="s">
        <v>172</v>
      </c>
      <c r="E1135" s="21">
        <v>11</v>
      </c>
      <c r="F1135" s="21" t="s">
        <v>19</v>
      </c>
      <c r="G1135" s="88" t="s">
        <v>208</v>
      </c>
      <c r="H1135" s="90">
        <v>6455000000</v>
      </c>
      <c r="I1135" s="90">
        <v>0</v>
      </c>
      <c r="J1135" s="90">
        <v>0</v>
      </c>
      <c r="K1135" s="90">
        <v>0</v>
      </c>
      <c r="L1135" s="90">
        <v>0</v>
      </c>
      <c r="M1135" s="90">
        <f>+I1135-J1135+K1135-L1135</f>
        <v>0</v>
      </c>
      <c r="N1135" s="90">
        <f>+H1135+M1135</f>
        <v>6455000000</v>
      </c>
      <c r="O1135" s="90">
        <v>6285977712.3999996</v>
      </c>
      <c r="P1135" s="90">
        <v>6213113482.3999996</v>
      </c>
      <c r="Q1135" s="90">
        <v>1936134853.8099999</v>
      </c>
      <c r="R1135" s="91">
        <v>1835390512.8099999</v>
      </c>
    </row>
    <row r="1136" spans="1:18" ht="18.600000000000001" thickBot="1" x14ac:dyDescent="0.35">
      <c r="A1136" s="2">
        <v>2021</v>
      </c>
      <c r="B1136" s="79" t="s">
        <v>426</v>
      </c>
      <c r="C1136" s="20" t="s">
        <v>256</v>
      </c>
      <c r="D1136" s="21" t="s">
        <v>172</v>
      </c>
      <c r="E1136" s="21">
        <v>54</v>
      </c>
      <c r="F1136" s="21" t="s">
        <v>19</v>
      </c>
      <c r="G1136" s="88" t="s">
        <v>208</v>
      </c>
      <c r="H1136" s="90">
        <v>1000000000</v>
      </c>
      <c r="I1136" s="90">
        <v>0</v>
      </c>
      <c r="J1136" s="90">
        <v>0</v>
      </c>
      <c r="K1136" s="90">
        <v>0</v>
      </c>
      <c r="L1136" s="90">
        <v>0</v>
      </c>
      <c r="M1136" s="90">
        <f>+I1136-J1136+K1136-L1136</f>
        <v>0</v>
      </c>
      <c r="N1136" s="90">
        <f>+H1136+M1136</f>
        <v>1000000000</v>
      </c>
      <c r="O1136" s="90">
        <v>800000000</v>
      </c>
      <c r="P1136" s="90">
        <v>58297145</v>
      </c>
      <c r="Q1136" s="90">
        <v>44325034</v>
      </c>
      <c r="R1136" s="91">
        <v>43143060</v>
      </c>
    </row>
    <row r="1137" spans="1:18" ht="18.600000000000001" thickBot="1" x14ac:dyDescent="0.35">
      <c r="A1137" s="2">
        <v>2021</v>
      </c>
      <c r="B1137" s="79" t="s">
        <v>426</v>
      </c>
      <c r="C1137" s="20" t="s">
        <v>256</v>
      </c>
      <c r="D1137" s="21" t="s">
        <v>18</v>
      </c>
      <c r="E1137" s="21">
        <v>20</v>
      </c>
      <c r="F1137" s="21" t="s">
        <v>19</v>
      </c>
      <c r="G1137" s="88" t="s">
        <v>208</v>
      </c>
      <c r="H1137" s="90">
        <v>7545000000</v>
      </c>
      <c r="I1137" s="90">
        <v>0</v>
      </c>
      <c r="J1137" s="90">
        <v>0</v>
      </c>
      <c r="K1137" s="90">
        <v>0</v>
      </c>
      <c r="L1137" s="90">
        <v>0</v>
      </c>
      <c r="M1137" s="90">
        <f>+I1137-J1137+K1137-L1137</f>
        <v>0</v>
      </c>
      <c r="N1137" s="90">
        <f>+H1137+M1137</f>
        <v>7545000000</v>
      </c>
      <c r="O1137" s="90">
        <v>3521767147.46</v>
      </c>
      <c r="P1137" s="90">
        <v>2937711639.7800002</v>
      </c>
      <c r="Q1137" s="90">
        <v>968896985.16999996</v>
      </c>
      <c r="R1137" s="91">
        <v>932318008.16999996</v>
      </c>
    </row>
    <row r="1138" spans="1:18" ht="63" thickBot="1" x14ac:dyDescent="0.35">
      <c r="A1138" s="2">
        <v>2021</v>
      </c>
      <c r="B1138" s="79" t="s">
        <v>426</v>
      </c>
      <c r="C1138" s="15" t="s">
        <v>257</v>
      </c>
      <c r="D1138" s="53"/>
      <c r="E1138" s="53"/>
      <c r="F1138" s="21"/>
      <c r="G1138" s="85" t="s">
        <v>258</v>
      </c>
      <c r="H1138" s="95">
        <f t="shared" ref="H1138:R1140" si="461">+H1139</f>
        <v>232164420822</v>
      </c>
      <c r="I1138" s="95">
        <f t="shared" si="461"/>
        <v>0</v>
      </c>
      <c r="J1138" s="95">
        <f t="shared" si="461"/>
        <v>0</v>
      </c>
      <c r="K1138" s="95">
        <f t="shared" si="461"/>
        <v>0</v>
      </c>
      <c r="L1138" s="95">
        <f t="shared" si="461"/>
        <v>0</v>
      </c>
      <c r="M1138" s="95">
        <f t="shared" si="461"/>
        <v>0</v>
      </c>
      <c r="N1138" s="95">
        <f t="shared" si="461"/>
        <v>232164420822</v>
      </c>
      <c r="O1138" s="95">
        <f t="shared" si="461"/>
        <v>232164420822</v>
      </c>
      <c r="P1138" s="95">
        <f t="shared" si="461"/>
        <v>232164420822</v>
      </c>
      <c r="Q1138" s="95">
        <f t="shared" si="461"/>
        <v>0</v>
      </c>
      <c r="R1138" s="97">
        <f t="shared" si="461"/>
        <v>0</v>
      </c>
    </row>
    <row r="1139" spans="1:18" ht="63" thickBot="1" x14ac:dyDescent="0.35">
      <c r="A1139" s="2">
        <v>2021</v>
      </c>
      <c r="B1139" s="79" t="s">
        <v>426</v>
      </c>
      <c r="C1139" s="15" t="s">
        <v>259</v>
      </c>
      <c r="D1139" s="21"/>
      <c r="E1139" s="21"/>
      <c r="F1139" s="21"/>
      <c r="G1139" s="104" t="s">
        <v>258</v>
      </c>
      <c r="H1139" s="95">
        <f t="shared" si="461"/>
        <v>232164420822</v>
      </c>
      <c r="I1139" s="95">
        <f t="shared" si="461"/>
        <v>0</v>
      </c>
      <c r="J1139" s="95">
        <f t="shared" si="461"/>
        <v>0</v>
      </c>
      <c r="K1139" s="95">
        <f t="shared" si="461"/>
        <v>0</v>
      </c>
      <c r="L1139" s="95">
        <f t="shared" si="461"/>
        <v>0</v>
      </c>
      <c r="M1139" s="95">
        <f t="shared" si="461"/>
        <v>0</v>
      </c>
      <c r="N1139" s="95">
        <f t="shared" si="461"/>
        <v>232164420822</v>
      </c>
      <c r="O1139" s="95">
        <f t="shared" si="461"/>
        <v>232164420822</v>
      </c>
      <c r="P1139" s="95">
        <f t="shared" si="461"/>
        <v>232164420822</v>
      </c>
      <c r="Q1139" s="95">
        <f t="shared" si="461"/>
        <v>0</v>
      </c>
      <c r="R1139" s="97">
        <f t="shared" si="461"/>
        <v>0</v>
      </c>
    </row>
    <row r="1140" spans="1:18" ht="18.600000000000001" thickBot="1" x14ac:dyDescent="0.35">
      <c r="A1140" s="2">
        <v>2021</v>
      </c>
      <c r="B1140" s="79" t="s">
        <v>426</v>
      </c>
      <c r="C1140" s="15" t="s">
        <v>260</v>
      </c>
      <c r="D1140" s="21"/>
      <c r="E1140" s="21"/>
      <c r="F1140" s="21"/>
      <c r="G1140" s="85" t="s">
        <v>218</v>
      </c>
      <c r="H1140" s="95">
        <f t="shared" si="461"/>
        <v>232164420822</v>
      </c>
      <c r="I1140" s="95">
        <f t="shared" si="461"/>
        <v>0</v>
      </c>
      <c r="J1140" s="95">
        <f t="shared" si="461"/>
        <v>0</v>
      </c>
      <c r="K1140" s="95">
        <f t="shared" si="461"/>
        <v>0</v>
      </c>
      <c r="L1140" s="95">
        <f t="shared" si="461"/>
        <v>0</v>
      </c>
      <c r="M1140" s="95">
        <f t="shared" si="461"/>
        <v>0</v>
      </c>
      <c r="N1140" s="95">
        <f t="shared" si="461"/>
        <v>232164420822</v>
      </c>
      <c r="O1140" s="95">
        <f t="shared" si="461"/>
        <v>232164420822</v>
      </c>
      <c r="P1140" s="95">
        <f t="shared" si="461"/>
        <v>232164420822</v>
      </c>
      <c r="Q1140" s="95">
        <f t="shared" si="461"/>
        <v>0</v>
      </c>
      <c r="R1140" s="97">
        <f t="shared" si="461"/>
        <v>0</v>
      </c>
    </row>
    <row r="1141" spans="1:18" ht="18.600000000000001" thickBot="1" x14ac:dyDescent="0.35">
      <c r="A1141" s="2">
        <v>2021</v>
      </c>
      <c r="B1141" s="79" t="s">
        <v>426</v>
      </c>
      <c r="C1141" s="20" t="s">
        <v>261</v>
      </c>
      <c r="D1141" s="21" t="s">
        <v>172</v>
      </c>
      <c r="E1141" s="21">
        <v>11</v>
      </c>
      <c r="F1141" s="21" t="s">
        <v>19</v>
      </c>
      <c r="G1141" s="88" t="s">
        <v>208</v>
      </c>
      <c r="H1141" s="90">
        <v>232164420822</v>
      </c>
      <c r="I1141" s="90">
        <v>0</v>
      </c>
      <c r="J1141" s="90">
        <v>0</v>
      </c>
      <c r="K1141" s="90">
        <v>0</v>
      </c>
      <c r="L1141" s="90">
        <v>0</v>
      </c>
      <c r="M1141" s="90">
        <f>+I1141-J1141+K1141-L1141</f>
        <v>0</v>
      </c>
      <c r="N1141" s="90">
        <f>+H1141+M1141</f>
        <v>232164420822</v>
      </c>
      <c r="O1141" s="90">
        <v>232164420822</v>
      </c>
      <c r="P1141" s="90">
        <v>232164420822</v>
      </c>
      <c r="Q1141" s="90">
        <v>0</v>
      </c>
      <c r="R1141" s="91">
        <v>0</v>
      </c>
    </row>
    <row r="1142" spans="1:18" ht="47.4" thickBot="1" x14ac:dyDescent="0.35">
      <c r="A1142" s="2">
        <v>2021</v>
      </c>
      <c r="B1142" s="79" t="s">
        <v>426</v>
      </c>
      <c r="C1142" s="15" t="s">
        <v>262</v>
      </c>
      <c r="D1142" s="53"/>
      <c r="E1142" s="53"/>
      <c r="F1142" s="53"/>
      <c r="G1142" s="85" t="s">
        <v>263</v>
      </c>
      <c r="H1142" s="95">
        <f t="shared" ref="H1142:R1144" si="462">+H1143</f>
        <v>231825213115</v>
      </c>
      <c r="I1142" s="95">
        <f t="shared" si="462"/>
        <v>0</v>
      </c>
      <c r="J1142" s="95">
        <f t="shared" si="462"/>
        <v>0</v>
      </c>
      <c r="K1142" s="95">
        <f t="shared" si="462"/>
        <v>0</v>
      </c>
      <c r="L1142" s="95">
        <f t="shared" si="462"/>
        <v>0</v>
      </c>
      <c r="M1142" s="95">
        <f t="shared" si="462"/>
        <v>0</v>
      </c>
      <c r="N1142" s="95">
        <f t="shared" si="462"/>
        <v>231825213115</v>
      </c>
      <c r="O1142" s="95">
        <f t="shared" si="462"/>
        <v>231825213115</v>
      </c>
      <c r="P1142" s="95">
        <f t="shared" si="462"/>
        <v>231825213115</v>
      </c>
      <c r="Q1142" s="95">
        <f t="shared" si="462"/>
        <v>0</v>
      </c>
      <c r="R1142" s="97">
        <f t="shared" si="462"/>
        <v>0</v>
      </c>
    </row>
    <row r="1143" spans="1:18" ht="47.4" thickBot="1" x14ac:dyDescent="0.35">
      <c r="A1143" s="2">
        <v>2021</v>
      </c>
      <c r="B1143" s="79" t="s">
        <v>426</v>
      </c>
      <c r="C1143" s="15" t="s">
        <v>264</v>
      </c>
      <c r="D1143" s="21"/>
      <c r="E1143" s="21"/>
      <c r="F1143" s="21"/>
      <c r="G1143" s="85" t="s">
        <v>263</v>
      </c>
      <c r="H1143" s="95">
        <f t="shared" si="462"/>
        <v>231825213115</v>
      </c>
      <c r="I1143" s="95">
        <f t="shared" si="462"/>
        <v>0</v>
      </c>
      <c r="J1143" s="95">
        <f t="shared" si="462"/>
        <v>0</v>
      </c>
      <c r="K1143" s="95">
        <f t="shared" si="462"/>
        <v>0</v>
      </c>
      <c r="L1143" s="95">
        <f t="shared" si="462"/>
        <v>0</v>
      </c>
      <c r="M1143" s="95">
        <f t="shared" si="462"/>
        <v>0</v>
      </c>
      <c r="N1143" s="95">
        <f t="shared" si="462"/>
        <v>231825213115</v>
      </c>
      <c r="O1143" s="95">
        <f t="shared" si="462"/>
        <v>231825213115</v>
      </c>
      <c r="P1143" s="95">
        <f t="shared" si="462"/>
        <v>231825213115</v>
      </c>
      <c r="Q1143" s="95">
        <f t="shared" si="462"/>
        <v>0</v>
      </c>
      <c r="R1143" s="97">
        <f t="shared" si="462"/>
        <v>0</v>
      </c>
    </row>
    <row r="1144" spans="1:18" ht="18.600000000000001" thickBot="1" x14ac:dyDescent="0.35">
      <c r="A1144" s="2">
        <v>2021</v>
      </c>
      <c r="B1144" s="79" t="s">
        <v>426</v>
      </c>
      <c r="C1144" s="15" t="s">
        <v>265</v>
      </c>
      <c r="D1144" s="21"/>
      <c r="E1144" s="21"/>
      <c r="F1144" s="21"/>
      <c r="G1144" s="85" t="s">
        <v>218</v>
      </c>
      <c r="H1144" s="95">
        <f t="shared" si="462"/>
        <v>231825213115</v>
      </c>
      <c r="I1144" s="95">
        <f t="shared" si="462"/>
        <v>0</v>
      </c>
      <c r="J1144" s="95">
        <f t="shared" si="462"/>
        <v>0</v>
      </c>
      <c r="K1144" s="95">
        <f t="shared" si="462"/>
        <v>0</v>
      </c>
      <c r="L1144" s="95">
        <f t="shared" si="462"/>
        <v>0</v>
      </c>
      <c r="M1144" s="95">
        <f t="shared" si="462"/>
        <v>0</v>
      </c>
      <c r="N1144" s="95">
        <f t="shared" si="462"/>
        <v>231825213115</v>
      </c>
      <c r="O1144" s="95">
        <f t="shared" si="462"/>
        <v>231825213115</v>
      </c>
      <c r="P1144" s="95">
        <f t="shared" si="462"/>
        <v>231825213115</v>
      </c>
      <c r="Q1144" s="95">
        <f t="shared" si="462"/>
        <v>0</v>
      </c>
      <c r="R1144" s="97">
        <f t="shared" si="462"/>
        <v>0</v>
      </c>
    </row>
    <row r="1145" spans="1:18" ht="18.600000000000001" thickBot="1" x14ac:dyDescent="0.35">
      <c r="A1145" s="2">
        <v>2021</v>
      </c>
      <c r="B1145" s="79" t="s">
        <v>426</v>
      </c>
      <c r="C1145" s="20" t="s">
        <v>266</v>
      </c>
      <c r="D1145" s="21" t="s">
        <v>172</v>
      </c>
      <c r="E1145" s="21">
        <v>11</v>
      </c>
      <c r="F1145" s="21" t="s">
        <v>19</v>
      </c>
      <c r="G1145" s="88" t="s">
        <v>208</v>
      </c>
      <c r="H1145" s="90">
        <v>231825213115</v>
      </c>
      <c r="I1145" s="90">
        <v>0</v>
      </c>
      <c r="J1145" s="90">
        <v>0</v>
      </c>
      <c r="K1145" s="90">
        <v>0</v>
      </c>
      <c r="L1145" s="90">
        <v>0</v>
      </c>
      <c r="M1145" s="90">
        <f>+I1145-J1145+K1145-L1145</f>
        <v>0</v>
      </c>
      <c r="N1145" s="90">
        <f>+H1145+M1145</f>
        <v>231825213115</v>
      </c>
      <c r="O1145" s="90">
        <v>231825213115</v>
      </c>
      <c r="P1145" s="90">
        <v>231825213115</v>
      </c>
      <c r="Q1145" s="90">
        <v>0</v>
      </c>
      <c r="R1145" s="91">
        <v>0</v>
      </c>
    </row>
    <row r="1146" spans="1:18" ht="63" thickBot="1" x14ac:dyDescent="0.35">
      <c r="A1146" s="2">
        <v>2021</v>
      </c>
      <c r="B1146" s="79" t="s">
        <v>426</v>
      </c>
      <c r="C1146" s="15" t="s">
        <v>267</v>
      </c>
      <c r="D1146" s="53"/>
      <c r="E1146" s="53"/>
      <c r="F1146" s="53"/>
      <c r="G1146" s="85" t="s">
        <v>268</v>
      </c>
      <c r="H1146" s="95">
        <f t="shared" ref="H1146:R1148" si="463">+H1147</f>
        <v>126080065359</v>
      </c>
      <c r="I1146" s="95">
        <f t="shared" si="463"/>
        <v>0</v>
      </c>
      <c r="J1146" s="95">
        <f t="shared" si="463"/>
        <v>0</v>
      </c>
      <c r="K1146" s="95">
        <f t="shared" si="463"/>
        <v>0</v>
      </c>
      <c r="L1146" s="95">
        <f t="shared" si="463"/>
        <v>0</v>
      </c>
      <c r="M1146" s="95">
        <f t="shared" si="463"/>
        <v>0</v>
      </c>
      <c r="N1146" s="95">
        <f t="shared" si="463"/>
        <v>126080065359</v>
      </c>
      <c r="O1146" s="95">
        <f t="shared" si="463"/>
        <v>126080065359</v>
      </c>
      <c r="P1146" s="95">
        <f t="shared" si="463"/>
        <v>126080065359</v>
      </c>
      <c r="Q1146" s="95">
        <f t="shared" si="463"/>
        <v>0</v>
      </c>
      <c r="R1146" s="97">
        <f t="shared" si="463"/>
        <v>0</v>
      </c>
    </row>
    <row r="1147" spans="1:18" ht="63" thickBot="1" x14ac:dyDescent="0.35">
      <c r="A1147" s="2">
        <v>2021</v>
      </c>
      <c r="B1147" s="79" t="s">
        <v>426</v>
      </c>
      <c r="C1147" s="15" t="s">
        <v>269</v>
      </c>
      <c r="D1147" s="21"/>
      <c r="E1147" s="21"/>
      <c r="F1147" s="21"/>
      <c r="G1147" s="104" t="s">
        <v>268</v>
      </c>
      <c r="H1147" s="95">
        <f t="shared" si="463"/>
        <v>126080065359</v>
      </c>
      <c r="I1147" s="95">
        <f t="shared" si="463"/>
        <v>0</v>
      </c>
      <c r="J1147" s="95">
        <f t="shared" si="463"/>
        <v>0</v>
      </c>
      <c r="K1147" s="95">
        <f t="shared" si="463"/>
        <v>0</v>
      </c>
      <c r="L1147" s="95">
        <f t="shared" si="463"/>
        <v>0</v>
      </c>
      <c r="M1147" s="95">
        <f t="shared" si="463"/>
        <v>0</v>
      </c>
      <c r="N1147" s="95">
        <f t="shared" si="463"/>
        <v>126080065359</v>
      </c>
      <c r="O1147" s="95">
        <f t="shared" si="463"/>
        <v>126080065359</v>
      </c>
      <c r="P1147" s="95">
        <f t="shared" si="463"/>
        <v>126080065359</v>
      </c>
      <c r="Q1147" s="95">
        <f t="shared" si="463"/>
        <v>0</v>
      </c>
      <c r="R1147" s="97">
        <f t="shared" si="463"/>
        <v>0</v>
      </c>
    </row>
    <row r="1148" spans="1:18" ht="18.600000000000001" thickBot="1" x14ac:dyDescent="0.35">
      <c r="A1148" s="2">
        <v>2021</v>
      </c>
      <c r="B1148" s="79" t="s">
        <v>426</v>
      </c>
      <c r="C1148" s="15" t="s">
        <v>270</v>
      </c>
      <c r="D1148" s="21"/>
      <c r="E1148" s="21"/>
      <c r="F1148" s="21"/>
      <c r="G1148" s="85" t="s">
        <v>218</v>
      </c>
      <c r="H1148" s="95">
        <f t="shared" si="463"/>
        <v>126080065359</v>
      </c>
      <c r="I1148" s="95">
        <f t="shared" si="463"/>
        <v>0</v>
      </c>
      <c r="J1148" s="95">
        <f t="shared" si="463"/>
        <v>0</v>
      </c>
      <c r="K1148" s="95">
        <f t="shared" si="463"/>
        <v>0</v>
      </c>
      <c r="L1148" s="95">
        <f t="shared" si="463"/>
        <v>0</v>
      </c>
      <c r="M1148" s="95">
        <f t="shared" si="463"/>
        <v>0</v>
      </c>
      <c r="N1148" s="95">
        <f t="shared" si="463"/>
        <v>126080065359</v>
      </c>
      <c r="O1148" s="95">
        <f t="shared" si="463"/>
        <v>126080065359</v>
      </c>
      <c r="P1148" s="95">
        <f t="shared" si="463"/>
        <v>126080065359</v>
      </c>
      <c r="Q1148" s="95">
        <f t="shared" si="463"/>
        <v>0</v>
      </c>
      <c r="R1148" s="97">
        <f t="shared" si="463"/>
        <v>0</v>
      </c>
    </row>
    <row r="1149" spans="1:18" ht="18.600000000000001" thickBot="1" x14ac:dyDescent="0.35">
      <c r="A1149" s="2">
        <v>2021</v>
      </c>
      <c r="B1149" s="79" t="s">
        <v>426</v>
      </c>
      <c r="C1149" s="20" t="s">
        <v>271</v>
      </c>
      <c r="D1149" s="21" t="s">
        <v>172</v>
      </c>
      <c r="E1149" s="21">
        <v>11</v>
      </c>
      <c r="F1149" s="21" t="s">
        <v>19</v>
      </c>
      <c r="G1149" s="88" t="s">
        <v>208</v>
      </c>
      <c r="H1149" s="90">
        <v>126080065359</v>
      </c>
      <c r="I1149" s="90">
        <v>0</v>
      </c>
      <c r="J1149" s="90">
        <v>0</v>
      </c>
      <c r="K1149" s="90">
        <v>0</v>
      </c>
      <c r="L1149" s="90">
        <v>0</v>
      </c>
      <c r="M1149" s="90">
        <f>+I1149-J1149+K1149-L1149</f>
        <v>0</v>
      </c>
      <c r="N1149" s="90">
        <f>+H1149+M1149</f>
        <v>126080065359</v>
      </c>
      <c r="O1149" s="90">
        <v>126080065359</v>
      </c>
      <c r="P1149" s="90">
        <v>126080065359</v>
      </c>
      <c r="Q1149" s="90">
        <v>0</v>
      </c>
      <c r="R1149" s="91">
        <v>0</v>
      </c>
    </row>
    <row r="1150" spans="1:18" ht="63" thickBot="1" x14ac:dyDescent="0.35">
      <c r="A1150" s="2">
        <v>2021</v>
      </c>
      <c r="B1150" s="79" t="s">
        <v>426</v>
      </c>
      <c r="C1150" s="15" t="s">
        <v>272</v>
      </c>
      <c r="D1150" s="53"/>
      <c r="E1150" s="53"/>
      <c r="F1150" s="53"/>
      <c r="G1150" s="85" t="s">
        <v>273</v>
      </c>
      <c r="H1150" s="95">
        <f t="shared" ref="H1150:R1152" si="464">+H1151</f>
        <v>91282312485</v>
      </c>
      <c r="I1150" s="95">
        <f t="shared" si="464"/>
        <v>0</v>
      </c>
      <c r="J1150" s="95">
        <f t="shared" si="464"/>
        <v>0</v>
      </c>
      <c r="K1150" s="95">
        <f t="shared" si="464"/>
        <v>0</v>
      </c>
      <c r="L1150" s="95">
        <f t="shared" si="464"/>
        <v>0</v>
      </c>
      <c r="M1150" s="95">
        <f t="shared" si="464"/>
        <v>0</v>
      </c>
      <c r="N1150" s="95">
        <f t="shared" si="464"/>
        <v>91282312485</v>
      </c>
      <c r="O1150" s="95">
        <f t="shared" si="464"/>
        <v>91282312485</v>
      </c>
      <c r="P1150" s="95">
        <f t="shared" si="464"/>
        <v>91282312485</v>
      </c>
      <c r="Q1150" s="95">
        <f t="shared" si="464"/>
        <v>0</v>
      </c>
      <c r="R1150" s="97">
        <f t="shared" si="464"/>
        <v>0</v>
      </c>
    </row>
    <row r="1151" spans="1:18" ht="63" thickBot="1" x14ac:dyDescent="0.35">
      <c r="A1151" s="2">
        <v>2021</v>
      </c>
      <c r="B1151" s="79" t="s">
        <v>426</v>
      </c>
      <c r="C1151" s="15" t="s">
        <v>274</v>
      </c>
      <c r="D1151" s="21"/>
      <c r="E1151" s="21"/>
      <c r="F1151" s="21"/>
      <c r="G1151" s="104" t="s">
        <v>273</v>
      </c>
      <c r="H1151" s="95">
        <f t="shared" si="464"/>
        <v>91282312485</v>
      </c>
      <c r="I1151" s="95">
        <f t="shared" si="464"/>
        <v>0</v>
      </c>
      <c r="J1151" s="95">
        <f t="shared" si="464"/>
        <v>0</v>
      </c>
      <c r="K1151" s="95">
        <f t="shared" si="464"/>
        <v>0</v>
      </c>
      <c r="L1151" s="95">
        <f t="shared" si="464"/>
        <v>0</v>
      </c>
      <c r="M1151" s="95">
        <f t="shared" si="464"/>
        <v>0</v>
      </c>
      <c r="N1151" s="95">
        <f t="shared" si="464"/>
        <v>91282312485</v>
      </c>
      <c r="O1151" s="95">
        <f t="shared" si="464"/>
        <v>91282312485</v>
      </c>
      <c r="P1151" s="95">
        <f t="shared" si="464"/>
        <v>91282312485</v>
      </c>
      <c r="Q1151" s="95">
        <f t="shared" si="464"/>
        <v>0</v>
      </c>
      <c r="R1151" s="97">
        <f t="shared" si="464"/>
        <v>0</v>
      </c>
    </row>
    <row r="1152" spans="1:18" ht="18.600000000000001" thickBot="1" x14ac:dyDescent="0.35">
      <c r="A1152" s="2">
        <v>2021</v>
      </c>
      <c r="B1152" s="79" t="s">
        <v>426</v>
      </c>
      <c r="C1152" s="15" t="s">
        <v>275</v>
      </c>
      <c r="D1152" s="21"/>
      <c r="E1152" s="21"/>
      <c r="F1152" s="21"/>
      <c r="G1152" s="85" t="s">
        <v>218</v>
      </c>
      <c r="H1152" s="95">
        <f t="shared" si="464"/>
        <v>91282312485</v>
      </c>
      <c r="I1152" s="95">
        <f t="shared" si="464"/>
        <v>0</v>
      </c>
      <c r="J1152" s="95">
        <f t="shared" si="464"/>
        <v>0</v>
      </c>
      <c r="K1152" s="95">
        <f t="shared" si="464"/>
        <v>0</v>
      </c>
      <c r="L1152" s="95">
        <f t="shared" si="464"/>
        <v>0</v>
      </c>
      <c r="M1152" s="95">
        <f t="shared" si="464"/>
        <v>0</v>
      </c>
      <c r="N1152" s="95">
        <f t="shared" si="464"/>
        <v>91282312485</v>
      </c>
      <c r="O1152" s="95">
        <f t="shared" si="464"/>
        <v>91282312485</v>
      </c>
      <c r="P1152" s="95">
        <f t="shared" si="464"/>
        <v>91282312485</v>
      </c>
      <c r="Q1152" s="95">
        <f t="shared" si="464"/>
        <v>0</v>
      </c>
      <c r="R1152" s="97">
        <f t="shared" si="464"/>
        <v>0</v>
      </c>
    </row>
    <row r="1153" spans="1:18" ht="18.600000000000001" thickBot="1" x14ac:dyDescent="0.35">
      <c r="A1153" s="2">
        <v>2021</v>
      </c>
      <c r="B1153" s="79" t="s">
        <v>426</v>
      </c>
      <c r="C1153" s="20" t="s">
        <v>276</v>
      </c>
      <c r="D1153" s="21" t="s">
        <v>172</v>
      </c>
      <c r="E1153" s="21">
        <v>11</v>
      </c>
      <c r="F1153" s="21" t="s">
        <v>19</v>
      </c>
      <c r="G1153" s="88" t="s">
        <v>208</v>
      </c>
      <c r="H1153" s="90">
        <v>91282312485</v>
      </c>
      <c r="I1153" s="90">
        <v>0</v>
      </c>
      <c r="J1153" s="90">
        <v>0</v>
      </c>
      <c r="K1153" s="90">
        <v>0</v>
      </c>
      <c r="L1153" s="90">
        <v>0</v>
      </c>
      <c r="M1153" s="90">
        <f>+I1153-J1153+K1153-L1153</f>
        <v>0</v>
      </c>
      <c r="N1153" s="90">
        <f>+H1153+M1153</f>
        <v>91282312485</v>
      </c>
      <c r="O1153" s="90">
        <v>91282312485</v>
      </c>
      <c r="P1153" s="90">
        <v>91282312485</v>
      </c>
      <c r="Q1153" s="90">
        <v>0</v>
      </c>
      <c r="R1153" s="91">
        <v>0</v>
      </c>
    </row>
    <row r="1154" spans="1:18" ht="78.599999999999994" thickBot="1" x14ac:dyDescent="0.35">
      <c r="A1154" s="2">
        <v>2021</v>
      </c>
      <c r="B1154" s="79" t="s">
        <v>426</v>
      </c>
      <c r="C1154" s="15" t="s">
        <v>277</v>
      </c>
      <c r="D1154" s="53"/>
      <c r="E1154" s="53"/>
      <c r="F1154" s="53"/>
      <c r="G1154" s="85" t="s">
        <v>278</v>
      </c>
      <c r="H1154" s="95">
        <f t="shared" ref="H1154:R1156" si="465">+H1155</f>
        <v>175214577228</v>
      </c>
      <c r="I1154" s="95">
        <f t="shared" si="465"/>
        <v>0</v>
      </c>
      <c r="J1154" s="95">
        <f t="shared" si="465"/>
        <v>0</v>
      </c>
      <c r="K1154" s="95">
        <f t="shared" si="465"/>
        <v>0</v>
      </c>
      <c r="L1154" s="95">
        <f t="shared" si="465"/>
        <v>0</v>
      </c>
      <c r="M1154" s="95">
        <f t="shared" si="465"/>
        <v>0</v>
      </c>
      <c r="N1154" s="95">
        <f t="shared" si="465"/>
        <v>175214577228</v>
      </c>
      <c r="O1154" s="95">
        <f t="shared" si="465"/>
        <v>175214577228</v>
      </c>
      <c r="P1154" s="95">
        <f t="shared" si="465"/>
        <v>175214577228</v>
      </c>
      <c r="Q1154" s="95">
        <f t="shared" si="465"/>
        <v>8358018752</v>
      </c>
      <c r="R1154" s="97">
        <f t="shared" si="465"/>
        <v>8358018752</v>
      </c>
    </row>
    <row r="1155" spans="1:18" ht="78.599999999999994" thickBot="1" x14ac:dyDescent="0.35">
      <c r="A1155" s="2">
        <v>2021</v>
      </c>
      <c r="B1155" s="79" t="s">
        <v>426</v>
      </c>
      <c r="C1155" s="15" t="s">
        <v>279</v>
      </c>
      <c r="D1155" s="21"/>
      <c r="E1155" s="21"/>
      <c r="F1155" s="21"/>
      <c r="G1155" s="104" t="s">
        <v>278</v>
      </c>
      <c r="H1155" s="95">
        <f t="shared" si="465"/>
        <v>175214577228</v>
      </c>
      <c r="I1155" s="95">
        <f t="shared" si="465"/>
        <v>0</v>
      </c>
      <c r="J1155" s="95">
        <f t="shared" si="465"/>
        <v>0</v>
      </c>
      <c r="K1155" s="95">
        <f t="shared" si="465"/>
        <v>0</v>
      </c>
      <c r="L1155" s="95">
        <f t="shared" si="465"/>
        <v>0</v>
      </c>
      <c r="M1155" s="95">
        <f t="shared" si="465"/>
        <v>0</v>
      </c>
      <c r="N1155" s="95">
        <f t="shared" si="465"/>
        <v>175214577228</v>
      </c>
      <c r="O1155" s="95">
        <f t="shared" si="465"/>
        <v>175214577228</v>
      </c>
      <c r="P1155" s="95">
        <f t="shared" si="465"/>
        <v>175214577228</v>
      </c>
      <c r="Q1155" s="95">
        <f t="shared" si="465"/>
        <v>8358018752</v>
      </c>
      <c r="R1155" s="97">
        <f t="shared" si="465"/>
        <v>8358018752</v>
      </c>
    </row>
    <row r="1156" spans="1:18" ht="18.600000000000001" thickBot="1" x14ac:dyDescent="0.35">
      <c r="A1156" s="2">
        <v>2021</v>
      </c>
      <c r="B1156" s="79" t="s">
        <v>426</v>
      </c>
      <c r="C1156" s="15" t="s">
        <v>280</v>
      </c>
      <c r="D1156" s="21"/>
      <c r="E1156" s="21"/>
      <c r="F1156" s="21"/>
      <c r="G1156" s="85" t="s">
        <v>218</v>
      </c>
      <c r="H1156" s="95">
        <f t="shared" si="465"/>
        <v>175214577228</v>
      </c>
      <c r="I1156" s="95">
        <f t="shared" si="465"/>
        <v>0</v>
      </c>
      <c r="J1156" s="95">
        <f t="shared" si="465"/>
        <v>0</v>
      </c>
      <c r="K1156" s="95">
        <f t="shared" si="465"/>
        <v>0</v>
      </c>
      <c r="L1156" s="95">
        <f t="shared" si="465"/>
        <v>0</v>
      </c>
      <c r="M1156" s="95">
        <f t="shared" si="465"/>
        <v>0</v>
      </c>
      <c r="N1156" s="95">
        <f t="shared" si="465"/>
        <v>175214577228</v>
      </c>
      <c r="O1156" s="95">
        <f t="shared" si="465"/>
        <v>175214577228</v>
      </c>
      <c r="P1156" s="95">
        <f t="shared" si="465"/>
        <v>175214577228</v>
      </c>
      <c r="Q1156" s="95">
        <f t="shared" si="465"/>
        <v>8358018752</v>
      </c>
      <c r="R1156" s="97">
        <f t="shared" si="465"/>
        <v>8358018752</v>
      </c>
    </row>
    <row r="1157" spans="1:18" ht="18.600000000000001" thickBot="1" x14ac:dyDescent="0.35">
      <c r="A1157" s="2">
        <v>2021</v>
      </c>
      <c r="B1157" s="79" t="s">
        <v>426</v>
      </c>
      <c r="C1157" s="20" t="s">
        <v>281</v>
      </c>
      <c r="D1157" s="21" t="s">
        <v>172</v>
      </c>
      <c r="E1157" s="21">
        <v>11</v>
      </c>
      <c r="F1157" s="21" t="s">
        <v>19</v>
      </c>
      <c r="G1157" s="88" t="s">
        <v>208</v>
      </c>
      <c r="H1157" s="90">
        <v>175214577228</v>
      </c>
      <c r="I1157" s="90">
        <v>0</v>
      </c>
      <c r="J1157" s="90">
        <v>0</v>
      </c>
      <c r="K1157" s="90">
        <v>0</v>
      </c>
      <c r="L1157" s="90">
        <v>0</v>
      </c>
      <c r="M1157" s="90">
        <f>+I1157-J1157+K1157-L1157</f>
        <v>0</v>
      </c>
      <c r="N1157" s="90">
        <f>+H1157+M1157</f>
        <v>175214577228</v>
      </c>
      <c r="O1157" s="90">
        <v>175214577228</v>
      </c>
      <c r="P1157" s="90">
        <v>175214577228</v>
      </c>
      <c r="Q1157" s="90">
        <v>8358018752</v>
      </c>
      <c r="R1157" s="91">
        <v>8358018752</v>
      </c>
    </row>
    <row r="1158" spans="1:18" ht="47.4" thickBot="1" x14ac:dyDescent="0.35">
      <c r="A1158" s="2">
        <v>2021</v>
      </c>
      <c r="B1158" s="79" t="s">
        <v>426</v>
      </c>
      <c r="C1158" s="15" t="s">
        <v>282</v>
      </c>
      <c r="D1158" s="53"/>
      <c r="E1158" s="53"/>
      <c r="F1158" s="53"/>
      <c r="G1158" s="85" t="s">
        <v>283</v>
      </c>
      <c r="H1158" s="95">
        <f t="shared" ref="H1158:R1160" si="466">+H1159</f>
        <v>109796058849</v>
      </c>
      <c r="I1158" s="95">
        <f t="shared" si="466"/>
        <v>0</v>
      </c>
      <c r="J1158" s="95">
        <f t="shared" si="466"/>
        <v>0</v>
      </c>
      <c r="K1158" s="95">
        <f t="shared" si="466"/>
        <v>0</v>
      </c>
      <c r="L1158" s="95">
        <f t="shared" si="466"/>
        <v>0</v>
      </c>
      <c r="M1158" s="95">
        <f t="shared" si="466"/>
        <v>0</v>
      </c>
      <c r="N1158" s="95">
        <f t="shared" si="466"/>
        <v>109796058849</v>
      </c>
      <c r="O1158" s="95">
        <f t="shared" si="466"/>
        <v>109796058849</v>
      </c>
      <c r="P1158" s="95">
        <f t="shared" si="466"/>
        <v>109796058849</v>
      </c>
      <c r="Q1158" s="95">
        <f t="shared" si="466"/>
        <v>19071686158</v>
      </c>
      <c r="R1158" s="97">
        <f t="shared" si="466"/>
        <v>19071686158</v>
      </c>
    </row>
    <row r="1159" spans="1:18" ht="47.4" thickBot="1" x14ac:dyDescent="0.35">
      <c r="A1159" s="2">
        <v>2021</v>
      </c>
      <c r="B1159" s="79" t="s">
        <v>426</v>
      </c>
      <c r="C1159" s="15" t="s">
        <v>284</v>
      </c>
      <c r="D1159" s="21"/>
      <c r="E1159" s="21"/>
      <c r="F1159" s="21"/>
      <c r="G1159" s="104" t="s">
        <v>283</v>
      </c>
      <c r="H1159" s="95">
        <f t="shared" si="466"/>
        <v>109796058849</v>
      </c>
      <c r="I1159" s="95">
        <f t="shared" si="466"/>
        <v>0</v>
      </c>
      <c r="J1159" s="95">
        <f t="shared" si="466"/>
        <v>0</v>
      </c>
      <c r="K1159" s="95">
        <f t="shared" si="466"/>
        <v>0</v>
      </c>
      <c r="L1159" s="95">
        <f t="shared" si="466"/>
        <v>0</v>
      </c>
      <c r="M1159" s="95">
        <f t="shared" si="466"/>
        <v>0</v>
      </c>
      <c r="N1159" s="95">
        <f t="shared" si="466"/>
        <v>109796058849</v>
      </c>
      <c r="O1159" s="95">
        <f t="shared" si="466"/>
        <v>109796058849</v>
      </c>
      <c r="P1159" s="95">
        <f t="shared" si="466"/>
        <v>109796058849</v>
      </c>
      <c r="Q1159" s="95">
        <f t="shared" si="466"/>
        <v>19071686158</v>
      </c>
      <c r="R1159" s="97">
        <f t="shared" si="466"/>
        <v>19071686158</v>
      </c>
    </row>
    <row r="1160" spans="1:18" ht="18.600000000000001" thickBot="1" x14ac:dyDescent="0.35">
      <c r="A1160" s="2">
        <v>2021</v>
      </c>
      <c r="B1160" s="79" t="s">
        <v>426</v>
      </c>
      <c r="C1160" s="15" t="s">
        <v>285</v>
      </c>
      <c r="D1160" s="21"/>
      <c r="E1160" s="21"/>
      <c r="F1160" s="21"/>
      <c r="G1160" s="85" t="s">
        <v>218</v>
      </c>
      <c r="H1160" s="95">
        <f t="shared" si="466"/>
        <v>109796058849</v>
      </c>
      <c r="I1160" s="95">
        <f t="shared" si="466"/>
        <v>0</v>
      </c>
      <c r="J1160" s="95">
        <f t="shared" si="466"/>
        <v>0</v>
      </c>
      <c r="K1160" s="95">
        <f t="shared" si="466"/>
        <v>0</v>
      </c>
      <c r="L1160" s="95">
        <f t="shared" si="466"/>
        <v>0</v>
      </c>
      <c r="M1160" s="95">
        <f t="shared" si="466"/>
        <v>0</v>
      </c>
      <c r="N1160" s="95">
        <f t="shared" si="466"/>
        <v>109796058849</v>
      </c>
      <c r="O1160" s="95">
        <f t="shared" si="466"/>
        <v>109796058849</v>
      </c>
      <c r="P1160" s="95">
        <f t="shared" si="466"/>
        <v>109796058849</v>
      </c>
      <c r="Q1160" s="95">
        <f t="shared" si="466"/>
        <v>19071686158</v>
      </c>
      <c r="R1160" s="97">
        <f t="shared" si="466"/>
        <v>19071686158</v>
      </c>
    </row>
    <row r="1161" spans="1:18" ht="18.600000000000001" thickBot="1" x14ac:dyDescent="0.35">
      <c r="A1161" s="2">
        <v>2021</v>
      </c>
      <c r="B1161" s="79" t="s">
        <v>426</v>
      </c>
      <c r="C1161" s="20" t="s">
        <v>286</v>
      </c>
      <c r="D1161" s="53" t="s">
        <v>172</v>
      </c>
      <c r="E1161" s="53">
        <v>11</v>
      </c>
      <c r="F1161" s="21" t="s">
        <v>19</v>
      </c>
      <c r="G1161" s="88" t="s">
        <v>208</v>
      </c>
      <c r="H1161" s="90">
        <v>109796058849</v>
      </c>
      <c r="I1161" s="90">
        <v>0</v>
      </c>
      <c r="J1161" s="90">
        <v>0</v>
      </c>
      <c r="K1161" s="90">
        <v>0</v>
      </c>
      <c r="L1161" s="90">
        <v>0</v>
      </c>
      <c r="M1161" s="90">
        <f>+I1161-J1161+K1161-L1161</f>
        <v>0</v>
      </c>
      <c r="N1161" s="90">
        <f>+H1161+M1161</f>
        <v>109796058849</v>
      </c>
      <c r="O1161" s="90">
        <v>109796058849</v>
      </c>
      <c r="P1161" s="90">
        <v>109796058849</v>
      </c>
      <c r="Q1161" s="90">
        <v>19071686158</v>
      </c>
      <c r="R1161" s="91">
        <v>19071686158</v>
      </c>
    </row>
    <row r="1162" spans="1:18" ht="63" thickBot="1" x14ac:dyDescent="0.35">
      <c r="A1162" s="2">
        <v>2021</v>
      </c>
      <c r="B1162" s="79" t="s">
        <v>426</v>
      </c>
      <c r="C1162" s="15" t="s">
        <v>287</v>
      </c>
      <c r="D1162" s="53"/>
      <c r="E1162" s="53"/>
      <c r="F1162" s="53"/>
      <c r="G1162" s="85" t="s">
        <v>288</v>
      </c>
      <c r="H1162" s="95">
        <f t="shared" ref="H1162:R1164" si="467">+H1163</f>
        <v>216924287600</v>
      </c>
      <c r="I1162" s="95">
        <f t="shared" si="467"/>
        <v>0</v>
      </c>
      <c r="J1162" s="95">
        <f t="shared" si="467"/>
        <v>0</v>
      </c>
      <c r="K1162" s="95">
        <f t="shared" si="467"/>
        <v>0</v>
      </c>
      <c r="L1162" s="95">
        <f t="shared" si="467"/>
        <v>0</v>
      </c>
      <c r="M1162" s="95">
        <f t="shared" si="467"/>
        <v>0</v>
      </c>
      <c r="N1162" s="95">
        <f t="shared" si="467"/>
        <v>216924287600</v>
      </c>
      <c r="O1162" s="95">
        <f t="shared" si="467"/>
        <v>216924287600</v>
      </c>
      <c r="P1162" s="95">
        <f t="shared" si="467"/>
        <v>216924287600</v>
      </c>
      <c r="Q1162" s="95">
        <f t="shared" si="467"/>
        <v>14013027754</v>
      </c>
      <c r="R1162" s="97">
        <f t="shared" si="467"/>
        <v>14013027754</v>
      </c>
    </row>
    <row r="1163" spans="1:18" ht="63" thickBot="1" x14ac:dyDescent="0.35">
      <c r="A1163" s="2">
        <v>2021</v>
      </c>
      <c r="B1163" s="79" t="s">
        <v>426</v>
      </c>
      <c r="C1163" s="15" t="s">
        <v>289</v>
      </c>
      <c r="D1163" s="21"/>
      <c r="E1163" s="21"/>
      <c r="F1163" s="21"/>
      <c r="G1163" s="104" t="s">
        <v>288</v>
      </c>
      <c r="H1163" s="95">
        <f t="shared" si="467"/>
        <v>216924287600</v>
      </c>
      <c r="I1163" s="95">
        <f t="shared" si="467"/>
        <v>0</v>
      </c>
      <c r="J1163" s="95">
        <f t="shared" si="467"/>
        <v>0</v>
      </c>
      <c r="K1163" s="95">
        <f t="shared" si="467"/>
        <v>0</v>
      </c>
      <c r="L1163" s="95">
        <f t="shared" si="467"/>
        <v>0</v>
      </c>
      <c r="M1163" s="95">
        <f t="shared" si="467"/>
        <v>0</v>
      </c>
      <c r="N1163" s="95">
        <f t="shared" si="467"/>
        <v>216924287600</v>
      </c>
      <c r="O1163" s="95">
        <f t="shared" si="467"/>
        <v>216924287600</v>
      </c>
      <c r="P1163" s="95">
        <f t="shared" si="467"/>
        <v>216924287600</v>
      </c>
      <c r="Q1163" s="95">
        <f t="shared" si="467"/>
        <v>14013027754</v>
      </c>
      <c r="R1163" s="97">
        <f t="shared" si="467"/>
        <v>14013027754</v>
      </c>
    </row>
    <row r="1164" spans="1:18" ht="18.600000000000001" thickBot="1" x14ac:dyDescent="0.35">
      <c r="A1164" s="2">
        <v>2021</v>
      </c>
      <c r="B1164" s="79" t="s">
        <v>426</v>
      </c>
      <c r="C1164" s="15" t="s">
        <v>290</v>
      </c>
      <c r="D1164" s="21"/>
      <c r="E1164" s="21"/>
      <c r="F1164" s="21"/>
      <c r="G1164" s="85" t="s">
        <v>218</v>
      </c>
      <c r="H1164" s="95">
        <f t="shared" si="467"/>
        <v>216924287600</v>
      </c>
      <c r="I1164" s="95">
        <f t="shared" si="467"/>
        <v>0</v>
      </c>
      <c r="J1164" s="95">
        <f t="shared" si="467"/>
        <v>0</v>
      </c>
      <c r="K1164" s="95">
        <f t="shared" si="467"/>
        <v>0</v>
      </c>
      <c r="L1164" s="95">
        <f t="shared" si="467"/>
        <v>0</v>
      </c>
      <c r="M1164" s="95">
        <f t="shared" si="467"/>
        <v>0</v>
      </c>
      <c r="N1164" s="95">
        <f t="shared" si="467"/>
        <v>216924287600</v>
      </c>
      <c r="O1164" s="95">
        <f t="shared" si="467"/>
        <v>216924287600</v>
      </c>
      <c r="P1164" s="95">
        <f t="shared" si="467"/>
        <v>216924287600</v>
      </c>
      <c r="Q1164" s="95">
        <f t="shared" si="467"/>
        <v>14013027754</v>
      </c>
      <c r="R1164" s="97">
        <f t="shared" si="467"/>
        <v>14013027754</v>
      </c>
    </row>
    <row r="1165" spans="1:18" ht="18.600000000000001" thickBot="1" x14ac:dyDescent="0.35">
      <c r="A1165" s="2">
        <v>2021</v>
      </c>
      <c r="B1165" s="79" t="s">
        <v>426</v>
      </c>
      <c r="C1165" s="20" t="s">
        <v>291</v>
      </c>
      <c r="D1165" s="21" t="s">
        <v>172</v>
      </c>
      <c r="E1165" s="21">
        <v>11</v>
      </c>
      <c r="F1165" s="21" t="s">
        <v>19</v>
      </c>
      <c r="G1165" s="88" t="s">
        <v>208</v>
      </c>
      <c r="H1165" s="90">
        <v>216924287600</v>
      </c>
      <c r="I1165" s="90">
        <v>0</v>
      </c>
      <c r="J1165" s="90">
        <v>0</v>
      </c>
      <c r="K1165" s="90">
        <v>0</v>
      </c>
      <c r="L1165" s="90">
        <v>0</v>
      </c>
      <c r="M1165" s="90">
        <f>+I1165-J1165+K1165-L1165</f>
        <v>0</v>
      </c>
      <c r="N1165" s="90">
        <f>+H1165+M1165</f>
        <v>216924287600</v>
      </c>
      <c r="O1165" s="90">
        <v>216924287600</v>
      </c>
      <c r="P1165" s="90">
        <v>216924287600</v>
      </c>
      <c r="Q1165" s="90">
        <v>14013027754</v>
      </c>
      <c r="R1165" s="91">
        <v>14013027754</v>
      </c>
    </row>
    <row r="1166" spans="1:18" ht="63" thickBot="1" x14ac:dyDescent="0.35">
      <c r="A1166" s="2">
        <v>2021</v>
      </c>
      <c r="B1166" s="79" t="s">
        <v>426</v>
      </c>
      <c r="C1166" s="15" t="s">
        <v>292</v>
      </c>
      <c r="D1166" s="53"/>
      <c r="E1166" s="53"/>
      <c r="F1166" s="53"/>
      <c r="G1166" s="85" t="s">
        <v>293</v>
      </c>
      <c r="H1166" s="95">
        <f t="shared" ref="H1166:R1168" si="468">+H1167</f>
        <v>263086153404</v>
      </c>
      <c r="I1166" s="95">
        <f t="shared" si="468"/>
        <v>0</v>
      </c>
      <c r="J1166" s="95">
        <f t="shared" si="468"/>
        <v>0</v>
      </c>
      <c r="K1166" s="95">
        <f t="shared" si="468"/>
        <v>0</v>
      </c>
      <c r="L1166" s="95">
        <f t="shared" si="468"/>
        <v>0</v>
      </c>
      <c r="M1166" s="95">
        <f t="shared" si="468"/>
        <v>0</v>
      </c>
      <c r="N1166" s="95">
        <f t="shared" si="468"/>
        <v>263086153404</v>
      </c>
      <c r="O1166" s="95">
        <f t="shared" si="468"/>
        <v>263086153404</v>
      </c>
      <c r="P1166" s="95">
        <f t="shared" si="468"/>
        <v>263086153404</v>
      </c>
      <c r="Q1166" s="95">
        <f t="shared" si="468"/>
        <v>0</v>
      </c>
      <c r="R1166" s="97">
        <f t="shared" si="468"/>
        <v>0</v>
      </c>
    </row>
    <row r="1167" spans="1:18" ht="63" thickBot="1" x14ac:dyDescent="0.35">
      <c r="A1167" s="2">
        <v>2021</v>
      </c>
      <c r="B1167" s="79" t="s">
        <v>426</v>
      </c>
      <c r="C1167" s="15" t="s">
        <v>294</v>
      </c>
      <c r="D1167" s="21"/>
      <c r="E1167" s="21"/>
      <c r="F1167" s="21"/>
      <c r="G1167" s="104" t="s">
        <v>293</v>
      </c>
      <c r="H1167" s="95">
        <f t="shared" si="468"/>
        <v>263086153404</v>
      </c>
      <c r="I1167" s="95">
        <f t="shared" si="468"/>
        <v>0</v>
      </c>
      <c r="J1167" s="95">
        <f t="shared" si="468"/>
        <v>0</v>
      </c>
      <c r="K1167" s="95">
        <f t="shared" si="468"/>
        <v>0</v>
      </c>
      <c r="L1167" s="95">
        <f t="shared" si="468"/>
        <v>0</v>
      </c>
      <c r="M1167" s="95">
        <f t="shared" si="468"/>
        <v>0</v>
      </c>
      <c r="N1167" s="95">
        <f t="shared" si="468"/>
        <v>263086153404</v>
      </c>
      <c r="O1167" s="95">
        <f t="shared" si="468"/>
        <v>263086153404</v>
      </c>
      <c r="P1167" s="95">
        <f t="shared" si="468"/>
        <v>263086153404</v>
      </c>
      <c r="Q1167" s="95">
        <f t="shared" si="468"/>
        <v>0</v>
      </c>
      <c r="R1167" s="97">
        <f t="shared" si="468"/>
        <v>0</v>
      </c>
    </row>
    <row r="1168" spans="1:18" ht="18.600000000000001" thickBot="1" x14ac:dyDescent="0.35">
      <c r="A1168" s="2">
        <v>2021</v>
      </c>
      <c r="B1168" s="79" t="s">
        <v>426</v>
      </c>
      <c r="C1168" s="15" t="s">
        <v>295</v>
      </c>
      <c r="D1168" s="21"/>
      <c r="E1168" s="21"/>
      <c r="F1168" s="21"/>
      <c r="G1168" s="85" t="s">
        <v>218</v>
      </c>
      <c r="H1168" s="95">
        <f t="shared" si="468"/>
        <v>263086153404</v>
      </c>
      <c r="I1168" s="95">
        <f t="shared" si="468"/>
        <v>0</v>
      </c>
      <c r="J1168" s="95">
        <f t="shared" si="468"/>
        <v>0</v>
      </c>
      <c r="K1168" s="95">
        <f t="shared" si="468"/>
        <v>0</v>
      </c>
      <c r="L1168" s="95">
        <f t="shared" si="468"/>
        <v>0</v>
      </c>
      <c r="M1168" s="95">
        <f t="shared" si="468"/>
        <v>0</v>
      </c>
      <c r="N1168" s="95">
        <f t="shared" si="468"/>
        <v>263086153404</v>
      </c>
      <c r="O1168" s="95">
        <f t="shared" si="468"/>
        <v>263086153404</v>
      </c>
      <c r="P1168" s="95">
        <f t="shared" si="468"/>
        <v>263086153404</v>
      </c>
      <c r="Q1168" s="95">
        <f t="shared" si="468"/>
        <v>0</v>
      </c>
      <c r="R1168" s="97">
        <f t="shared" si="468"/>
        <v>0</v>
      </c>
    </row>
    <row r="1169" spans="1:18" ht="18.600000000000001" thickBot="1" x14ac:dyDescent="0.35">
      <c r="A1169" s="2">
        <v>2021</v>
      </c>
      <c r="B1169" s="79" t="s">
        <v>426</v>
      </c>
      <c r="C1169" s="20" t="s">
        <v>296</v>
      </c>
      <c r="D1169" s="21" t="s">
        <v>172</v>
      </c>
      <c r="E1169" s="21">
        <v>11</v>
      </c>
      <c r="F1169" s="21" t="s">
        <v>19</v>
      </c>
      <c r="G1169" s="88" t="s">
        <v>208</v>
      </c>
      <c r="H1169" s="90">
        <v>263086153404</v>
      </c>
      <c r="I1169" s="90">
        <v>0</v>
      </c>
      <c r="J1169" s="90">
        <v>0</v>
      </c>
      <c r="K1169" s="90">
        <v>0</v>
      </c>
      <c r="L1169" s="90">
        <v>0</v>
      </c>
      <c r="M1169" s="90">
        <f>+I1169-J1169+K1169-L1169</f>
        <v>0</v>
      </c>
      <c r="N1169" s="90">
        <f>+H1169+M1169</f>
        <v>263086153404</v>
      </c>
      <c r="O1169" s="90">
        <v>263086153404</v>
      </c>
      <c r="P1169" s="90">
        <v>263086153404</v>
      </c>
      <c r="Q1169" s="90">
        <v>0</v>
      </c>
      <c r="R1169" s="91">
        <v>0</v>
      </c>
    </row>
    <row r="1170" spans="1:18" ht="63" thickBot="1" x14ac:dyDescent="0.35">
      <c r="A1170" s="2">
        <v>2021</v>
      </c>
      <c r="B1170" s="79" t="s">
        <v>426</v>
      </c>
      <c r="C1170" s="15" t="s">
        <v>297</v>
      </c>
      <c r="D1170" s="53"/>
      <c r="E1170" s="53"/>
      <c r="F1170" s="53"/>
      <c r="G1170" s="85" t="s">
        <v>298</v>
      </c>
      <c r="H1170" s="95">
        <f t="shared" ref="H1170:R1172" si="469">+H1171</f>
        <v>138383140985</v>
      </c>
      <c r="I1170" s="95">
        <f t="shared" si="469"/>
        <v>0</v>
      </c>
      <c r="J1170" s="95">
        <f t="shared" si="469"/>
        <v>0</v>
      </c>
      <c r="K1170" s="95">
        <f t="shared" si="469"/>
        <v>0</v>
      </c>
      <c r="L1170" s="95">
        <f t="shared" si="469"/>
        <v>0</v>
      </c>
      <c r="M1170" s="95">
        <f t="shared" si="469"/>
        <v>0</v>
      </c>
      <c r="N1170" s="95">
        <f t="shared" si="469"/>
        <v>138383140985</v>
      </c>
      <c r="O1170" s="95">
        <f t="shared" si="469"/>
        <v>138383140985</v>
      </c>
      <c r="P1170" s="95">
        <f t="shared" si="469"/>
        <v>138383140985</v>
      </c>
      <c r="Q1170" s="95">
        <f t="shared" si="469"/>
        <v>27914520438</v>
      </c>
      <c r="R1170" s="97">
        <f t="shared" si="469"/>
        <v>27914520438</v>
      </c>
    </row>
    <row r="1171" spans="1:18" ht="63" thickBot="1" x14ac:dyDescent="0.35">
      <c r="A1171" s="2">
        <v>2021</v>
      </c>
      <c r="B1171" s="79" t="s">
        <v>426</v>
      </c>
      <c r="C1171" s="15" t="s">
        <v>299</v>
      </c>
      <c r="D1171" s="21"/>
      <c r="E1171" s="21"/>
      <c r="F1171" s="21"/>
      <c r="G1171" s="104" t="s">
        <v>298</v>
      </c>
      <c r="H1171" s="95">
        <f t="shared" si="469"/>
        <v>138383140985</v>
      </c>
      <c r="I1171" s="95">
        <f t="shared" si="469"/>
        <v>0</v>
      </c>
      <c r="J1171" s="95">
        <f t="shared" si="469"/>
        <v>0</v>
      </c>
      <c r="K1171" s="95">
        <f t="shared" si="469"/>
        <v>0</v>
      </c>
      <c r="L1171" s="95">
        <f t="shared" si="469"/>
        <v>0</v>
      </c>
      <c r="M1171" s="95">
        <f t="shared" si="469"/>
        <v>0</v>
      </c>
      <c r="N1171" s="95">
        <f t="shared" si="469"/>
        <v>138383140985</v>
      </c>
      <c r="O1171" s="95">
        <f t="shared" si="469"/>
        <v>138383140985</v>
      </c>
      <c r="P1171" s="95">
        <f t="shared" si="469"/>
        <v>138383140985</v>
      </c>
      <c r="Q1171" s="95">
        <f t="shared" si="469"/>
        <v>27914520438</v>
      </c>
      <c r="R1171" s="97">
        <f t="shared" si="469"/>
        <v>27914520438</v>
      </c>
    </row>
    <row r="1172" spans="1:18" ht="18.600000000000001" thickBot="1" x14ac:dyDescent="0.35">
      <c r="A1172" s="2">
        <v>2021</v>
      </c>
      <c r="B1172" s="79" t="s">
        <v>426</v>
      </c>
      <c r="C1172" s="15" t="s">
        <v>300</v>
      </c>
      <c r="D1172" s="21"/>
      <c r="E1172" s="21"/>
      <c r="F1172" s="21"/>
      <c r="G1172" s="85" t="s">
        <v>218</v>
      </c>
      <c r="H1172" s="95">
        <f t="shared" si="469"/>
        <v>138383140985</v>
      </c>
      <c r="I1172" s="95">
        <f t="shared" si="469"/>
        <v>0</v>
      </c>
      <c r="J1172" s="95">
        <f t="shared" si="469"/>
        <v>0</v>
      </c>
      <c r="K1172" s="95">
        <f t="shared" si="469"/>
        <v>0</v>
      </c>
      <c r="L1172" s="95">
        <f t="shared" si="469"/>
        <v>0</v>
      </c>
      <c r="M1172" s="95">
        <f t="shared" si="469"/>
        <v>0</v>
      </c>
      <c r="N1172" s="95">
        <f t="shared" si="469"/>
        <v>138383140985</v>
      </c>
      <c r="O1172" s="95">
        <f t="shared" si="469"/>
        <v>138383140985</v>
      </c>
      <c r="P1172" s="95">
        <f t="shared" si="469"/>
        <v>138383140985</v>
      </c>
      <c r="Q1172" s="95">
        <f t="shared" si="469"/>
        <v>27914520438</v>
      </c>
      <c r="R1172" s="97">
        <f t="shared" si="469"/>
        <v>27914520438</v>
      </c>
    </row>
    <row r="1173" spans="1:18" ht="18.600000000000001" thickBot="1" x14ac:dyDescent="0.35">
      <c r="A1173" s="2">
        <v>2021</v>
      </c>
      <c r="B1173" s="79" t="s">
        <v>426</v>
      </c>
      <c r="C1173" s="20" t="s">
        <v>301</v>
      </c>
      <c r="D1173" s="21" t="s">
        <v>172</v>
      </c>
      <c r="E1173" s="21">
        <v>11</v>
      </c>
      <c r="F1173" s="21" t="s">
        <v>19</v>
      </c>
      <c r="G1173" s="88" t="s">
        <v>208</v>
      </c>
      <c r="H1173" s="90">
        <v>138383140985</v>
      </c>
      <c r="I1173" s="90">
        <v>0</v>
      </c>
      <c r="J1173" s="90">
        <v>0</v>
      </c>
      <c r="K1173" s="90">
        <v>0</v>
      </c>
      <c r="L1173" s="90">
        <v>0</v>
      </c>
      <c r="M1173" s="90">
        <f>+I1173-J1173+K1173-L1173</f>
        <v>0</v>
      </c>
      <c r="N1173" s="90">
        <f>+H1173+M1173</f>
        <v>138383140985</v>
      </c>
      <c r="O1173" s="90">
        <v>138383140985</v>
      </c>
      <c r="P1173" s="90">
        <v>138383140985</v>
      </c>
      <c r="Q1173" s="90">
        <v>27914520438</v>
      </c>
      <c r="R1173" s="91">
        <v>27914520438</v>
      </c>
    </row>
    <row r="1174" spans="1:18" ht="63" thickBot="1" x14ac:dyDescent="0.35">
      <c r="A1174" s="2">
        <v>2021</v>
      </c>
      <c r="B1174" s="79" t="s">
        <v>426</v>
      </c>
      <c r="C1174" s="15" t="s">
        <v>302</v>
      </c>
      <c r="D1174" s="53"/>
      <c r="E1174" s="53"/>
      <c r="F1174" s="53"/>
      <c r="G1174" s="85" t="s">
        <v>303</v>
      </c>
      <c r="H1174" s="95">
        <f t="shared" ref="H1174:R1176" si="470">+H1175</f>
        <v>325658709524</v>
      </c>
      <c r="I1174" s="95">
        <f t="shared" si="470"/>
        <v>0</v>
      </c>
      <c r="J1174" s="95">
        <f t="shared" si="470"/>
        <v>0</v>
      </c>
      <c r="K1174" s="95">
        <f t="shared" si="470"/>
        <v>0</v>
      </c>
      <c r="L1174" s="95">
        <f t="shared" si="470"/>
        <v>0</v>
      </c>
      <c r="M1174" s="95">
        <f t="shared" si="470"/>
        <v>0</v>
      </c>
      <c r="N1174" s="95">
        <f t="shared" si="470"/>
        <v>325658709524</v>
      </c>
      <c r="O1174" s="95">
        <f t="shared" si="470"/>
        <v>325658709524</v>
      </c>
      <c r="P1174" s="95">
        <f t="shared" si="470"/>
        <v>325658709524</v>
      </c>
      <c r="Q1174" s="95">
        <f t="shared" si="470"/>
        <v>0</v>
      </c>
      <c r="R1174" s="97">
        <f t="shared" si="470"/>
        <v>0</v>
      </c>
    </row>
    <row r="1175" spans="1:18" ht="63" thickBot="1" x14ac:dyDescent="0.35">
      <c r="A1175" s="2">
        <v>2021</v>
      </c>
      <c r="B1175" s="79" t="s">
        <v>426</v>
      </c>
      <c r="C1175" s="15" t="s">
        <v>304</v>
      </c>
      <c r="D1175" s="21"/>
      <c r="E1175" s="21"/>
      <c r="F1175" s="21"/>
      <c r="G1175" s="104" t="s">
        <v>303</v>
      </c>
      <c r="H1175" s="95">
        <f t="shared" si="470"/>
        <v>325658709524</v>
      </c>
      <c r="I1175" s="95">
        <f t="shared" si="470"/>
        <v>0</v>
      </c>
      <c r="J1175" s="95">
        <f t="shared" si="470"/>
        <v>0</v>
      </c>
      <c r="K1175" s="95">
        <f t="shared" si="470"/>
        <v>0</v>
      </c>
      <c r="L1175" s="95">
        <f t="shared" si="470"/>
        <v>0</v>
      </c>
      <c r="M1175" s="95">
        <f t="shared" si="470"/>
        <v>0</v>
      </c>
      <c r="N1175" s="95">
        <f t="shared" si="470"/>
        <v>325658709524</v>
      </c>
      <c r="O1175" s="95">
        <f t="shared" si="470"/>
        <v>325658709524</v>
      </c>
      <c r="P1175" s="95">
        <f t="shared" si="470"/>
        <v>325658709524</v>
      </c>
      <c r="Q1175" s="95">
        <f t="shared" si="470"/>
        <v>0</v>
      </c>
      <c r="R1175" s="97">
        <f t="shared" si="470"/>
        <v>0</v>
      </c>
    </row>
    <row r="1176" spans="1:18" ht="18.600000000000001" thickBot="1" x14ac:dyDescent="0.35">
      <c r="A1176" s="2">
        <v>2021</v>
      </c>
      <c r="B1176" s="79" t="s">
        <v>426</v>
      </c>
      <c r="C1176" s="15" t="s">
        <v>305</v>
      </c>
      <c r="D1176" s="21"/>
      <c r="E1176" s="21"/>
      <c r="F1176" s="21"/>
      <c r="G1176" s="85" t="s">
        <v>218</v>
      </c>
      <c r="H1176" s="95">
        <f t="shared" si="470"/>
        <v>325658709524</v>
      </c>
      <c r="I1176" s="95">
        <f t="shared" si="470"/>
        <v>0</v>
      </c>
      <c r="J1176" s="95">
        <f t="shared" si="470"/>
        <v>0</v>
      </c>
      <c r="K1176" s="95">
        <f t="shared" si="470"/>
        <v>0</v>
      </c>
      <c r="L1176" s="95">
        <f t="shared" si="470"/>
        <v>0</v>
      </c>
      <c r="M1176" s="95">
        <f t="shared" si="470"/>
        <v>0</v>
      </c>
      <c r="N1176" s="95">
        <f t="shared" si="470"/>
        <v>325658709524</v>
      </c>
      <c r="O1176" s="95">
        <f t="shared" si="470"/>
        <v>325658709524</v>
      </c>
      <c r="P1176" s="95">
        <f t="shared" si="470"/>
        <v>325658709524</v>
      </c>
      <c r="Q1176" s="95">
        <f t="shared" si="470"/>
        <v>0</v>
      </c>
      <c r="R1176" s="97">
        <f t="shared" si="470"/>
        <v>0</v>
      </c>
    </row>
    <row r="1177" spans="1:18" ht="18.600000000000001" thickBot="1" x14ac:dyDescent="0.35">
      <c r="A1177" s="2">
        <v>2021</v>
      </c>
      <c r="B1177" s="79" t="s">
        <v>426</v>
      </c>
      <c r="C1177" s="20" t="s">
        <v>306</v>
      </c>
      <c r="D1177" s="21" t="s">
        <v>172</v>
      </c>
      <c r="E1177" s="21">
        <v>11</v>
      </c>
      <c r="F1177" s="21" t="s">
        <v>19</v>
      </c>
      <c r="G1177" s="88" t="s">
        <v>208</v>
      </c>
      <c r="H1177" s="90">
        <v>325658709524</v>
      </c>
      <c r="I1177" s="90">
        <v>0</v>
      </c>
      <c r="J1177" s="90">
        <v>0</v>
      </c>
      <c r="K1177" s="90">
        <v>0</v>
      </c>
      <c r="L1177" s="90">
        <v>0</v>
      </c>
      <c r="M1177" s="90">
        <f>+I1177-J1177+K1177-L1177</f>
        <v>0</v>
      </c>
      <c r="N1177" s="90">
        <f>+H1177+M1177</f>
        <v>325658709524</v>
      </c>
      <c r="O1177" s="90">
        <v>325658709524</v>
      </c>
      <c r="P1177" s="90">
        <v>325658709524</v>
      </c>
      <c r="Q1177" s="90">
        <v>0</v>
      </c>
      <c r="R1177" s="91">
        <v>0</v>
      </c>
    </row>
    <row r="1178" spans="1:18" ht="63" thickBot="1" x14ac:dyDescent="0.35">
      <c r="A1178" s="2">
        <v>2021</v>
      </c>
      <c r="B1178" s="79" t="s">
        <v>426</v>
      </c>
      <c r="C1178" s="15" t="s">
        <v>307</v>
      </c>
      <c r="D1178" s="53"/>
      <c r="E1178" s="53"/>
      <c r="F1178" s="53"/>
      <c r="G1178" s="85" t="s">
        <v>308</v>
      </c>
      <c r="H1178" s="95">
        <f t="shared" ref="H1178:R1180" si="471">+H1179</f>
        <v>101620433497</v>
      </c>
      <c r="I1178" s="95">
        <f t="shared" si="471"/>
        <v>0</v>
      </c>
      <c r="J1178" s="95">
        <f t="shared" si="471"/>
        <v>0</v>
      </c>
      <c r="K1178" s="95">
        <f t="shared" si="471"/>
        <v>0</v>
      </c>
      <c r="L1178" s="95">
        <f t="shared" si="471"/>
        <v>0</v>
      </c>
      <c r="M1178" s="95">
        <f t="shared" si="471"/>
        <v>0</v>
      </c>
      <c r="N1178" s="95">
        <f t="shared" si="471"/>
        <v>101620433497</v>
      </c>
      <c r="O1178" s="95">
        <f t="shared" si="471"/>
        <v>101620433497</v>
      </c>
      <c r="P1178" s="95">
        <f t="shared" si="471"/>
        <v>101620433497</v>
      </c>
      <c r="Q1178" s="95">
        <f t="shared" si="471"/>
        <v>89796372</v>
      </c>
      <c r="R1178" s="97">
        <f t="shared" si="471"/>
        <v>89796372</v>
      </c>
    </row>
    <row r="1179" spans="1:18" ht="63" thickBot="1" x14ac:dyDescent="0.35">
      <c r="A1179" s="2">
        <v>2021</v>
      </c>
      <c r="B1179" s="79" t="s">
        <v>426</v>
      </c>
      <c r="C1179" s="15" t="s">
        <v>309</v>
      </c>
      <c r="D1179" s="21"/>
      <c r="E1179" s="21"/>
      <c r="F1179" s="21"/>
      <c r="G1179" s="104" t="s">
        <v>308</v>
      </c>
      <c r="H1179" s="95">
        <f t="shared" si="471"/>
        <v>101620433497</v>
      </c>
      <c r="I1179" s="95">
        <f t="shared" si="471"/>
        <v>0</v>
      </c>
      <c r="J1179" s="95">
        <f t="shared" si="471"/>
        <v>0</v>
      </c>
      <c r="K1179" s="95">
        <f t="shared" si="471"/>
        <v>0</v>
      </c>
      <c r="L1179" s="95">
        <f t="shared" si="471"/>
        <v>0</v>
      </c>
      <c r="M1179" s="95">
        <f t="shared" si="471"/>
        <v>0</v>
      </c>
      <c r="N1179" s="95">
        <f t="shared" si="471"/>
        <v>101620433497</v>
      </c>
      <c r="O1179" s="95">
        <f t="shared" si="471"/>
        <v>101620433497</v>
      </c>
      <c r="P1179" s="95">
        <f t="shared" si="471"/>
        <v>101620433497</v>
      </c>
      <c r="Q1179" s="95">
        <f t="shared" si="471"/>
        <v>89796372</v>
      </c>
      <c r="R1179" s="97">
        <f t="shared" si="471"/>
        <v>89796372</v>
      </c>
    </row>
    <row r="1180" spans="1:18" ht="18.600000000000001" thickBot="1" x14ac:dyDescent="0.35">
      <c r="A1180" s="2">
        <v>2021</v>
      </c>
      <c r="B1180" s="79" t="s">
        <v>426</v>
      </c>
      <c r="C1180" s="15" t="s">
        <v>310</v>
      </c>
      <c r="D1180" s="21"/>
      <c r="E1180" s="21"/>
      <c r="F1180" s="21"/>
      <c r="G1180" s="85" t="s">
        <v>218</v>
      </c>
      <c r="H1180" s="95">
        <f t="shared" si="471"/>
        <v>101620433497</v>
      </c>
      <c r="I1180" s="95">
        <f t="shared" si="471"/>
        <v>0</v>
      </c>
      <c r="J1180" s="95">
        <f t="shared" si="471"/>
        <v>0</v>
      </c>
      <c r="K1180" s="95">
        <f t="shared" si="471"/>
        <v>0</v>
      </c>
      <c r="L1180" s="95">
        <f t="shared" si="471"/>
        <v>0</v>
      </c>
      <c r="M1180" s="95">
        <f t="shared" si="471"/>
        <v>0</v>
      </c>
      <c r="N1180" s="95">
        <f t="shared" si="471"/>
        <v>101620433497</v>
      </c>
      <c r="O1180" s="95">
        <f t="shared" si="471"/>
        <v>101620433497</v>
      </c>
      <c r="P1180" s="95">
        <f t="shared" si="471"/>
        <v>101620433497</v>
      </c>
      <c r="Q1180" s="95">
        <f t="shared" si="471"/>
        <v>89796372</v>
      </c>
      <c r="R1180" s="97">
        <f t="shared" si="471"/>
        <v>89796372</v>
      </c>
    </row>
    <row r="1181" spans="1:18" ht="18.600000000000001" thickBot="1" x14ac:dyDescent="0.35">
      <c r="A1181" s="2">
        <v>2021</v>
      </c>
      <c r="B1181" s="79" t="s">
        <v>426</v>
      </c>
      <c r="C1181" s="20" t="s">
        <v>311</v>
      </c>
      <c r="D1181" s="21" t="s">
        <v>172</v>
      </c>
      <c r="E1181" s="21">
        <v>11</v>
      </c>
      <c r="F1181" s="21" t="s">
        <v>19</v>
      </c>
      <c r="G1181" s="88" t="s">
        <v>208</v>
      </c>
      <c r="H1181" s="90">
        <v>101620433497</v>
      </c>
      <c r="I1181" s="90">
        <v>0</v>
      </c>
      <c r="J1181" s="90">
        <v>0</v>
      </c>
      <c r="K1181" s="90">
        <v>0</v>
      </c>
      <c r="L1181" s="90">
        <v>0</v>
      </c>
      <c r="M1181" s="90">
        <f>+I1181-J1181+K1181-L1181</f>
        <v>0</v>
      </c>
      <c r="N1181" s="90">
        <f>+H1181+M1181</f>
        <v>101620433497</v>
      </c>
      <c r="O1181" s="90">
        <v>101620433497</v>
      </c>
      <c r="P1181" s="90">
        <v>101620433497</v>
      </c>
      <c r="Q1181" s="90">
        <v>89796372</v>
      </c>
      <c r="R1181" s="91">
        <v>89796372</v>
      </c>
    </row>
    <row r="1182" spans="1:18" ht="63" thickBot="1" x14ac:dyDescent="0.35">
      <c r="A1182" s="2">
        <v>2021</v>
      </c>
      <c r="B1182" s="79" t="s">
        <v>426</v>
      </c>
      <c r="C1182" s="15" t="s">
        <v>312</v>
      </c>
      <c r="D1182" s="53"/>
      <c r="E1182" s="53"/>
      <c r="F1182" s="53"/>
      <c r="G1182" s="85" t="s">
        <v>313</v>
      </c>
      <c r="H1182" s="95">
        <f t="shared" ref="H1182:R1184" si="472">+H1183</f>
        <v>331558916195</v>
      </c>
      <c r="I1182" s="95">
        <f t="shared" si="472"/>
        <v>0</v>
      </c>
      <c r="J1182" s="95">
        <f t="shared" si="472"/>
        <v>0</v>
      </c>
      <c r="K1182" s="95">
        <f t="shared" si="472"/>
        <v>0</v>
      </c>
      <c r="L1182" s="95">
        <f t="shared" si="472"/>
        <v>0</v>
      </c>
      <c r="M1182" s="95">
        <f t="shared" si="472"/>
        <v>0</v>
      </c>
      <c r="N1182" s="95">
        <f t="shared" si="472"/>
        <v>331558916195</v>
      </c>
      <c r="O1182" s="95">
        <f t="shared" si="472"/>
        <v>331558916195</v>
      </c>
      <c r="P1182" s="95">
        <f t="shared" si="472"/>
        <v>331558916195</v>
      </c>
      <c r="Q1182" s="95">
        <f t="shared" si="472"/>
        <v>0</v>
      </c>
      <c r="R1182" s="97">
        <f t="shared" si="472"/>
        <v>0</v>
      </c>
    </row>
    <row r="1183" spans="1:18" ht="63" thickBot="1" x14ac:dyDescent="0.35">
      <c r="A1183" s="2">
        <v>2021</v>
      </c>
      <c r="B1183" s="79" t="s">
        <v>426</v>
      </c>
      <c r="C1183" s="15" t="s">
        <v>314</v>
      </c>
      <c r="D1183" s="21"/>
      <c r="E1183" s="21"/>
      <c r="F1183" s="21"/>
      <c r="G1183" s="85" t="s">
        <v>313</v>
      </c>
      <c r="H1183" s="95">
        <f t="shared" si="472"/>
        <v>331558916195</v>
      </c>
      <c r="I1183" s="95">
        <f t="shared" si="472"/>
        <v>0</v>
      </c>
      <c r="J1183" s="95">
        <f t="shared" si="472"/>
        <v>0</v>
      </c>
      <c r="K1183" s="95">
        <f t="shared" si="472"/>
        <v>0</v>
      </c>
      <c r="L1183" s="95">
        <f t="shared" si="472"/>
        <v>0</v>
      </c>
      <c r="M1183" s="95">
        <f t="shared" si="472"/>
        <v>0</v>
      </c>
      <c r="N1183" s="95">
        <f t="shared" si="472"/>
        <v>331558916195</v>
      </c>
      <c r="O1183" s="95">
        <f t="shared" si="472"/>
        <v>331558916195</v>
      </c>
      <c r="P1183" s="95">
        <f t="shared" si="472"/>
        <v>331558916195</v>
      </c>
      <c r="Q1183" s="95">
        <f t="shared" si="472"/>
        <v>0</v>
      </c>
      <c r="R1183" s="97">
        <f t="shared" si="472"/>
        <v>0</v>
      </c>
    </row>
    <row r="1184" spans="1:18" ht="18.600000000000001" thickBot="1" x14ac:dyDescent="0.35">
      <c r="A1184" s="2">
        <v>2021</v>
      </c>
      <c r="B1184" s="79" t="s">
        <v>426</v>
      </c>
      <c r="C1184" s="15" t="s">
        <v>315</v>
      </c>
      <c r="D1184" s="21"/>
      <c r="E1184" s="21"/>
      <c r="F1184" s="21"/>
      <c r="G1184" s="85" t="s">
        <v>218</v>
      </c>
      <c r="H1184" s="95">
        <f t="shared" si="472"/>
        <v>331558916195</v>
      </c>
      <c r="I1184" s="95">
        <f t="shared" si="472"/>
        <v>0</v>
      </c>
      <c r="J1184" s="95">
        <f t="shared" si="472"/>
        <v>0</v>
      </c>
      <c r="K1184" s="95">
        <f t="shared" si="472"/>
        <v>0</v>
      </c>
      <c r="L1184" s="95">
        <f t="shared" si="472"/>
        <v>0</v>
      </c>
      <c r="M1184" s="95">
        <f t="shared" si="472"/>
        <v>0</v>
      </c>
      <c r="N1184" s="95">
        <f t="shared" si="472"/>
        <v>331558916195</v>
      </c>
      <c r="O1184" s="95">
        <f t="shared" si="472"/>
        <v>331558916195</v>
      </c>
      <c r="P1184" s="95">
        <f t="shared" si="472"/>
        <v>331558916195</v>
      </c>
      <c r="Q1184" s="95">
        <f t="shared" si="472"/>
        <v>0</v>
      </c>
      <c r="R1184" s="97">
        <f t="shared" si="472"/>
        <v>0</v>
      </c>
    </row>
    <row r="1185" spans="1:18" ht="18.600000000000001" thickBot="1" x14ac:dyDescent="0.35">
      <c r="A1185" s="2">
        <v>2021</v>
      </c>
      <c r="B1185" s="79" t="s">
        <v>426</v>
      </c>
      <c r="C1185" s="20" t="s">
        <v>316</v>
      </c>
      <c r="D1185" s="21" t="s">
        <v>172</v>
      </c>
      <c r="E1185" s="21">
        <v>11</v>
      </c>
      <c r="F1185" s="21" t="s">
        <v>19</v>
      </c>
      <c r="G1185" s="88" t="s">
        <v>208</v>
      </c>
      <c r="H1185" s="90">
        <v>331558916195</v>
      </c>
      <c r="I1185" s="90">
        <v>0</v>
      </c>
      <c r="J1185" s="90">
        <v>0</v>
      </c>
      <c r="K1185" s="90">
        <v>0</v>
      </c>
      <c r="L1185" s="90">
        <v>0</v>
      </c>
      <c r="M1185" s="90">
        <f>+I1185-J1185+K1185-L1185</f>
        <v>0</v>
      </c>
      <c r="N1185" s="90">
        <f>+H1185+M1185</f>
        <v>331558916195</v>
      </c>
      <c r="O1185" s="90">
        <v>331558916195</v>
      </c>
      <c r="P1185" s="90">
        <v>331558916195</v>
      </c>
      <c r="Q1185" s="90">
        <v>0</v>
      </c>
      <c r="R1185" s="91">
        <v>0</v>
      </c>
    </row>
    <row r="1186" spans="1:18" ht="63" thickBot="1" x14ac:dyDescent="0.35">
      <c r="A1186" s="2">
        <v>2021</v>
      </c>
      <c r="B1186" s="79" t="s">
        <v>426</v>
      </c>
      <c r="C1186" s="15" t="s">
        <v>317</v>
      </c>
      <c r="D1186" s="53"/>
      <c r="E1186" s="53"/>
      <c r="F1186" s="53"/>
      <c r="G1186" s="85" t="s">
        <v>318</v>
      </c>
      <c r="H1186" s="95">
        <f t="shared" ref="H1186:R1188" si="473">+H1187</f>
        <v>57639326986</v>
      </c>
      <c r="I1186" s="95">
        <f t="shared" si="473"/>
        <v>0</v>
      </c>
      <c r="J1186" s="95">
        <f t="shared" si="473"/>
        <v>0</v>
      </c>
      <c r="K1186" s="95">
        <f t="shared" si="473"/>
        <v>0</v>
      </c>
      <c r="L1186" s="95">
        <f t="shared" si="473"/>
        <v>0</v>
      </c>
      <c r="M1186" s="95">
        <f t="shared" si="473"/>
        <v>0</v>
      </c>
      <c r="N1186" s="95">
        <f t="shared" si="473"/>
        <v>57639326986</v>
      </c>
      <c r="O1186" s="95">
        <f t="shared" si="473"/>
        <v>57639326986</v>
      </c>
      <c r="P1186" s="95">
        <f t="shared" si="473"/>
        <v>57639326986</v>
      </c>
      <c r="Q1186" s="95">
        <f t="shared" si="473"/>
        <v>0</v>
      </c>
      <c r="R1186" s="97">
        <f t="shared" si="473"/>
        <v>0</v>
      </c>
    </row>
    <row r="1187" spans="1:18" ht="63" thickBot="1" x14ac:dyDescent="0.35">
      <c r="A1187" s="2">
        <v>2021</v>
      </c>
      <c r="B1187" s="79" t="s">
        <v>426</v>
      </c>
      <c r="C1187" s="15" t="s">
        <v>319</v>
      </c>
      <c r="D1187" s="21"/>
      <c r="E1187" s="21"/>
      <c r="F1187" s="21"/>
      <c r="G1187" s="104" t="s">
        <v>318</v>
      </c>
      <c r="H1187" s="95">
        <f t="shared" si="473"/>
        <v>57639326986</v>
      </c>
      <c r="I1187" s="95">
        <f t="shared" si="473"/>
        <v>0</v>
      </c>
      <c r="J1187" s="95">
        <f t="shared" si="473"/>
        <v>0</v>
      </c>
      <c r="K1187" s="95">
        <f t="shared" si="473"/>
        <v>0</v>
      </c>
      <c r="L1187" s="95">
        <f t="shared" si="473"/>
        <v>0</v>
      </c>
      <c r="M1187" s="95">
        <f t="shared" si="473"/>
        <v>0</v>
      </c>
      <c r="N1187" s="95">
        <f t="shared" si="473"/>
        <v>57639326986</v>
      </c>
      <c r="O1187" s="95">
        <f t="shared" si="473"/>
        <v>57639326986</v>
      </c>
      <c r="P1187" s="95">
        <f t="shared" si="473"/>
        <v>57639326986</v>
      </c>
      <c r="Q1187" s="95">
        <f t="shared" si="473"/>
        <v>0</v>
      </c>
      <c r="R1187" s="97">
        <f t="shared" si="473"/>
        <v>0</v>
      </c>
    </row>
    <row r="1188" spans="1:18" ht="18.600000000000001" thickBot="1" x14ac:dyDescent="0.35">
      <c r="A1188" s="2">
        <v>2021</v>
      </c>
      <c r="B1188" s="79" t="s">
        <v>426</v>
      </c>
      <c r="C1188" s="15" t="s">
        <v>320</v>
      </c>
      <c r="D1188" s="21"/>
      <c r="E1188" s="21"/>
      <c r="F1188" s="21"/>
      <c r="G1188" s="85" t="s">
        <v>218</v>
      </c>
      <c r="H1188" s="95">
        <f t="shared" si="473"/>
        <v>57639326986</v>
      </c>
      <c r="I1188" s="95">
        <f t="shared" si="473"/>
        <v>0</v>
      </c>
      <c r="J1188" s="95">
        <f t="shared" si="473"/>
        <v>0</v>
      </c>
      <c r="K1188" s="95">
        <f t="shared" si="473"/>
        <v>0</v>
      </c>
      <c r="L1188" s="95">
        <f t="shared" si="473"/>
        <v>0</v>
      </c>
      <c r="M1188" s="95">
        <f t="shared" si="473"/>
        <v>0</v>
      </c>
      <c r="N1188" s="95">
        <f t="shared" si="473"/>
        <v>57639326986</v>
      </c>
      <c r="O1188" s="95">
        <f t="shared" si="473"/>
        <v>57639326986</v>
      </c>
      <c r="P1188" s="95">
        <f t="shared" si="473"/>
        <v>57639326986</v>
      </c>
      <c r="Q1188" s="95">
        <f t="shared" si="473"/>
        <v>0</v>
      </c>
      <c r="R1188" s="97">
        <f t="shared" si="473"/>
        <v>0</v>
      </c>
    </row>
    <row r="1189" spans="1:18" ht="18.600000000000001" thickBot="1" x14ac:dyDescent="0.35">
      <c r="A1189" s="2">
        <v>2021</v>
      </c>
      <c r="B1189" s="79" t="s">
        <v>426</v>
      </c>
      <c r="C1189" s="20" t="s">
        <v>321</v>
      </c>
      <c r="D1189" s="21" t="s">
        <v>172</v>
      </c>
      <c r="E1189" s="21">
        <v>11</v>
      </c>
      <c r="F1189" s="21" t="s">
        <v>19</v>
      </c>
      <c r="G1189" s="88" t="s">
        <v>208</v>
      </c>
      <c r="H1189" s="90">
        <v>57639326986</v>
      </c>
      <c r="I1189" s="90">
        <v>0</v>
      </c>
      <c r="J1189" s="90">
        <v>0</v>
      </c>
      <c r="K1189" s="90">
        <v>0</v>
      </c>
      <c r="L1189" s="90">
        <v>0</v>
      </c>
      <c r="M1189" s="90">
        <f>+I1189-J1189+K1189-L1189</f>
        <v>0</v>
      </c>
      <c r="N1189" s="90">
        <f>+H1189+M1189</f>
        <v>57639326986</v>
      </c>
      <c r="O1189" s="90">
        <v>57639326986</v>
      </c>
      <c r="P1189" s="90">
        <v>57639326986</v>
      </c>
      <c r="Q1189" s="90">
        <v>0</v>
      </c>
      <c r="R1189" s="91">
        <v>0</v>
      </c>
    </row>
    <row r="1190" spans="1:18" ht="47.4" thickBot="1" x14ac:dyDescent="0.35">
      <c r="A1190" s="2">
        <v>2021</v>
      </c>
      <c r="B1190" s="79" t="s">
        <v>426</v>
      </c>
      <c r="C1190" s="56" t="s">
        <v>322</v>
      </c>
      <c r="D1190" s="64"/>
      <c r="E1190" s="16"/>
      <c r="F1190" s="16"/>
      <c r="G1190" s="104" t="s">
        <v>400</v>
      </c>
      <c r="H1190" s="93">
        <f>+H1191</f>
        <v>15000000000</v>
      </c>
      <c r="I1190" s="93">
        <f>+I1191</f>
        <v>0</v>
      </c>
      <c r="J1190" s="93">
        <f>+J1191</f>
        <v>0</v>
      </c>
      <c r="K1190" s="93">
        <f>+K1191</f>
        <v>0</v>
      </c>
      <c r="L1190" s="93">
        <f>+L1191</f>
        <v>0</v>
      </c>
      <c r="M1190" s="94">
        <f>+I1190-J1190+K1190-L1190</f>
        <v>0</v>
      </c>
      <c r="N1190" s="94">
        <f>+H1190+M1190</f>
        <v>15000000000</v>
      </c>
      <c r="O1190" s="94">
        <f>+O1191</f>
        <v>5923289050</v>
      </c>
      <c r="P1190" s="94">
        <f>+P1191</f>
        <v>443251000</v>
      </c>
      <c r="Q1190" s="94">
        <f>+Q1191</f>
        <v>88988950</v>
      </c>
      <c r="R1190" s="96">
        <f>+R1191</f>
        <v>88988950</v>
      </c>
    </row>
    <row r="1191" spans="1:18" ht="47.4" thickBot="1" x14ac:dyDescent="0.35">
      <c r="A1191" s="2">
        <v>2021</v>
      </c>
      <c r="B1191" s="79" t="s">
        <v>426</v>
      </c>
      <c r="C1191" s="56" t="s">
        <v>399</v>
      </c>
      <c r="D1191" s="64"/>
      <c r="E1191" s="16"/>
      <c r="F1191" s="16"/>
      <c r="G1191" s="104" t="s">
        <v>400</v>
      </c>
      <c r="H1191" s="93">
        <f t="shared" ref="H1191:R1191" si="474">+H1192+H1194+H1196</f>
        <v>15000000000</v>
      </c>
      <c r="I1191" s="93">
        <f t="shared" si="474"/>
        <v>0</v>
      </c>
      <c r="J1191" s="93">
        <f t="shared" si="474"/>
        <v>0</v>
      </c>
      <c r="K1191" s="93">
        <f t="shared" si="474"/>
        <v>0</v>
      </c>
      <c r="L1191" s="93">
        <f t="shared" si="474"/>
        <v>0</v>
      </c>
      <c r="M1191" s="93">
        <f t="shared" si="474"/>
        <v>0</v>
      </c>
      <c r="N1191" s="93">
        <f t="shared" si="474"/>
        <v>15000000000</v>
      </c>
      <c r="O1191" s="93">
        <f t="shared" si="474"/>
        <v>5923289050</v>
      </c>
      <c r="P1191" s="93">
        <f t="shared" si="474"/>
        <v>443251000</v>
      </c>
      <c r="Q1191" s="93">
        <f t="shared" si="474"/>
        <v>88988950</v>
      </c>
      <c r="R1191" s="105">
        <f t="shared" si="474"/>
        <v>88988950</v>
      </c>
    </row>
    <row r="1192" spans="1:18" ht="18.600000000000001" thickBot="1" x14ac:dyDescent="0.35">
      <c r="A1192" s="2">
        <v>2021</v>
      </c>
      <c r="B1192" s="79" t="s">
        <v>426</v>
      </c>
      <c r="C1192" s="56" t="s">
        <v>401</v>
      </c>
      <c r="D1192" s="64"/>
      <c r="E1192" s="16"/>
      <c r="F1192" s="16"/>
      <c r="G1192" s="104" t="s">
        <v>402</v>
      </c>
      <c r="H1192" s="93">
        <f t="shared" ref="H1192:R1192" si="475">+H1193</f>
        <v>3974737950</v>
      </c>
      <c r="I1192" s="93">
        <f t="shared" si="475"/>
        <v>0</v>
      </c>
      <c r="J1192" s="93">
        <f t="shared" si="475"/>
        <v>0</v>
      </c>
      <c r="K1192" s="93">
        <f t="shared" si="475"/>
        <v>0</v>
      </c>
      <c r="L1192" s="93">
        <f t="shared" si="475"/>
        <v>0</v>
      </c>
      <c r="M1192" s="93">
        <f t="shared" si="475"/>
        <v>0</v>
      </c>
      <c r="N1192" s="93">
        <f t="shared" si="475"/>
        <v>3974737950</v>
      </c>
      <c r="O1192" s="93">
        <f t="shared" si="475"/>
        <v>10000</v>
      </c>
      <c r="P1192" s="93">
        <f t="shared" si="475"/>
        <v>0</v>
      </c>
      <c r="Q1192" s="93">
        <f t="shared" si="475"/>
        <v>0</v>
      </c>
      <c r="R1192" s="105">
        <f t="shared" si="475"/>
        <v>0</v>
      </c>
    </row>
    <row r="1193" spans="1:18" ht="18.600000000000001" thickBot="1" x14ac:dyDescent="0.35">
      <c r="A1193" s="2">
        <v>2021</v>
      </c>
      <c r="B1193" s="79" t="s">
        <v>426</v>
      </c>
      <c r="C1193" s="59" t="s">
        <v>403</v>
      </c>
      <c r="D1193" s="60" t="s">
        <v>172</v>
      </c>
      <c r="E1193" s="21">
        <v>54</v>
      </c>
      <c r="F1193" s="21" t="s">
        <v>19</v>
      </c>
      <c r="G1193" s="88" t="s">
        <v>208</v>
      </c>
      <c r="H1193" s="106">
        <v>3974737950</v>
      </c>
      <c r="I1193" s="106">
        <v>0</v>
      </c>
      <c r="J1193" s="106">
        <v>0</v>
      </c>
      <c r="K1193" s="106">
        <v>0</v>
      </c>
      <c r="L1193" s="106">
        <v>0</v>
      </c>
      <c r="M1193" s="106">
        <f>+I1193-J1193+K1193-L1193</f>
        <v>0</v>
      </c>
      <c r="N1193" s="90">
        <f>+H1193+M1193</f>
        <v>3974737950</v>
      </c>
      <c r="O1193" s="106">
        <v>10000</v>
      </c>
      <c r="P1193" s="106">
        <v>0</v>
      </c>
      <c r="Q1193" s="106">
        <v>0</v>
      </c>
      <c r="R1193" s="107">
        <v>0</v>
      </c>
    </row>
    <row r="1194" spans="1:18" ht="31.8" thickBot="1" x14ac:dyDescent="0.35">
      <c r="A1194" s="2">
        <v>2021</v>
      </c>
      <c r="B1194" s="79" t="s">
        <v>426</v>
      </c>
      <c r="C1194" s="56" t="s">
        <v>404</v>
      </c>
      <c r="D1194" s="64"/>
      <c r="E1194" s="16"/>
      <c r="F1194" s="16"/>
      <c r="G1194" s="104" t="s">
        <v>405</v>
      </c>
      <c r="H1194" s="93">
        <f t="shared" ref="H1194:R1194" si="476">+H1195</f>
        <v>5396885000</v>
      </c>
      <c r="I1194" s="93">
        <f t="shared" si="476"/>
        <v>0</v>
      </c>
      <c r="J1194" s="93">
        <f t="shared" si="476"/>
        <v>0</v>
      </c>
      <c r="K1194" s="93">
        <f t="shared" si="476"/>
        <v>0</v>
      </c>
      <c r="L1194" s="93">
        <f t="shared" si="476"/>
        <v>0</v>
      </c>
      <c r="M1194" s="93">
        <f t="shared" si="476"/>
        <v>0</v>
      </c>
      <c r="N1194" s="93">
        <f t="shared" si="476"/>
        <v>5396885000</v>
      </c>
      <c r="O1194" s="93">
        <f t="shared" si="476"/>
        <v>5396885000</v>
      </c>
      <c r="P1194" s="93">
        <f t="shared" si="476"/>
        <v>0</v>
      </c>
      <c r="Q1194" s="93">
        <f t="shared" si="476"/>
        <v>0</v>
      </c>
      <c r="R1194" s="105">
        <f t="shared" si="476"/>
        <v>0</v>
      </c>
    </row>
    <row r="1195" spans="1:18" ht="18.600000000000001" thickBot="1" x14ac:dyDescent="0.35">
      <c r="A1195" s="2">
        <v>2021</v>
      </c>
      <c r="B1195" s="79" t="s">
        <v>426</v>
      </c>
      <c r="C1195" s="59" t="s">
        <v>406</v>
      </c>
      <c r="D1195" s="60" t="s">
        <v>172</v>
      </c>
      <c r="E1195" s="21">
        <v>54</v>
      </c>
      <c r="F1195" s="21" t="s">
        <v>19</v>
      </c>
      <c r="G1195" s="88" t="s">
        <v>208</v>
      </c>
      <c r="H1195" s="106">
        <v>5396885000</v>
      </c>
      <c r="I1195" s="106">
        <v>0</v>
      </c>
      <c r="J1195" s="106">
        <v>0</v>
      </c>
      <c r="K1195" s="106">
        <v>0</v>
      </c>
      <c r="L1195" s="106">
        <v>0</v>
      </c>
      <c r="M1195" s="106">
        <f>+I1195-J1195+K1195-L1195</f>
        <v>0</v>
      </c>
      <c r="N1195" s="90">
        <f>+H1195+M1195</f>
        <v>5396885000</v>
      </c>
      <c r="O1195" s="90">
        <v>5396885000</v>
      </c>
      <c r="P1195" s="90">
        <v>0</v>
      </c>
      <c r="Q1195" s="90">
        <v>0</v>
      </c>
      <c r="R1195" s="91">
        <v>0</v>
      </c>
    </row>
    <row r="1196" spans="1:18" ht="18.600000000000001" thickBot="1" x14ac:dyDescent="0.35">
      <c r="A1196" s="2">
        <v>2021</v>
      </c>
      <c r="B1196" s="79" t="s">
        <v>426</v>
      </c>
      <c r="C1196" s="56" t="s">
        <v>407</v>
      </c>
      <c r="D1196" s="64"/>
      <c r="E1196" s="16"/>
      <c r="F1196" s="16"/>
      <c r="G1196" s="104" t="s">
        <v>218</v>
      </c>
      <c r="H1196" s="93">
        <f t="shared" ref="H1196:R1196" si="477">+H1197</f>
        <v>5628377050</v>
      </c>
      <c r="I1196" s="93">
        <f t="shared" si="477"/>
        <v>0</v>
      </c>
      <c r="J1196" s="93">
        <f t="shared" si="477"/>
        <v>0</v>
      </c>
      <c r="K1196" s="93">
        <f t="shared" si="477"/>
        <v>0</v>
      </c>
      <c r="L1196" s="93">
        <f t="shared" si="477"/>
        <v>0</v>
      </c>
      <c r="M1196" s="93">
        <f t="shared" si="477"/>
        <v>0</v>
      </c>
      <c r="N1196" s="93">
        <f t="shared" si="477"/>
        <v>5628377050</v>
      </c>
      <c r="O1196" s="93">
        <f t="shared" si="477"/>
        <v>526394050</v>
      </c>
      <c r="P1196" s="93">
        <f t="shared" si="477"/>
        <v>443251000</v>
      </c>
      <c r="Q1196" s="93">
        <f t="shared" si="477"/>
        <v>88988950</v>
      </c>
      <c r="R1196" s="105">
        <f t="shared" si="477"/>
        <v>88988950</v>
      </c>
    </row>
    <row r="1197" spans="1:18" ht="18.600000000000001" thickBot="1" x14ac:dyDescent="0.35">
      <c r="A1197" s="2">
        <v>2021</v>
      </c>
      <c r="B1197" s="79" t="s">
        <v>426</v>
      </c>
      <c r="C1197" s="59" t="s">
        <v>408</v>
      </c>
      <c r="D1197" s="60" t="s">
        <v>172</v>
      </c>
      <c r="E1197" s="21">
        <v>54</v>
      </c>
      <c r="F1197" s="21" t="s">
        <v>19</v>
      </c>
      <c r="G1197" s="88" t="s">
        <v>208</v>
      </c>
      <c r="H1197" s="106">
        <v>5628377050</v>
      </c>
      <c r="I1197" s="106">
        <v>0</v>
      </c>
      <c r="J1197" s="106">
        <v>0</v>
      </c>
      <c r="K1197" s="106">
        <v>0</v>
      </c>
      <c r="L1197" s="106">
        <v>0</v>
      </c>
      <c r="M1197" s="106">
        <f>+I1197-J1197+K1197-L1197</f>
        <v>0</v>
      </c>
      <c r="N1197" s="90">
        <f>+H1197+M1197</f>
        <v>5628377050</v>
      </c>
      <c r="O1197" s="106">
        <v>526394050</v>
      </c>
      <c r="P1197" s="106">
        <v>443251000</v>
      </c>
      <c r="Q1197" s="106">
        <v>88988950</v>
      </c>
      <c r="R1197" s="107">
        <v>88988950</v>
      </c>
    </row>
    <row r="1198" spans="1:18" ht="31.8" thickBot="1" x14ac:dyDescent="0.35">
      <c r="A1198" s="2">
        <v>2021</v>
      </c>
      <c r="B1198" s="79" t="s">
        <v>426</v>
      </c>
      <c r="C1198" s="15" t="s">
        <v>324</v>
      </c>
      <c r="D1198" s="53"/>
      <c r="E1198" s="53"/>
      <c r="F1198" s="53"/>
      <c r="G1198" s="104" t="s">
        <v>325</v>
      </c>
      <c r="H1198" s="95">
        <f t="shared" ref="H1198:R1202" si="478">+H1199</f>
        <v>2500000000</v>
      </c>
      <c r="I1198" s="95">
        <f t="shared" si="478"/>
        <v>0</v>
      </c>
      <c r="J1198" s="95">
        <f t="shared" si="478"/>
        <v>0</v>
      </c>
      <c r="K1198" s="95">
        <f t="shared" si="478"/>
        <v>0</v>
      </c>
      <c r="L1198" s="95">
        <f t="shared" si="478"/>
        <v>0</v>
      </c>
      <c r="M1198" s="95">
        <f t="shared" si="478"/>
        <v>0</v>
      </c>
      <c r="N1198" s="95">
        <f t="shared" si="478"/>
        <v>2500000000</v>
      </c>
      <c r="O1198" s="95">
        <f t="shared" si="478"/>
        <v>2006783093.0899999</v>
      </c>
      <c r="P1198" s="95">
        <f t="shared" si="478"/>
        <v>1829517278.8599999</v>
      </c>
      <c r="Q1198" s="95">
        <f t="shared" si="478"/>
        <v>640578068.25999999</v>
      </c>
      <c r="R1198" s="97">
        <f t="shared" si="478"/>
        <v>575411689.25999999</v>
      </c>
    </row>
    <row r="1199" spans="1:18" ht="18.600000000000001" thickBot="1" x14ac:dyDescent="0.35">
      <c r="A1199" s="2">
        <v>2021</v>
      </c>
      <c r="B1199" s="79" t="s">
        <v>426</v>
      </c>
      <c r="C1199" s="15" t="s">
        <v>326</v>
      </c>
      <c r="D1199" s="21"/>
      <c r="E1199" s="21"/>
      <c r="F1199" s="21"/>
      <c r="G1199" s="85" t="s">
        <v>201</v>
      </c>
      <c r="H1199" s="95">
        <f t="shared" si="478"/>
        <v>2500000000</v>
      </c>
      <c r="I1199" s="95">
        <f t="shared" si="478"/>
        <v>0</v>
      </c>
      <c r="J1199" s="95">
        <f t="shared" si="478"/>
        <v>0</v>
      </c>
      <c r="K1199" s="95">
        <f t="shared" si="478"/>
        <v>0</v>
      </c>
      <c r="L1199" s="95">
        <f t="shared" si="478"/>
        <v>0</v>
      </c>
      <c r="M1199" s="95">
        <f t="shared" si="478"/>
        <v>0</v>
      </c>
      <c r="N1199" s="95">
        <f t="shared" si="478"/>
        <v>2500000000</v>
      </c>
      <c r="O1199" s="95">
        <f t="shared" si="478"/>
        <v>2006783093.0899999</v>
      </c>
      <c r="P1199" s="95">
        <f t="shared" si="478"/>
        <v>1829517278.8599999</v>
      </c>
      <c r="Q1199" s="95">
        <f t="shared" si="478"/>
        <v>640578068.25999999</v>
      </c>
      <c r="R1199" s="97">
        <f t="shared" si="478"/>
        <v>575411689.25999999</v>
      </c>
    </row>
    <row r="1200" spans="1:18" ht="31.8" thickBot="1" x14ac:dyDescent="0.35">
      <c r="A1200" s="2">
        <v>2021</v>
      </c>
      <c r="B1200" s="79" t="s">
        <v>426</v>
      </c>
      <c r="C1200" s="15" t="s">
        <v>327</v>
      </c>
      <c r="D1200" s="21"/>
      <c r="E1200" s="21"/>
      <c r="F1200" s="21"/>
      <c r="G1200" s="85" t="s">
        <v>328</v>
      </c>
      <c r="H1200" s="95">
        <f t="shared" si="478"/>
        <v>2500000000</v>
      </c>
      <c r="I1200" s="95">
        <f t="shared" si="478"/>
        <v>0</v>
      </c>
      <c r="J1200" s="95">
        <f t="shared" si="478"/>
        <v>0</v>
      </c>
      <c r="K1200" s="95">
        <f t="shared" si="478"/>
        <v>0</v>
      </c>
      <c r="L1200" s="95">
        <f t="shared" si="478"/>
        <v>0</v>
      </c>
      <c r="M1200" s="95">
        <f t="shared" si="478"/>
        <v>0</v>
      </c>
      <c r="N1200" s="95">
        <f t="shared" si="478"/>
        <v>2500000000</v>
      </c>
      <c r="O1200" s="95">
        <f t="shared" si="478"/>
        <v>2006783093.0899999</v>
      </c>
      <c r="P1200" s="95">
        <f t="shared" si="478"/>
        <v>1829517278.8599999</v>
      </c>
      <c r="Q1200" s="95">
        <f t="shared" si="478"/>
        <v>640578068.25999999</v>
      </c>
      <c r="R1200" s="97">
        <f t="shared" si="478"/>
        <v>575411689.25999999</v>
      </c>
    </row>
    <row r="1201" spans="1:18" ht="31.8" thickBot="1" x14ac:dyDescent="0.35">
      <c r="A1201" s="2">
        <v>2021</v>
      </c>
      <c r="B1201" s="79" t="s">
        <v>426</v>
      </c>
      <c r="C1201" s="15" t="s">
        <v>329</v>
      </c>
      <c r="D1201" s="21"/>
      <c r="E1201" s="21"/>
      <c r="F1201" s="21"/>
      <c r="G1201" s="85" t="s">
        <v>328</v>
      </c>
      <c r="H1201" s="95">
        <f t="shared" si="478"/>
        <v>2500000000</v>
      </c>
      <c r="I1201" s="95">
        <f t="shared" si="478"/>
        <v>0</v>
      </c>
      <c r="J1201" s="95">
        <f t="shared" si="478"/>
        <v>0</v>
      </c>
      <c r="K1201" s="95">
        <f t="shared" si="478"/>
        <v>0</v>
      </c>
      <c r="L1201" s="95">
        <f t="shared" si="478"/>
        <v>0</v>
      </c>
      <c r="M1201" s="95">
        <f t="shared" si="478"/>
        <v>0</v>
      </c>
      <c r="N1201" s="95">
        <f t="shared" si="478"/>
        <v>2500000000</v>
      </c>
      <c r="O1201" s="95">
        <f t="shared" si="478"/>
        <v>2006783093.0899999</v>
      </c>
      <c r="P1201" s="95">
        <f t="shared" si="478"/>
        <v>1829517278.8599999</v>
      </c>
      <c r="Q1201" s="95">
        <f t="shared" si="478"/>
        <v>640578068.25999999</v>
      </c>
      <c r="R1201" s="97">
        <f t="shared" si="478"/>
        <v>575411689.25999999</v>
      </c>
    </row>
    <row r="1202" spans="1:18" ht="18.600000000000001" thickBot="1" x14ac:dyDescent="0.35">
      <c r="A1202" s="2">
        <v>2021</v>
      </c>
      <c r="B1202" s="79" t="s">
        <v>426</v>
      </c>
      <c r="C1202" s="15" t="s">
        <v>330</v>
      </c>
      <c r="D1202" s="21"/>
      <c r="E1202" s="21"/>
      <c r="F1202" s="21"/>
      <c r="G1202" s="104" t="s">
        <v>331</v>
      </c>
      <c r="H1202" s="95">
        <f t="shared" si="478"/>
        <v>2500000000</v>
      </c>
      <c r="I1202" s="95">
        <f t="shared" si="478"/>
        <v>0</v>
      </c>
      <c r="J1202" s="95">
        <f t="shared" si="478"/>
        <v>0</v>
      </c>
      <c r="K1202" s="95">
        <f t="shared" si="478"/>
        <v>0</v>
      </c>
      <c r="L1202" s="95">
        <f t="shared" si="478"/>
        <v>0</v>
      </c>
      <c r="M1202" s="95">
        <f t="shared" si="478"/>
        <v>0</v>
      </c>
      <c r="N1202" s="95">
        <f t="shared" si="478"/>
        <v>2500000000</v>
      </c>
      <c r="O1202" s="95">
        <f t="shared" si="478"/>
        <v>2006783093.0899999</v>
      </c>
      <c r="P1202" s="95">
        <f t="shared" si="478"/>
        <v>1829517278.8599999</v>
      </c>
      <c r="Q1202" s="95">
        <f t="shared" si="478"/>
        <v>640578068.25999999</v>
      </c>
      <c r="R1202" s="97">
        <f t="shared" si="478"/>
        <v>575411689.25999999</v>
      </c>
    </row>
    <row r="1203" spans="1:18" ht="18.600000000000001" thickBot="1" x14ac:dyDescent="0.35">
      <c r="A1203" s="2">
        <v>2021</v>
      </c>
      <c r="B1203" s="79" t="s">
        <v>426</v>
      </c>
      <c r="C1203" s="20" t="s">
        <v>332</v>
      </c>
      <c r="D1203" s="21" t="s">
        <v>172</v>
      </c>
      <c r="E1203" s="21">
        <v>11</v>
      </c>
      <c r="F1203" s="21" t="s">
        <v>19</v>
      </c>
      <c r="G1203" s="88" t="s">
        <v>208</v>
      </c>
      <c r="H1203" s="90">
        <v>2500000000</v>
      </c>
      <c r="I1203" s="90">
        <v>0</v>
      </c>
      <c r="J1203" s="90">
        <v>0</v>
      </c>
      <c r="K1203" s="90">
        <v>0</v>
      </c>
      <c r="L1203" s="90">
        <v>0</v>
      </c>
      <c r="M1203" s="90">
        <f>+I1203-J1203+K1203-L1203</f>
        <v>0</v>
      </c>
      <c r="N1203" s="90">
        <f>+H1203+M1203</f>
        <v>2500000000</v>
      </c>
      <c r="O1203" s="90">
        <v>2006783093.0899999</v>
      </c>
      <c r="P1203" s="90">
        <v>1829517278.8599999</v>
      </c>
      <c r="Q1203" s="90">
        <v>640578068.25999999</v>
      </c>
      <c r="R1203" s="91">
        <v>575411689.25999999</v>
      </c>
    </row>
    <row r="1204" spans="1:18" ht="18.600000000000001" thickBot="1" x14ac:dyDescent="0.35">
      <c r="A1204" s="2">
        <v>2021</v>
      </c>
      <c r="B1204" s="79" t="s">
        <v>426</v>
      </c>
      <c r="C1204" s="15" t="s">
        <v>333</v>
      </c>
      <c r="D1204" s="21"/>
      <c r="E1204" s="21"/>
      <c r="F1204" s="21"/>
      <c r="G1204" s="85" t="s">
        <v>334</v>
      </c>
      <c r="H1204" s="95">
        <f t="shared" ref="H1204:R1204" si="479">+H1205</f>
        <v>177265214000</v>
      </c>
      <c r="I1204" s="95">
        <f t="shared" si="479"/>
        <v>0</v>
      </c>
      <c r="J1204" s="95">
        <f t="shared" si="479"/>
        <v>0</v>
      </c>
      <c r="K1204" s="95">
        <f t="shared" si="479"/>
        <v>20000000000</v>
      </c>
      <c r="L1204" s="95">
        <f t="shared" si="479"/>
        <v>20000000000</v>
      </c>
      <c r="M1204" s="95">
        <f t="shared" si="479"/>
        <v>0</v>
      </c>
      <c r="N1204" s="95">
        <f t="shared" si="479"/>
        <v>177265214000</v>
      </c>
      <c r="O1204" s="95">
        <f t="shared" si="479"/>
        <v>150726630770.33002</v>
      </c>
      <c r="P1204" s="95">
        <f t="shared" si="479"/>
        <v>38274010159.279999</v>
      </c>
      <c r="Q1204" s="95">
        <f t="shared" si="479"/>
        <v>11355792604.24</v>
      </c>
      <c r="R1204" s="97">
        <f t="shared" si="479"/>
        <v>11352663970.24</v>
      </c>
    </row>
    <row r="1205" spans="1:18" ht="18.600000000000001" thickBot="1" x14ac:dyDescent="0.35">
      <c r="A1205" s="2">
        <v>2021</v>
      </c>
      <c r="B1205" s="79" t="s">
        <v>426</v>
      </c>
      <c r="C1205" s="15" t="s">
        <v>335</v>
      </c>
      <c r="D1205" s="21"/>
      <c r="E1205" s="21"/>
      <c r="F1205" s="21"/>
      <c r="G1205" s="85" t="s">
        <v>201</v>
      </c>
      <c r="H1205" s="95">
        <f t="shared" ref="H1205:R1205" si="480">+H1206+H1212</f>
        <v>177265214000</v>
      </c>
      <c r="I1205" s="95">
        <f t="shared" si="480"/>
        <v>0</v>
      </c>
      <c r="J1205" s="95">
        <f t="shared" si="480"/>
        <v>0</v>
      </c>
      <c r="K1205" s="95">
        <f t="shared" si="480"/>
        <v>20000000000</v>
      </c>
      <c r="L1205" s="95">
        <f t="shared" si="480"/>
        <v>20000000000</v>
      </c>
      <c r="M1205" s="95">
        <f t="shared" si="480"/>
        <v>0</v>
      </c>
      <c r="N1205" s="95">
        <f t="shared" si="480"/>
        <v>177265214000</v>
      </c>
      <c r="O1205" s="95">
        <f t="shared" si="480"/>
        <v>150726630770.33002</v>
      </c>
      <c r="P1205" s="95">
        <f t="shared" si="480"/>
        <v>38274010159.279999</v>
      </c>
      <c r="Q1205" s="95">
        <f t="shared" si="480"/>
        <v>11355792604.24</v>
      </c>
      <c r="R1205" s="97">
        <f t="shared" si="480"/>
        <v>11352663970.24</v>
      </c>
    </row>
    <row r="1206" spans="1:18" ht="47.4" thickBot="1" x14ac:dyDescent="0.35">
      <c r="A1206" s="2">
        <v>2021</v>
      </c>
      <c r="B1206" s="79" t="s">
        <v>426</v>
      </c>
      <c r="C1206" s="15" t="s">
        <v>336</v>
      </c>
      <c r="D1206" s="21"/>
      <c r="E1206" s="21"/>
      <c r="F1206" s="21"/>
      <c r="G1206" s="104" t="s">
        <v>337</v>
      </c>
      <c r="H1206" s="95">
        <f t="shared" ref="H1206:R1206" si="481">+H1207</f>
        <v>176465214000</v>
      </c>
      <c r="I1206" s="95">
        <f t="shared" si="481"/>
        <v>0</v>
      </c>
      <c r="J1206" s="95">
        <f t="shared" si="481"/>
        <v>0</v>
      </c>
      <c r="K1206" s="95">
        <f t="shared" si="481"/>
        <v>20000000000</v>
      </c>
      <c r="L1206" s="95">
        <f t="shared" si="481"/>
        <v>20000000000</v>
      </c>
      <c r="M1206" s="95">
        <f t="shared" si="481"/>
        <v>0</v>
      </c>
      <c r="N1206" s="95">
        <f t="shared" si="481"/>
        <v>176465214000</v>
      </c>
      <c r="O1206" s="95">
        <f t="shared" si="481"/>
        <v>150081930666.57001</v>
      </c>
      <c r="P1206" s="95">
        <f t="shared" si="481"/>
        <v>37744817420.529999</v>
      </c>
      <c r="Q1206" s="95">
        <f t="shared" si="481"/>
        <v>11184076541.690001</v>
      </c>
      <c r="R1206" s="97">
        <f t="shared" si="481"/>
        <v>11184076541.690001</v>
      </c>
    </row>
    <row r="1207" spans="1:18" ht="47.4" thickBot="1" x14ac:dyDescent="0.35">
      <c r="A1207" s="2">
        <v>2021</v>
      </c>
      <c r="B1207" s="79" t="s">
        <v>426</v>
      </c>
      <c r="C1207" s="15" t="s">
        <v>338</v>
      </c>
      <c r="D1207" s="53"/>
      <c r="E1207" s="53"/>
      <c r="F1207" s="53"/>
      <c r="G1207" s="85" t="s">
        <v>337</v>
      </c>
      <c r="H1207" s="95">
        <f t="shared" ref="H1207:R1207" si="482">+H1208+H1210</f>
        <v>176465214000</v>
      </c>
      <c r="I1207" s="95">
        <f t="shared" si="482"/>
        <v>0</v>
      </c>
      <c r="J1207" s="95">
        <f t="shared" si="482"/>
        <v>0</v>
      </c>
      <c r="K1207" s="95">
        <f t="shared" si="482"/>
        <v>20000000000</v>
      </c>
      <c r="L1207" s="95">
        <f t="shared" si="482"/>
        <v>20000000000</v>
      </c>
      <c r="M1207" s="95">
        <f t="shared" si="482"/>
        <v>0</v>
      </c>
      <c r="N1207" s="95">
        <f t="shared" si="482"/>
        <v>176465214000</v>
      </c>
      <c r="O1207" s="95">
        <f t="shared" si="482"/>
        <v>150081930666.57001</v>
      </c>
      <c r="P1207" s="95">
        <f t="shared" si="482"/>
        <v>37744817420.529999</v>
      </c>
      <c r="Q1207" s="95">
        <f t="shared" si="482"/>
        <v>11184076541.690001</v>
      </c>
      <c r="R1207" s="97">
        <f t="shared" si="482"/>
        <v>11184076541.690001</v>
      </c>
    </row>
    <row r="1208" spans="1:18" ht="18.600000000000001" thickBot="1" x14ac:dyDescent="0.35">
      <c r="A1208" s="2">
        <v>2021</v>
      </c>
      <c r="B1208" s="79" t="s">
        <v>426</v>
      </c>
      <c r="C1208" s="15" t="s">
        <v>339</v>
      </c>
      <c r="D1208" s="53"/>
      <c r="E1208" s="53"/>
      <c r="F1208" s="53"/>
      <c r="G1208" s="85" t="s">
        <v>340</v>
      </c>
      <c r="H1208" s="95">
        <f t="shared" ref="H1208:R1208" si="483">+H1209</f>
        <v>114613483443</v>
      </c>
      <c r="I1208" s="95">
        <f t="shared" si="483"/>
        <v>0</v>
      </c>
      <c r="J1208" s="95">
        <f t="shared" si="483"/>
        <v>0</v>
      </c>
      <c r="K1208" s="95">
        <f t="shared" si="483"/>
        <v>20000000000</v>
      </c>
      <c r="L1208" s="95">
        <f t="shared" si="483"/>
        <v>0</v>
      </c>
      <c r="M1208" s="95">
        <f t="shared" si="483"/>
        <v>20000000000</v>
      </c>
      <c r="N1208" s="95">
        <f t="shared" si="483"/>
        <v>134613483443</v>
      </c>
      <c r="O1208" s="95">
        <f t="shared" si="483"/>
        <v>125457144155.57001</v>
      </c>
      <c r="P1208" s="95">
        <f t="shared" si="483"/>
        <v>32326698475.529999</v>
      </c>
      <c r="Q1208" s="95">
        <f t="shared" si="483"/>
        <v>9931879909.5300007</v>
      </c>
      <c r="R1208" s="97">
        <f t="shared" si="483"/>
        <v>9931879909.5300007</v>
      </c>
    </row>
    <row r="1209" spans="1:18" ht="18.600000000000001" thickBot="1" x14ac:dyDescent="0.35">
      <c r="A1209" s="2">
        <v>2021</v>
      </c>
      <c r="B1209" s="79" t="s">
        <v>426</v>
      </c>
      <c r="C1209" s="20" t="s">
        <v>341</v>
      </c>
      <c r="D1209" s="21" t="s">
        <v>18</v>
      </c>
      <c r="E1209" s="21">
        <v>20</v>
      </c>
      <c r="F1209" s="21" t="s">
        <v>19</v>
      </c>
      <c r="G1209" s="88" t="s">
        <v>208</v>
      </c>
      <c r="H1209" s="90">
        <v>114613483443</v>
      </c>
      <c r="I1209" s="90">
        <v>0</v>
      </c>
      <c r="J1209" s="90">
        <v>0</v>
      </c>
      <c r="K1209" s="90">
        <v>20000000000</v>
      </c>
      <c r="L1209" s="90">
        <v>0</v>
      </c>
      <c r="M1209" s="90">
        <f>+I1209-J1209+K1209-L1209</f>
        <v>20000000000</v>
      </c>
      <c r="N1209" s="90">
        <f>+H1209+M1209</f>
        <v>134613483443</v>
      </c>
      <c r="O1209" s="90">
        <v>125457144155.57001</v>
      </c>
      <c r="P1209" s="90">
        <v>32326698475.529999</v>
      </c>
      <c r="Q1209" s="90">
        <v>9931879909.5300007</v>
      </c>
      <c r="R1209" s="91">
        <v>9931879909.5300007</v>
      </c>
    </row>
    <row r="1210" spans="1:18" ht="18.600000000000001" thickBot="1" x14ac:dyDescent="0.35">
      <c r="A1210" s="2">
        <v>2021</v>
      </c>
      <c r="B1210" s="79" t="s">
        <v>426</v>
      </c>
      <c r="C1210" s="15" t="s">
        <v>342</v>
      </c>
      <c r="D1210" s="21"/>
      <c r="E1210" s="21"/>
      <c r="F1210" s="21"/>
      <c r="G1210" s="85" t="s">
        <v>343</v>
      </c>
      <c r="H1210" s="95">
        <f t="shared" ref="H1210:R1210" si="484">+H1211</f>
        <v>61851730557</v>
      </c>
      <c r="I1210" s="95">
        <f t="shared" si="484"/>
        <v>0</v>
      </c>
      <c r="J1210" s="95">
        <f t="shared" si="484"/>
        <v>0</v>
      </c>
      <c r="K1210" s="95">
        <f t="shared" si="484"/>
        <v>0</v>
      </c>
      <c r="L1210" s="95">
        <f t="shared" si="484"/>
        <v>20000000000</v>
      </c>
      <c r="M1210" s="95">
        <f t="shared" si="484"/>
        <v>-20000000000</v>
      </c>
      <c r="N1210" s="95">
        <f t="shared" si="484"/>
        <v>41851730557</v>
      </c>
      <c r="O1210" s="95">
        <f t="shared" si="484"/>
        <v>24624786511</v>
      </c>
      <c r="P1210" s="95">
        <f t="shared" si="484"/>
        <v>5418118945</v>
      </c>
      <c r="Q1210" s="95">
        <f t="shared" si="484"/>
        <v>1252196632.1600001</v>
      </c>
      <c r="R1210" s="97">
        <f t="shared" si="484"/>
        <v>1252196632.1600001</v>
      </c>
    </row>
    <row r="1211" spans="1:18" ht="18.600000000000001" thickBot="1" x14ac:dyDescent="0.35">
      <c r="A1211" s="2">
        <v>2021</v>
      </c>
      <c r="B1211" s="79" t="s">
        <v>426</v>
      </c>
      <c r="C1211" s="20" t="s">
        <v>344</v>
      </c>
      <c r="D1211" s="21" t="s">
        <v>18</v>
      </c>
      <c r="E1211" s="21">
        <v>20</v>
      </c>
      <c r="F1211" s="21" t="s">
        <v>19</v>
      </c>
      <c r="G1211" s="88" t="s">
        <v>208</v>
      </c>
      <c r="H1211" s="90">
        <v>61851730557</v>
      </c>
      <c r="I1211" s="90">
        <v>0</v>
      </c>
      <c r="J1211" s="90">
        <v>0</v>
      </c>
      <c r="K1211" s="90">
        <v>0</v>
      </c>
      <c r="L1211" s="90">
        <v>20000000000</v>
      </c>
      <c r="M1211" s="90">
        <f>+I1211-J1211+K1211-L1211</f>
        <v>-20000000000</v>
      </c>
      <c r="N1211" s="90">
        <f>+H1211+M1211</f>
        <v>41851730557</v>
      </c>
      <c r="O1211" s="90">
        <v>24624786511</v>
      </c>
      <c r="P1211" s="90">
        <v>5418118945</v>
      </c>
      <c r="Q1211" s="90">
        <v>1252196632.1600001</v>
      </c>
      <c r="R1211" s="91">
        <v>1252196632.1600001</v>
      </c>
    </row>
    <row r="1212" spans="1:18" ht="31.8" thickBot="1" x14ac:dyDescent="0.35">
      <c r="A1212" s="2">
        <v>2021</v>
      </c>
      <c r="B1212" s="79" t="s">
        <v>426</v>
      </c>
      <c r="C1212" s="15" t="s">
        <v>345</v>
      </c>
      <c r="D1212" s="21"/>
      <c r="E1212" s="21"/>
      <c r="F1212" s="21"/>
      <c r="G1212" s="85" t="s">
        <v>346</v>
      </c>
      <c r="H1212" s="95">
        <f t="shared" ref="H1212:R1214" si="485">+H1213</f>
        <v>800000000</v>
      </c>
      <c r="I1212" s="95">
        <f t="shared" si="485"/>
        <v>0</v>
      </c>
      <c r="J1212" s="95">
        <f t="shared" si="485"/>
        <v>0</v>
      </c>
      <c r="K1212" s="95">
        <f t="shared" si="485"/>
        <v>0</v>
      </c>
      <c r="L1212" s="95">
        <f t="shared" si="485"/>
        <v>0</v>
      </c>
      <c r="M1212" s="95">
        <f t="shared" si="485"/>
        <v>0</v>
      </c>
      <c r="N1212" s="95">
        <f t="shared" si="485"/>
        <v>800000000</v>
      </c>
      <c r="O1212" s="95">
        <f t="shared" si="485"/>
        <v>644700103.75999999</v>
      </c>
      <c r="P1212" s="95">
        <f t="shared" si="485"/>
        <v>529192738.75</v>
      </c>
      <c r="Q1212" s="95">
        <f t="shared" si="485"/>
        <v>171716062.55000001</v>
      </c>
      <c r="R1212" s="97">
        <f t="shared" si="485"/>
        <v>168587428.55000001</v>
      </c>
    </row>
    <row r="1213" spans="1:18" ht="31.8" thickBot="1" x14ac:dyDescent="0.35">
      <c r="A1213" s="2">
        <v>2021</v>
      </c>
      <c r="B1213" s="79" t="s">
        <v>426</v>
      </c>
      <c r="C1213" s="15" t="s">
        <v>347</v>
      </c>
      <c r="D1213" s="21"/>
      <c r="E1213" s="21"/>
      <c r="F1213" s="21"/>
      <c r="G1213" s="85" t="s">
        <v>346</v>
      </c>
      <c r="H1213" s="95">
        <f t="shared" si="485"/>
        <v>800000000</v>
      </c>
      <c r="I1213" s="95">
        <f t="shared" si="485"/>
        <v>0</v>
      </c>
      <c r="J1213" s="95">
        <f t="shared" si="485"/>
        <v>0</v>
      </c>
      <c r="K1213" s="95">
        <f t="shared" si="485"/>
        <v>0</v>
      </c>
      <c r="L1213" s="95">
        <f t="shared" si="485"/>
        <v>0</v>
      </c>
      <c r="M1213" s="95">
        <f t="shared" si="485"/>
        <v>0</v>
      </c>
      <c r="N1213" s="95">
        <f t="shared" si="485"/>
        <v>800000000</v>
      </c>
      <c r="O1213" s="95">
        <f t="shared" si="485"/>
        <v>644700103.75999999</v>
      </c>
      <c r="P1213" s="95">
        <f t="shared" si="485"/>
        <v>529192738.75</v>
      </c>
      <c r="Q1213" s="95">
        <f t="shared" si="485"/>
        <v>171716062.55000001</v>
      </c>
      <c r="R1213" s="97">
        <f t="shared" si="485"/>
        <v>168587428.55000001</v>
      </c>
    </row>
    <row r="1214" spans="1:18" ht="18.600000000000001" thickBot="1" x14ac:dyDescent="0.35">
      <c r="A1214" s="2">
        <v>2021</v>
      </c>
      <c r="B1214" s="79" t="s">
        <v>426</v>
      </c>
      <c r="C1214" s="15" t="s">
        <v>348</v>
      </c>
      <c r="D1214" s="21"/>
      <c r="E1214" s="21"/>
      <c r="F1214" s="21"/>
      <c r="G1214" s="85" t="s">
        <v>331</v>
      </c>
      <c r="H1214" s="86">
        <f t="shared" si="485"/>
        <v>800000000</v>
      </c>
      <c r="I1214" s="86">
        <f t="shared" si="485"/>
        <v>0</v>
      </c>
      <c r="J1214" s="86">
        <f t="shared" si="485"/>
        <v>0</v>
      </c>
      <c r="K1214" s="86">
        <f t="shared" si="485"/>
        <v>0</v>
      </c>
      <c r="L1214" s="86">
        <f t="shared" si="485"/>
        <v>0</v>
      </c>
      <c r="M1214" s="86">
        <f t="shared" si="485"/>
        <v>0</v>
      </c>
      <c r="N1214" s="86">
        <f t="shared" si="485"/>
        <v>800000000</v>
      </c>
      <c r="O1214" s="86">
        <f t="shared" si="485"/>
        <v>644700103.75999999</v>
      </c>
      <c r="P1214" s="86">
        <f t="shared" si="485"/>
        <v>529192738.75</v>
      </c>
      <c r="Q1214" s="86">
        <f t="shared" si="485"/>
        <v>171716062.55000001</v>
      </c>
      <c r="R1214" s="87">
        <f t="shared" si="485"/>
        <v>168587428.55000001</v>
      </c>
    </row>
    <row r="1215" spans="1:18" ht="18.600000000000001" thickBot="1" x14ac:dyDescent="0.35">
      <c r="A1215" s="2">
        <v>2021</v>
      </c>
      <c r="B1215" s="79" t="s">
        <v>426</v>
      </c>
      <c r="C1215" s="20" t="s">
        <v>349</v>
      </c>
      <c r="D1215" s="21" t="s">
        <v>172</v>
      </c>
      <c r="E1215" s="21">
        <v>11</v>
      </c>
      <c r="F1215" s="21" t="s">
        <v>19</v>
      </c>
      <c r="G1215" s="88" t="s">
        <v>208</v>
      </c>
      <c r="H1215" s="90">
        <v>800000000</v>
      </c>
      <c r="I1215" s="90">
        <v>0</v>
      </c>
      <c r="J1215" s="90">
        <v>0</v>
      </c>
      <c r="K1215" s="90">
        <v>0</v>
      </c>
      <c r="L1215" s="90">
        <v>0</v>
      </c>
      <c r="M1215" s="90">
        <f>+I1215-J1215+K1215-L1215</f>
        <v>0</v>
      </c>
      <c r="N1215" s="90">
        <f>+H1215+M1215</f>
        <v>800000000</v>
      </c>
      <c r="O1215" s="90">
        <v>644700103.75999999</v>
      </c>
      <c r="P1215" s="90">
        <v>529192738.75</v>
      </c>
      <c r="Q1215" s="90">
        <v>171716062.55000001</v>
      </c>
      <c r="R1215" s="91">
        <v>168587428.55000001</v>
      </c>
    </row>
    <row r="1216" spans="1:18" ht="18.600000000000001" thickBot="1" x14ac:dyDescent="0.35">
      <c r="A1216" s="2">
        <v>2021</v>
      </c>
      <c r="B1216" s="79" t="s">
        <v>426</v>
      </c>
      <c r="C1216" s="15" t="s">
        <v>350</v>
      </c>
      <c r="D1216" s="21"/>
      <c r="E1216" s="21"/>
      <c r="F1216" s="21"/>
      <c r="G1216" s="85" t="s">
        <v>351</v>
      </c>
      <c r="H1216" s="93">
        <f t="shared" ref="H1216:R1216" si="486">+H1217</f>
        <v>4650000000</v>
      </c>
      <c r="I1216" s="93">
        <f t="shared" si="486"/>
        <v>0</v>
      </c>
      <c r="J1216" s="93">
        <f t="shared" si="486"/>
        <v>0</v>
      </c>
      <c r="K1216" s="93">
        <f t="shared" si="486"/>
        <v>0</v>
      </c>
      <c r="L1216" s="93">
        <f t="shared" si="486"/>
        <v>0</v>
      </c>
      <c r="M1216" s="93">
        <f t="shared" si="486"/>
        <v>0</v>
      </c>
      <c r="N1216" s="93">
        <f t="shared" si="486"/>
        <v>4650000000</v>
      </c>
      <c r="O1216" s="93">
        <f t="shared" si="486"/>
        <v>3731603069.6199999</v>
      </c>
      <c r="P1216" s="93">
        <f t="shared" si="486"/>
        <v>2500036977.5999999</v>
      </c>
      <c r="Q1216" s="93">
        <f t="shared" si="486"/>
        <v>772814537.18999994</v>
      </c>
      <c r="R1216" s="105">
        <f t="shared" si="486"/>
        <v>764343363.18999994</v>
      </c>
    </row>
    <row r="1217" spans="1:18" ht="18.600000000000001" thickBot="1" x14ac:dyDescent="0.35">
      <c r="A1217" s="2">
        <v>2021</v>
      </c>
      <c r="B1217" s="79" t="s">
        <v>426</v>
      </c>
      <c r="C1217" s="15" t="s">
        <v>352</v>
      </c>
      <c r="D1217" s="21"/>
      <c r="E1217" s="21"/>
      <c r="F1217" s="21"/>
      <c r="G1217" s="104" t="s">
        <v>201</v>
      </c>
      <c r="H1217" s="93">
        <f t="shared" ref="H1217:R1217" si="487">H1218+H1223</f>
        <v>4650000000</v>
      </c>
      <c r="I1217" s="93">
        <f t="shared" si="487"/>
        <v>0</v>
      </c>
      <c r="J1217" s="93">
        <f t="shared" si="487"/>
        <v>0</v>
      </c>
      <c r="K1217" s="93">
        <f t="shared" si="487"/>
        <v>0</v>
      </c>
      <c r="L1217" s="93">
        <f t="shared" si="487"/>
        <v>0</v>
      </c>
      <c r="M1217" s="93">
        <f t="shared" si="487"/>
        <v>0</v>
      </c>
      <c r="N1217" s="93">
        <f t="shared" si="487"/>
        <v>4650000000</v>
      </c>
      <c r="O1217" s="93">
        <f t="shared" si="487"/>
        <v>3731603069.6199999</v>
      </c>
      <c r="P1217" s="93">
        <f t="shared" si="487"/>
        <v>2500036977.5999999</v>
      </c>
      <c r="Q1217" s="93">
        <f t="shared" si="487"/>
        <v>772814537.18999994</v>
      </c>
      <c r="R1217" s="105">
        <f t="shared" si="487"/>
        <v>764343363.18999994</v>
      </c>
    </row>
    <row r="1218" spans="1:18" ht="31.8" thickBot="1" x14ac:dyDescent="0.35">
      <c r="A1218" s="2">
        <v>2021</v>
      </c>
      <c r="B1218" s="79" t="s">
        <v>426</v>
      </c>
      <c r="C1218" s="15" t="s">
        <v>353</v>
      </c>
      <c r="D1218" s="53"/>
      <c r="E1218" s="53"/>
      <c r="F1218" s="53"/>
      <c r="G1218" s="85" t="s">
        <v>356</v>
      </c>
      <c r="H1218" s="93">
        <f t="shared" ref="H1218:R1218" si="488">H1219</f>
        <v>1000000000</v>
      </c>
      <c r="I1218" s="93">
        <f t="shared" si="488"/>
        <v>0</v>
      </c>
      <c r="J1218" s="93">
        <f t="shared" si="488"/>
        <v>0</v>
      </c>
      <c r="K1218" s="93">
        <f t="shared" si="488"/>
        <v>0</v>
      </c>
      <c r="L1218" s="93">
        <f t="shared" si="488"/>
        <v>0</v>
      </c>
      <c r="M1218" s="93">
        <f t="shared" si="488"/>
        <v>0</v>
      </c>
      <c r="N1218" s="93">
        <f t="shared" si="488"/>
        <v>1000000000</v>
      </c>
      <c r="O1218" s="93">
        <f t="shared" si="488"/>
        <v>998201665.51999998</v>
      </c>
      <c r="P1218" s="93">
        <f t="shared" si="488"/>
        <v>1665.52</v>
      </c>
      <c r="Q1218" s="93">
        <f t="shared" si="488"/>
        <v>1665.52</v>
      </c>
      <c r="R1218" s="105">
        <f t="shared" si="488"/>
        <v>1665.52</v>
      </c>
    </row>
    <row r="1219" spans="1:18" ht="31.8" thickBot="1" x14ac:dyDescent="0.35">
      <c r="A1219" s="2">
        <v>2021</v>
      </c>
      <c r="B1219" s="79" t="s">
        <v>426</v>
      </c>
      <c r="C1219" s="15" t="s">
        <v>355</v>
      </c>
      <c r="D1219" s="53"/>
      <c r="E1219" s="53"/>
      <c r="F1219" s="53"/>
      <c r="G1219" s="85" t="s">
        <v>356</v>
      </c>
      <c r="H1219" s="93">
        <f t="shared" ref="H1219:R1219" si="489">+H1220</f>
        <v>1000000000</v>
      </c>
      <c r="I1219" s="93">
        <f t="shared" si="489"/>
        <v>0</v>
      </c>
      <c r="J1219" s="93">
        <f t="shared" si="489"/>
        <v>0</v>
      </c>
      <c r="K1219" s="93">
        <f t="shared" si="489"/>
        <v>0</v>
      </c>
      <c r="L1219" s="93">
        <f t="shared" si="489"/>
        <v>0</v>
      </c>
      <c r="M1219" s="93">
        <f t="shared" si="489"/>
        <v>0</v>
      </c>
      <c r="N1219" s="93">
        <f t="shared" si="489"/>
        <v>1000000000</v>
      </c>
      <c r="O1219" s="93">
        <f t="shared" si="489"/>
        <v>998201665.51999998</v>
      </c>
      <c r="P1219" s="93">
        <f t="shared" si="489"/>
        <v>1665.52</v>
      </c>
      <c r="Q1219" s="93">
        <f t="shared" si="489"/>
        <v>1665.52</v>
      </c>
      <c r="R1219" s="105">
        <f t="shared" si="489"/>
        <v>1665.52</v>
      </c>
    </row>
    <row r="1220" spans="1:18" ht="18.600000000000001" thickBot="1" x14ac:dyDescent="0.35">
      <c r="A1220" s="2">
        <v>2021</v>
      </c>
      <c r="B1220" s="79" t="s">
        <v>426</v>
      </c>
      <c r="C1220" s="15" t="s">
        <v>357</v>
      </c>
      <c r="D1220" s="21"/>
      <c r="E1220" s="21"/>
      <c r="F1220" s="21"/>
      <c r="G1220" s="85" t="s">
        <v>358</v>
      </c>
      <c r="H1220" s="93">
        <f t="shared" ref="H1220:R1220" si="490">+H1221+H1222</f>
        <v>1000000000</v>
      </c>
      <c r="I1220" s="93">
        <f t="shared" si="490"/>
        <v>0</v>
      </c>
      <c r="J1220" s="93">
        <f t="shared" si="490"/>
        <v>0</v>
      </c>
      <c r="K1220" s="93">
        <f t="shared" si="490"/>
        <v>0</v>
      </c>
      <c r="L1220" s="93">
        <f t="shared" si="490"/>
        <v>0</v>
      </c>
      <c r="M1220" s="93">
        <f t="shared" si="490"/>
        <v>0</v>
      </c>
      <c r="N1220" s="93">
        <f t="shared" si="490"/>
        <v>1000000000</v>
      </c>
      <c r="O1220" s="93">
        <f t="shared" si="490"/>
        <v>998201665.51999998</v>
      </c>
      <c r="P1220" s="93">
        <f t="shared" si="490"/>
        <v>1665.52</v>
      </c>
      <c r="Q1220" s="93">
        <f t="shared" si="490"/>
        <v>1665.52</v>
      </c>
      <c r="R1220" s="105">
        <f t="shared" si="490"/>
        <v>1665.52</v>
      </c>
    </row>
    <row r="1221" spans="1:18" ht="18.600000000000001" thickBot="1" x14ac:dyDescent="0.35">
      <c r="A1221" s="2">
        <v>2021</v>
      </c>
      <c r="B1221" s="79" t="s">
        <v>426</v>
      </c>
      <c r="C1221" s="20" t="s">
        <v>359</v>
      </c>
      <c r="D1221" s="21" t="s">
        <v>172</v>
      </c>
      <c r="E1221" s="21">
        <v>11</v>
      </c>
      <c r="F1221" s="21" t="s">
        <v>19</v>
      </c>
      <c r="G1221" s="88" t="s">
        <v>208</v>
      </c>
      <c r="H1221" s="106">
        <v>500000000</v>
      </c>
      <c r="I1221" s="90">
        <v>0</v>
      </c>
      <c r="J1221" s="90">
        <v>0</v>
      </c>
      <c r="K1221" s="90">
        <v>0</v>
      </c>
      <c r="L1221" s="90">
        <v>0</v>
      </c>
      <c r="M1221" s="90">
        <f>+I1221-J1221+K1221-L1221</f>
        <v>0</v>
      </c>
      <c r="N1221" s="90">
        <f>+H1221+M1221</f>
        <v>500000000</v>
      </c>
      <c r="O1221" s="90">
        <v>498201665.51999998</v>
      </c>
      <c r="P1221" s="90">
        <v>1665.52</v>
      </c>
      <c r="Q1221" s="90">
        <v>1665.52</v>
      </c>
      <c r="R1221" s="91">
        <v>1665.52</v>
      </c>
    </row>
    <row r="1222" spans="1:18" ht="18.600000000000001" thickBot="1" x14ac:dyDescent="0.35">
      <c r="A1222" s="2">
        <v>2021</v>
      </c>
      <c r="B1222" s="79" t="s">
        <v>426</v>
      </c>
      <c r="C1222" s="59" t="s">
        <v>359</v>
      </c>
      <c r="D1222" s="60" t="s">
        <v>172</v>
      </c>
      <c r="E1222" s="53">
        <v>54</v>
      </c>
      <c r="F1222" s="53" t="s">
        <v>19</v>
      </c>
      <c r="G1222" s="108" t="s">
        <v>208</v>
      </c>
      <c r="H1222" s="106">
        <v>500000000</v>
      </c>
      <c r="I1222" s="90">
        <v>0</v>
      </c>
      <c r="J1222" s="90">
        <v>0</v>
      </c>
      <c r="K1222" s="90">
        <v>0</v>
      </c>
      <c r="L1222" s="90">
        <v>0</v>
      </c>
      <c r="M1222" s="90">
        <f>+I1222-J1222+K1222-L1222</f>
        <v>0</v>
      </c>
      <c r="N1222" s="90">
        <f>+H1222+M1222</f>
        <v>500000000</v>
      </c>
      <c r="O1222" s="92">
        <v>500000000</v>
      </c>
      <c r="P1222" s="92">
        <v>0</v>
      </c>
      <c r="Q1222" s="92">
        <v>0</v>
      </c>
      <c r="R1222" s="98">
        <v>0</v>
      </c>
    </row>
    <row r="1223" spans="1:18" ht="31.8" thickBot="1" x14ac:dyDescent="0.35">
      <c r="A1223" s="2">
        <v>2021</v>
      </c>
      <c r="B1223" s="79" t="s">
        <v>426</v>
      </c>
      <c r="C1223" s="15" t="s">
        <v>360</v>
      </c>
      <c r="D1223" s="53"/>
      <c r="E1223" s="53"/>
      <c r="F1223" s="53"/>
      <c r="G1223" s="85" t="s">
        <v>361</v>
      </c>
      <c r="H1223" s="95">
        <f t="shared" ref="H1223:R1225" si="491">+H1224</f>
        <v>3650000000</v>
      </c>
      <c r="I1223" s="95">
        <f t="shared" si="491"/>
        <v>0</v>
      </c>
      <c r="J1223" s="95">
        <f t="shared" si="491"/>
        <v>0</v>
      </c>
      <c r="K1223" s="95">
        <f t="shared" si="491"/>
        <v>0</v>
      </c>
      <c r="L1223" s="95">
        <f t="shared" si="491"/>
        <v>0</v>
      </c>
      <c r="M1223" s="95">
        <f t="shared" si="491"/>
        <v>0</v>
      </c>
      <c r="N1223" s="95">
        <f t="shared" si="491"/>
        <v>3650000000</v>
      </c>
      <c r="O1223" s="95">
        <f t="shared" si="491"/>
        <v>2733401404.0999999</v>
      </c>
      <c r="P1223" s="95">
        <f t="shared" si="491"/>
        <v>2500035312.0799999</v>
      </c>
      <c r="Q1223" s="95">
        <f t="shared" si="491"/>
        <v>772812871.66999996</v>
      </c>
      <c r="R1223" s="97">
        <f t="shared" si="491"/>
        <v>764341697.66999996</v>
      </c>
    </row>
    <row r="1224" spans="1:18" ht="31.8" thickBot="1" x14ac:dyDescent="0.35">
      <c r="A1224" s="2">
        <v>2021</v>
      </c>
      <c r="B1224" s="79" t="s">
        <v>426</v>
      </c>
      <c r="C1224" s="15" t="s">
        <v>362</v>
      </c>
      <c r="D1224" s="53"/>
      <c r="E1224" s="53"/>
      <c r="F1224" s="53"/>
      <c r="G1224" s="85" t="s">
        <v>361</v>
      </c>
      <c r="H1224" s="95">
        <f t="shared" si="491"/>
        <v>3650000000</v>
      </c>
      <c r="I1224" s="95">
        <f t="shared" si="491"/>
        <v>0</v>
      </c>
      <c r="J1224" s="95">
        <f t="shared" si="491"/>
        <v>0</v>
      </c>
      <c r="K1224" s="95">
        <f t="shared" si="491"/>
        <v>0</v>
      </c>
      <c r="L1224" s="95">
        <f t="shared" si="491"/>
        <v>0</v>
      </c>
      <c r="M1224" s="95">
        <f t="shared" si="491"/>
        <v>0</v>
      </c>
      <c r="N1224" s="95">
        <f t="shared" si="491"/>
        <v>3650000000</v>
      </c>
      <c r="O1224" s="95">
        <f t="shared" si="491"/>
        <v>2733401404.0999999</v>
      </c>
      <c r="P1224" s="95">
        <f t="shared" si="491"/>
        <v>2500035312.0799999</v>
      </c>
      <c r="Q1224" s="95">
        <f t="shared" si="491"/>
        <v>772812871.66999996</v>
      </c>
      <c r="R1224" s="97">
        <f t="shared" si="491"/>
        <v>764341697.66999996</v>
      </c>
    </row>
    <row r="1225" spans="1:18" ht="18.600000000000001" thickBot="1" x14ac:dyDescent="0.35">
      <c r="A1225" s="2">
        <v>2021</v>
      </c>
      <c r="B1225" s="79" t="s">
        <v>426</v>
      </c>
      <c r="C1225" s="15" t="s">
        <v>363</v>
      </c>
      <c r="D1225" s="53"/>
      <c r="E1225" s="53"/>
      <c r="F1225" s="53"/>
      <c r="G1225" s="85" t="s">
        <v>331</v>
      </c>
      <c r="H1225" s="95">
        <f t="shared" si="491"/>
        <v>3650000000</v>
      </c>
      <c r="I1225" s="95">
        <f t="shared" si="491"/>
        <v>0</v>
      </c>
      <c r="J1225" s="95">
        <f t="shared" si="491"/>
        <v>0</v>
      </c>
      <c r="K1225" s="95">
        <f t="shared" si="491"/>
        <v>0</v>
      </c>
      <c r="L1225" s="95">
        <f t="shared" si="491"/>
        <v>0</v>
      </c>
      <c r="M1225" s="95">
        <f t="shared" si="491"/>
        <v>0</v>
      </c>
      <c r="N1225" s="95">
        <f t="shared" si="491"/>
        <v>3650000000</v>
      </c>
      <c r="O1225" s="95">
        <f t="shared" si="491"/>
        <v>2733401404.0999999</v>
      </c>
      <c r="P1225" s="95">
        <f t="shared" si="491"/>
        <v>2500035312.0799999</v>
      </c>
      <c r="Q1225" s="95">
        <f t="shared" si="491"/>
        <v>772812871.66999996</v>
      </c>
      <c r="R1225" s="97">
        <f t="shared" si="491"/>
        <v>764341697.66999996</v>
      </c>
    </row>
    <row r="1226" spans="1:18" ht="18.600000000000001" thickBot="1" x14ac:dyDescent="0.35">
      <c r="A1226" s="2">
        <v>2021</v>
      </c>
      <c r="B1226" s="79" t="s">
        <v>426</v>
      </c>
      <c r="C1226" s="20" t="s">
        <v>364</v>
      </c>
      <c r="D1226" s="21" t="s">
        <v>172</v>
      </c>
      <c r="E1226" s="21">
        <v>11</v>
      </c>
      <c r="F1226" s="21" t="s">
        <v>19</v>
      </c>
      <c r="G1226" s="88" t="s">
        <v>208</v>
      </c>
      <c r="H1226" s="90">
        <v>3650000000</v>
      </c>
      <c r="I1226" s="90">
        <v>0</v>
      </c>
      <c r="J1226" s="90">
        <v>0</v>
      </c>
      <c r="K1226" s="90">
        <v>0</v>
      </c>
      <c r="L1226" s="90">
        <v>0</v>
      </c>
      <c r="M1226" s="90">
        <f>+I1226-J1226+K1226-L1226</f>
        <v>0</v>
      </c>
      <c r="N1226" s="90">
        <f>+H1226+M1226</f>
        <v>3650000000</v>
      </c>
      <c r="O1226" s="90">
        <v>2733401404.0999999</v>
      </c>
      <c r="P1226" s="90">
        <v>2500035312.0799999</v>
      </c>
      <c r="Q1226" s="90">
        <v>772812871.66999996</v>
      </c>
      <c r="R1226" s="91">
        <v>764341697.66999996</v>
      </c>
    </row>
    <row r="1227" spans="1:18" ht="31.8" thickBot="1" x14ac:dyDescent="0.35">
      <c r="A1227" s="2">
        <v>2021</v>
      </c>
      <c r="B1227" s="79" t="s">
        <v>426</v>
      </c>
      <c r="C1227" s="63" t="s">
        <v>365</v>
      </c>
      <c r="D1227" s="55"/>
      <c r="E1227" s="55"/>
      <c r="F1227" s="55"/>
      <c r="G1227" s="104" t="s">
        <v>366</v>
      </c>
      <c r="H1227" s="94">
        <f t="shared" ref="H1227:R1227" si="492">+H1228</f>
        <v>39914957829</v>
      </c>
      <c r="I1227" s="94">
        <f t="shared" si="492"/>
        <v>0</v>
      </c>
      <c r="J1227" s="94">
        <f t="shared" si="492"/>
        <v>0</v>
      </c>
      <c r="K1227" s="94">
        <f t="shared" si="492"/>
        <v>1990000000</v>
      </c>
      <c r="L1227" s="94">
        <f t="shared" si="492"/>
        <v>1990000000</v>
      </c>
      <c r="M1227" s="94">
        <f t="shared" si="492"/>
        <v>0</v>
      </c>
      <c r="N1227" s="94">
        <f t="shared" si="492"/>
        <v>39914957829</v>
      </c>
      <c r="O1227" s="94">
        <f t="shared" si="492"/>
        <v>27622769234.330002</v>
      </c>
      <c r="P1227" s="94">
        <f t="shared" si="492"/>
        <v>10194511825.650002</v>
      </c>
      <c r="Q1227" s="94">
        <f t="shared" si="492"/>
        <v>3348887580.8700004</v>
      </c>
      <c r="R1227" s="96">
        <f t="shared" si="492"/>
        <v>3285509897.8700004</v>
      </c>
    </row>
    <row r="1228" spans="1:18" ht="18.600000000000001" thickBot="1" x14ac:dyDescent="0.35">
      <c r="A1228" s="2">
        <v>2021</v>
      </c>
      <c r="B1228" s="79" t="s">
        <v>426</v>
      </c>
      <c r="C1228" s="63" t="s">
        <v>367</v>
      </c>
      <c r="D1228" s="55"/>
      <c r="E1228" s="55"/>
      <c r="F1228" s="55"/>
      <c r="G1228" s="104" t="s">
        <v>201</v>
      </c>
      <c r="H1228" s="94">
        <f t="shared" ref="H1228:R1228" si="493">+H1229+H1233+H1240+H1245</f>
        <v>39914957829</v>
      </c>
      <c r="I1228" s="94">
        <f t="shared" si="493"/>
        <v>0</v>
      </c>
      <c r="J1228" s="94">
        <f t="shared" si="493"/>
        <v>0</v>
      </c>
      <c r="K1228" s="94">
        <f t="shared" si="493"/>
        <v>1990000000</v>
      </c>
      <c r="L1228" s="94">
        <f t="shared" si="493"/>
        <v>1990000000</v>
      </c>
      <c r="M1228" s="94">
        <f t="shared" si="493"/>
        <v>0</v>
      </c>
      <c r="N1228" s="94">
        <f t="shared" si="493"/>
        <v>39914957829</v>
      </c>
      <c r="O1228" s="94">
        <f t="shared" si="493"/>
        <v>27622769234.330002</v>
      </c>
      <c r="P1228" s="94">
        <f t="shared" si="493"/>
        <v>10194511825.650002</v>
      </c>
      <c r="Q1228" s="94">
        <f t="shared" si="493"/>
        <v>3348887580.8700004</v>
      </c>
      <c r="R1228" s="96">
        <f t="shared" si="493"/>
        <v>3285509897.8700004</v>
      </c>
    </row>
    <row r="1229" spans="1:18" ht="47.4" thickBot="1" x14ac:dyDescent="0.35">
      <c r="A1229" s="2">
        <v>2021</v>
      </c>
      <c r="B1229" s="79" t="s">
        <v>426</v>
      </c>
      <c r="C1229" s="56" t="s">
        <v>368</v>
      </c>
      <c r="D1229" s="55"/>
      <c r="E1229" s="55"/>
      <c r="F1229" s="55"/>
      <c r="G1229" s="104" t="s">
        <v>371</v>
      </c>
      <c r="H1229" s="94">
        <f t="shared" ref="H1229:R1231" si="494">+H1230</f>
        <v>50000000</v>
      </c>
      <c r="I1229" s="94">
        <f t="shared" si="494"/>
        <v>0</v>
      </c>
      <c r="J1229" s="94">
        <f t="shared" si="494"/>
        <v>0</v>
      </c>
      <c r="K1229" s="94">
        <f t="shared" si="494"/>
        <v>0</v>
      </c>
      <c r="L1229" s="94">
        <f t="shared" si="494"/>
        <v>0</v>
      </c>
      <c r="M1229" s="94">
        <f t="shared" si="494"/>
        <v>0</v>
      </c>
      <c r="N1229" s="94">
        <f t="shared" si="494"/>
        <v>50000000</v>
      </c>
      <c r="O1229" s="94">
        <f t="shared" si="494"/>
        <v>24949159</v>
      </c>
      <c r="P1229" s="94">
        <f t="shared" si="494"/>
        <v>16242310</v>
      </c>
      <c r="Q1229" s="94">
        <f t="shared" si="494"/>
        <v>0</v>
      </c>
      <c r="R1229" s="96">
        <f t="shared" si="494"/>
        <v>0</v>
      </c>
    </row>
    <row r="1230" spans="1:18" ht="47.4" thickBot="1" x14ac:dyDescent="0.35">
      <c r="A1230" s="2">
        <v>2021</v>
      </c>
      <c r="B1230" s="79" t="s">
        <v>426</v>
      </c>
      <c r="C1230" s="56" t="s">
        <v>370</v>
      </c>
      <c r="D1230" s="55"/>
      <c r="E1230" s="55"/>
      <c r="F1230" s="55"/>
      <c r="G1230" s="104" t="s">
        <v>371</v>
      </c>
      <c r="H1230" s="94">
        <f t="shared" si="494"/>
        <v>50000000</v>
      </c>
      <c r="I1230" s="94">
        <f t="shared" si="494"/>
        <v>0</v>
      </c>
      <c r="J1230" s="94">
        <f t="shared" si="494"/>
        <v>0</v>
      </c>
      <c r="K1230" s="94">
        <f t="shared" si="494"/>
        <v>0</v>
      </c>
      <c r="L1230" s="94">
        <f t="shared" si="494"/>
        <v>0</v>
      </c>
      <c r="M1230" s="94">
        <f t="shared" si="494"/>
        <v>0</v>
      </c>
      <c r="N1230" s="94">
        <f t="shared" si="494"/>
        <v>50000000</v>
      </c>
      <c r="O1230" s="94">
        <f t="shared" si="494"/>
        <v>24949159</v>
      </c>
      <c r="P1230" s="94">
        <f t="shared" si="494"/>
        <v>16242310</v>
      </c>
      <c r="Q1230" s="94">
        <f t="shared" si="494"/>
        <v>0</v>
      </c>
      <c r="R1230" s="96">
        <f t="shared" si="494"/>
        <v>0</v>
      </c>
    </row>
    <row r="1231" spans="1:18" ht="31.8" thickBot="1" x14ac:dyDescent="0.35">
      <c r="A1231" s="2">
        <v>2021</v>
      </c>
      <c r="B1231" s="79" t="s">
        <v>426</v>
      </c>
      <c r="C1231" s="56" t="s">
        <v>372</v>
      </c>
      <c r="D1231" s="55"/>
      <c r="E1231" s="55"/>
      <c r="F1231" s="55"/>
      <c r="G1231" s="104" t="s">
        <v>373</v>
      </c>
      <c r="H1231" s="94">
        <f t="shared" si="494"/>
        <v>50000000</v>
      </c>
      <c r="I1231" s="94">
        <f t="shared" si="494"/>
        <v>0</v>
      </c>
      <c r="J1231" s="94">
        <f t="shared" si="494"/>
        <v>0</v>
      </c>
      <c r="K1231" s="94">
        <f t="shared" si="494"/>
        <v>0</v>
      </c>
      <c r="L1231" s="94">
        <f t="shared" si="494"/>
        <v>0</v>
      </c>
      <c r="M1231" s="94">
        <f t="shared" si="494"/>
        <v>0</v>
      </c>
      <c r="N1231" s="94">
        <f t="shared" si="494"/>
        <v>50000000</v>
      </c>
      <c r="O1231" s="94">
        <f t="shared" si="494"/>
        <v>24949159</v>
      </c>
      <c r="P1231" s="94">
        <f t="shared" si="494"/>
        <v>16242310</v>
      </c>
      <c r="Q1231" s="94">
        <f t="shared" si="494"/>
        <v>0</v>
      </c>
      <c r="R1231" s="96">
        <f t="shared" si="494"/>
        <v>0</v>
      </c>
    </row>
    <row r="1232" spans="1:18" ht="18.600000000000001" thickBot="1" x14ac:dyDescent="0.35">
      <c r="A1232" s="2">
        <v>2021</v>
      </c>
      <c r="B1232" s="79" t="s">
        <v>426</v>
      </c>
      <c r="C1232" s="20" t="s">
        <v>374</v>
      </c>
      <c r="D1232" s="60" t="s">
        <v>172</v>
      </c>
      <c r="E1232" s="21">
        <v>54</v>
      </c>
      <c r="F1232" s="21" t="s">
        <v>19</v>
      </c>
      <c r="G1232" s="88" t="s">
        <v>208</v>
      </c>
      <c r="H1232" s="90">
        <v>50000000</v>
      </c>
      <c r="I1232" s="90">
        <v>0</v>
      </c>
      <c r="J1232" s="90">
        <v>0</v>
      </c>
      <c r="K1232" s="90">
        <v>0</v>
      </c>
      <c r="L1232" s="90">
        <v>0</v>
      </c>
      <c r="M1232" s="90">
        <f>+I1232-J1232+K1232-L1232</f>
        <v>0</v>
      </c>
      <c r="N1232" s="90">
        <f>+H1232+M1232</f>
        <v>50000000</v>
      </c>
      <c r="O1232" s="90">
        <v>24949159</v>
      </c>
      <c r="P1232" s="90">
        <v>16242310</v>
      </c>
      <c r="Q1232" s="90">
        <v>0</v>
      </c>
      <c r="R1232" s="91">
        <v>0</v>
      </c>
    </row>
    <row r="1233" spans="1:18" ht="47.4" thickBot="1" x14ac:dyDescent="0.35">
      <c r="A1233" s="2">
        <v>2021</v>
      </c>
      <c r="B1233" s="79" t="s">
        <v>426</v>
      </c>
      <c r="C1233" s="56" t="s">
        <v>375</v>
      </c>
      <c r="D1233" s="53"/>
      <c r="E1233" s="53"/>
      <c r="F1233" s="53"/>
      <c r="G1233" s="104" t="s">
        <v>378</v>
      </c>
      <c r="H1233" s="93">
        <f>+H1234</f>
        <v>34364957829</v>
      </c>
      <c r="I1233" s="94">
        <f>+I1234</f>
        <v>0</v>
      </c>
      <c r="J1233" s="94">
        <f>+J1234</f>
        <v>0</v>
      </c>
      <c r="K1233" s="94">
        <f>+K1234</f>
        <v>1990000000</v>
      </c>
      <c r="L1233" s="94">
        <f>+L1234</f>
        <v>1990000000</v>
      </c>
      <c r="M1233" s="94">
        <f>+I1233-J1233+K1233-L1233</f>
        <v>0</v>
      </c>
      <c r="N1233" s="95">
        <f>+H1233+M1233</f>
        <v>34364957829</v>
      </c>
      <c r="O1233" s="94">
        <f>+O1234</f>
        <v>23444495567.360001</v>
      </c>
      <c r="P1233" s="94">
        <f>+P1234</f>
        <v>6983583979.8400002</v>
      </c>
      <c r="Q1233" s="94">
        <f>+Q1234</f>
        <v>1976037555.5599999</v>
      </c>
      <c r="R1233" s="96">
        <f>+R1234</f>
        <v>1925352032.5599999</v>
      </c>
    </row>
    <row r="1234" spans="1:18" ht="47.4" thickBot="1" x14ac:dyDescent="0.35">
      <c r="A1234" s="2">
        <v>2021</v>
      </c>
      <c r="B1234" s="79" t="s">
        <v>426</v>
      </c>
      <c r="C1234" s="56" t="s">
        <v>377</v>
      </c>
      <c r="D1234" s="53"/>
      <c r="E1234" s="53"/>
      <c r="F1234" s="53"/>
      <c r="G1234" s="104" t="s">
        <v>378</v>
      </c>
      <c r="H1234" s="94">
        <f t="shared" ref="H1234:R1234" si="495">H1235+H1238</f>
        <v>34364957829</v>
      </c>
      <c r="I1234" s="94">
        <f t="shared" si="495"/>
        <v>0</v>
      </c>
      <c r="J1234" s="94">
        <f t="shared" si="495"/>
        <v>0</v>
      </c>
      <c r="K1234" s="94">
        <f t="shared" si="495"/>
        <v>1990000000</v>
      </c>
      <c r="L1234" s="94">
        <f t="shared" si="495"/>
        <v>1990000000</v>
      </c>
      <c r="M1234" s="94">
        <f t="shared" si="495"/>
        <v>0</v>
      </c>
      <c r="N1234" s="94">
        <f t="shared" si="495"/>
        <v>34364957829</v>
      </c>
      <c r="O1234" s="94">
        <f t="shared" si="495"/>
        <v>23444495567.360001</v>
      </c>
      <c r="P1234" s="94">
        <f t="shared" si="495"/>
        <v>6983583979.8400002</v>
      </c>
      <c r="Q1234" s="94">
        <f t="shared" si="495"/>
        <v>1976037555.5599999</v>
      </c>
      <c r="R1234" s="96">
        <f t="shared" si="495"/>
        <v>1925352032.5599999</v>
      </c>
    </row>
    <row r="1235" spans="1:18" ht="18.600000000000001" thickBot="1" x14ac:dyDescent="0.35">
      <c r="A1235" s="2">
        <v>2021</v>
      </c>
      <c r="B1235" s="79" t="s">
        <v>426</v>
      </c>
      <c r="C1235" s="56" t="s">
        <v>379</v>
      </c>
      <c r="D1235" s="53"/>
      <c r="E1235" s="53"/>
      <c r="F1235" s="53"/>
      <c r="G1235" s="104" t="s">
        <v>331</v>
      </c>
      <c r="H1235" s="94">
        <f t="shared" ref="H1235:R1235" si="496">+H1236+H1237</f>
        <v>13870400807</v>
      </c>
      <c r="I1235" s="94">
        <f t="shared" si="496"/>
        <v>0</v>
      </c>
      <c r="J1235" s="94">
        <f t="shared" si="496"/>
        <v>0</v>
      </c>
      <c r="K1235" s="94">
        <f t="shared" si="496"/>
        <v>1990000000</v>
      </c>
      <c r="L1235" s="94">
        <f t="shared" si="496"/>
        <v>0</v>
      </c>
      <c r="M1235" s="94">
        <f t="shared" si="496"/>
        <v>1990000000</v>
      </c>
      <c r="N1235" s="94">
        <f t="shared" si="496"/>
        <v>15860400807</v>
      </c>
      <c r="O1235" s="94">
        <f t="shared" si="496"/>
        <v>9448821567.3600006</v>
      </c>
      <c r="P1235" s="94">
        <f t="shared" si="496"/>
        <v>6983583979.8400002</v>
      </c>
      <c r="Q1235" s="94">
        <f t="shared" si="496"/>
        <v>1976037555.5599999</v>
      </c>
      <c r="R1235" s="96">
        <f t="shared" si="496"/>
        <v>1925352032.5599999</v>
      </c>
    </row>
    <row r="1236" spans="1:18" ht="18.600000000000001" thickBot="1" x14ac:dyDescent="0.35">
      <c r="A1236" s="2">
        <v>2021</v>
      </c>
      <c r="B1236" s="79" t="s">
        <v>426</v>
      </c>
      <c r="C1236" s="20" t="s">
        <v>380</v>
      </c>
      <c r="D1236" s="53" t="s">
        <v>172</v>
      </c>
      <c r="E1236" s="21">
        <v>11</v>
      </c>
      <c r="F1236" s="21" t="s">
        <v>19</v>
      </c>
      <c r="G1236" s="108" t="s">
        <v>208</v>
      </c>
      <c r="H1236" s="92">
        <v>5414957829</v>
      </c>
      <c r="I1236" s="90">
        <v>0</v>
      </c>
      <c r="J1236" s="90">
        <v>0</v>
      </c>
      <c r="K1236" s="90">
        <v>0</v>
      </c>
      <c r="L1236" s="90">
        <v>0</v>
      </c>
      <c r="M1236" s="90">
        <f>+I1236-J1236+K1236-L1236</f>
        <v>0</v>
      </c>
      <c r="N1236" s="90">
        <f>+H1236+M1236</f>
        <v>5414957829</v>
      </c>
      <c r="O1236" s="90">
        <v>5212928271.3599997</v>
      </c>
      <c r="P1236" s="90">
        <v>5074335630.8400002</v>
      </c>
      <c r="Q1236" s="90">
        <v>1704691955.5599999</v>
      </c>
      <c r="R1236" s="91">
        <v>1655354272.5599999</v>
      </c>
    </row>
    <row r="1237" spans="1:18" ht="18.600000000000001" thickBot="1" x14ac:dyDescent="0.35">
      <c r="A1237" s="2">
        <v>2021</v>
      </c>
      <c r="B1237" s="79" t="s">
        <v>426</v>
      </c>
      <c r="C1237" s="20" t="s">
        <v>380</v>
      </c>
      <c r="D1237" s="60" t="s">
        <v>172</v>
      </c>
      <c r="E1237" s="21">
        <v>54</v>
      </c>
      <c r="F1237" s="21" t="s">
        <v>19</v>
      </c>
      <c r="G1237" s="108" t="s">
        <v>208</v>
      </c>
      <c r="H1237" s="106">
        <f>2010523584+6444919394</f>
        <v>8455442978</v>
      </c>
      <c r="I1237" s="90">
        <v>0</v>
      </c>
      <c r="J1237" s="90">
        <v>0</v>
      </c>
      <c r="K1237" s="90">
        <v>1990000000</v>
      </c>
      <c r="L1237" s="90">
        <v>0</v>
      </c>
      <c r="M1237" s="90">
        <f>+I1237-J1237+K1237-L1237</f>
        <v>1990000000</v>
      </c>
      <c r="N1237" s="92">
        <f>+H1237+M1237</f>
        <v>10445442978</v>
      </c>
      <c r="O1237" s="90">
        <v>4235893296</v>
      </c>
      <c r="P1237" s="90">
        <v>1909248349</v>
      </c>
      <c r="Q1237" s="90">
        <v>271345600</v>
      </c>
      <c r="R1237" s="91">
        <v>269997760</v>
      </c>
    </row>
    <row r="1238" spans="1:18" ht="18.600000000000001" thickBot="1" x14ac:dyDescent="0.35">
      <c r="A1238" s="2">
        <v>2021</v>
      </c>
      <c r="B1238" s="79" t="s">
        <v>426</v>
      </c>
      <c r="C1238" s="15" t="s">
        <v>381</v>
      </c>
      <c r="D1238" s="53"/>
      <c r="E1238" s="21"/>
      <c r="F1238" s="21"/>
      <c r="G1238" s="85" t="s">
        <v>382</v>
      </c>
      <c r="H1238" s="95">
        <f t="shared" ref="H1238:R1238" si="497">+H1239</f>
        <v>20494557022</v>
      </c>
      <c r="I1238" s="95">
        <f t="shared" si="497"/>
        <v>0</v>
      </c>
      <c r="J1238" s="95">
        <f t="shared" si="497"/>
        <v>0</v>
      </c>
      <c r="K1238" s="95">
        <f t="shared" si="497"/>
        <v>0</v>
      </c>
      <c r="L1238" s="95">
        <f t="shared" si="497"/>
        <v>1990000000</v>
      </c>
      <c r="M1238" s="95">
        <f t="shared" si="497"/>
        <v>-1990000000</v>
      </c>
      <c r="N1238" s="95">
        <f t="shared" si="497"/>
        <v>18504557022</v>
      </c>
      <c r="O1238" s="95">
        <f t="shared" si="497"/>
        <v>13995674000</v>
      </c>
      <c r="P1238" s="95">
        <f t="shared" si="497"/>
        <v>0</v>
      </c>
      <c r="Q1238" s="95">
        <f t="shared" si="497"/>
        <v>0</v>
      </c>
      <c r="R1238" s="97">
        <f t="shared" si="497"/>
        <v>0</v>
      </c>
    </row>
    <row r="1239" spans="1:18" ht="18.600000000000001" thickBot="1" x14ac:dyDescent="0.35">
      <c r="A1239" s="2">
        <v>2021</v>
      </c>
      <c r="B1239" s="79" t="s">
        <v>426</v>
      </c>
      <c r="C1239" s="20" t="s">
        <v>383</v>
      </c>
      <c r="D1239" s="60" t="s">
        <v>172</v>
      </c>
      <c r="E1239" s="21">
        <v>54</v>
      </c>
      <c r="F1239" s="21" t="s">
        <v>19</v>
      </c>
      <c r="G1239" s="108" t="s">
        <v>208</v>
      </c>
      <c r="H1239" s="106">
        <v>20494557022</v>
      </c>
      <c r="I1239" s="90">
        <v>0</v>
      </c>
      <c r="J1239" s="90">
        <v>0</v>
      </c>
      <c r="K1239" s="90">
        <v>0</v>
      </c>
      <c r="L1239" s="90">
        <v>1990000000</v>
      </c>
      <c r="M1239" s="90">
        <f>+I1239-J1239+K1239-L1239</f>
        <v>-1990000000</v>
      </c>
      <c r="N1239" s="92">
        <f>+H1239+M1239</f>
        <v>18504557022</v>
      </c>
      <c r="O1239" s="90">
        <v>13995674000</v>
      </c>
      <c r="P1239" s="90">
        <v>0</v>
      </c>
      <c r="Q1239" s="90">
        <v>0</v>
      </c>
      <c r="R1239" s="91">
        <v>0</v>
      </c>
    </row>
    <row r="1240" spans="1:18" ht="47.4" thickBot="1" x14ac:dyDescent="0.35">
      <c r="A1240" s="2">
        <v>2021</v>
      </c>
      <c r="B1240" s="79" t="s">
        <v>426</v>
      </c>
      <c r="C1240" s="56" t="s">
        <v>384</v>
      </c>
      <c r="D1240" s="53"/>
      <c r="E1240" s="53"/>
      <c r="F1240" s="53"/>
      <c r="G1240" s="104" t="s">
        <v>387</v>
      </c>
      <c r="H1240" s="94">
        <f t="shared" ref="H1240:R1241" si="498">+H1241</f>
        <v>4000000000</v>
      </c>
      <c r="I1240" s="94">
        <f t="shared" si="498"/>
        <v>0</v>
      </c>
      <c r="J1240" s="94">
        <f t="shared" si="498"/>
        <v>0</v>
      </c>
      <c r="K1240" s="94">
        <f t="shared" si="498"/>
        <v>0</v>
      </c>
      <c r="L1240" s="94">
        <f t="shared" si="498"/>
        <v>0</v>
      </c>
      <c r="M1240" s="94">
        <f t="shared" si="498"/>
        <v>0</v>
      </c>
      <c r="N1240" s="94">
        <f t="shared" si="498"/>
        <v>4000000000</v>
      </c>
      <c r="O1240" s="94">
        <f t="shared" si="498"/>
        <v>3468587238.2200003</v>
      </c>
      <c r="P1240" s="94">
        <f t="shared" si="498"/>
        <v>2510447390.9499998</v>
      </c>
      <c r="Q1240" s="94">
        <f t="shared" si="498"/>
        <v>1217290888.45</v>
      </c>
      <c r="R1240" s="96">
        <f t="shared" si="498"/>
        <v>1204598728.45</v>
      </c>
    </row>
    <row r="1241" spans="1:18" ht="47.4" thickBot="1" x14ac:dyDescent="0.35">
      <c r="A1241" s="2">
        <v>2021</v>
      </c>
      <c r="B1241" s="79" t="s">
        <v>426</v>
      </c>
      <c r="C1241" s="56" t="s">
        <v>386</v>
      </c>
      <c r="D1241" s="53"/>
      <c r="E1241" s="53"/>
      <c r="F1241" s="53"/>
      <c r="G1241" s="104" t="s">
        <v>387</v>
      </c>
      <c r="H1241" s="94">
        <f t="shared" si="498"/>
        <v>4000000000</v>
      </c>
      <c r="I1241" s="94">
        <f t="shared" si="498"/>
        <v>0</v>
      </c>
      <c r="J1241" s="94">
        <f t="shared" si="498"/>
        <v>0</v>
      </c>
      <c r="K1241" s="94">
        <f t="shared" si="498"/>
        <v>0</v>
      </c>
      <c r="L1241" s="94">
        <f t="shared" si="498"/>
        <v>0</v>
      </c>
      <c r="M1241" s="94">
        <f t="shared" si="498"/>
        <v>0</v>
      </c>
      <c r="N1241" s="94">
        <f t="shared" si="498"/>
        <v>4000000000</v>
      </c>
      <c r="O1241" s="94">
        <f t="shared" si="498"/>
        <v>3468587238.2200003</v>
      </c>
      <c r="P1241" s="94">
        <f t="shared" si="498"/>
        <v>2510447390.9499998</v>
      </c>
      <c r="Q1241" s="94">
        <f t="shared" si="498"/>
        <v>1217290888.45</v>
      </c>
      <c r="R1241" s="96">
        <f t="shared" si="498"/>
        <v>1204598728.45</v>
      </c>
    </row>
    <row r="1242" spans="1:18" ht="18.600000000000001" thickBot="1" x14ac:dyDescent="0.35">
      <c r="A1242" s="2">
        <v>2021</v>
      </c>
      <c r="B1242" s="79" t="s">
        <v>426</v>
      </c>
      <c r="C1242" s="56" t="s">
        <v>388</v>
      </c>
      <c r="D1242" s="53"/>
      <c r="E1242" s="53"/>
      <c r="F1242" s="53"/>
      <c r="G1242" s="104" t="s">
        <v>389</v>
      </c>
      <c r="H1242" s="94">
        <f t="shared" ref="H1242:R1242" si="499">+H1243+H1244</f>
        <v>4000000000</v>
      </c>
      <c r="I1242" s="94">
        <f t="shared" si="499"/>
        <v>0</v>
      </c>
      <c r="J1242" s="94">
        <f t="shared" si="499"/>
        <v>0</v>
      </c>
      <c r="K1242" s="94">
        <f t="shared" si="499"/>
        <v>0</v>
      </c>
      <c r="L1242" s="94">
        <f t="shared" si="499"/>
        <v>0</v>
      </c>
      <c r="M1242" s="94">
        <f t="shared" si="499"/>
        <v>0</v>
      </c>
      <c r="N1242" s="94">
        <f t="shared" si="499"/>
        <v>4000000000</v>
      </c>
      <c r="O1242" s="94">
        <f t="shared" si="499"/>
        <v>3468587238.2200003</v>
      </c>
      <c r="P1242" s="94">
        <f t="shared" si="499"/>
        <v>2510447390.9499998</v>
      </c>
      <c r="Q1242" s="94">
        <f t="shared" si="499"/>
        <v>1217290888.45</v>
      </c>
      <c r="R1242" s="96">
        <f t="shared" si="499"/>
        <v>1204598728.45</v>
      </c>
    </row>
    <row r="1243" spans="1:18" ht="18.600000000000001" thickBot="1" x14ac:dyDescent="0.35">
      <c r="A1243" s="2">
        <v>2021</v>
      </c>
      <c r="B1243" s="79" t="s">
        <v>426</v>
      </c>
      <c r="C1243" s="20" t="s">
        <v>390</v>
      </c>
      <c r="D1243" s="21" t="s">
        <v>172</v>
      </c>
      <c r="E1243" s="21">
        <v>11</v>
      </c>
      <c r="F1243" s="21" t="s">
        <v>19</v>
      </c>
      <c r="G1243" s="108" t="s">
        <v>208</v>
      </c>
      <c r="H1243" s="92">
        <v>1000000000</v>
      </c>
      <c r="I1243" s="90">
        <v>0</v>
      </c>
      <c r="J1243" s="90">
        <v>0</v>
      </c>
      <c r="K1243" s="90">
        <v>0</v>
      </c>
      <c r="L1243" s="90">
        <v>0</v>
      </c>
      <c r="M1243" s="90">
        <f>+I1243-J1243+K1243-L1243</f>
        <v>0</v>
      </c>
      <c r="N1243" s="90">
        <f>+H1243+M1243</f>
        <v>1000000000</v>
      </c>
      <c r="O1243" s="90">
        <v>999524738.22000003</v>
      </c>
      <c r="P1243" s="90">
        <v>975946810.95000005</v>
      </c>
      <c r="Q1243" s="90">
        <v>759644946.45000005</v>
      </c>
      <c r="R1243" s="91">
        <v>757061586.45000005</v>
      </c>
    </row>
    <row r="1244" spans="1:18" ht="18.600000000000001" thickBot="1" x14ac:dyDescent="0.35">
      <c r="A1244" s="2">
        <v>2021</v>
      </c>
      <c r="B1244" s="79" t="s">
        <v>426</v>
      </c>
      <c r="C1244" s="20" t="s">
        <v>390</v>
      </c>
      <c r="D1244" s="60" t="s">
        <v>172</v>
      </c>
      <c r="E1244" s="21">
        <v>54</v>
      </c>
      <c r="F1244" s="21" t="s">
        <v>19</v>
      </c>
      <c r="G1244" s="108" t="s">
        <v>208</v>
      </c>
      <c r="H1244" s="92">
        <v>3000000000</v>
      </c>
      <c r="I1244" s="90">
        <v>0</v>
      </c>
      <c r="J1244" s="90">
        <v>0</v>
      </c>
      <c r="K1244" s="90">
        <v>0</v>
      </c>
      <c r="L1244" s="90">
        <v>0</v>
      </c>
      <c r="M1244" s="90">
        <f>+I1244-J1244+K1244-L1244</f>
        <v>0</v>
      </c>
      <c r="N1244" s="90">
        <f>+H1244+M1244</f>
        <v>3000000000</v>
      </c>
      <c r="O1244" s="90">
        <v>2469062500</v>
      </c>
      <c r="P1244" s="90">
        <v>1534500580</v>
      </c>
      <c r="Q1244" s="90">
        <v>457645942</v>
      </c>
      <c r="R1244" s="91">
        <v>447537142</v>
      </c>
    </row>
    <row r="1245" spans="1:18" ht="47.4" thickBot="1" x14ac:dyDescent="0.35">
      <c r="A1245" s="2">
        <v>2021</v>
      </c>
      <c r="B1245" s="79" t="s">
        <v>426</v>
      </c>
      <c r="C1245" s="56" t="s">
        <v>391</v>
      </c>
      <c r="D1245" s="64"/>
      <c r="E1245" s="55"/>
      <c r="F1245" s="55"/>
      <c r="G1245" s="104" t="s">
        <v>394</v>
      </c>
      <c r="H1245" s="94">
        <f t="shared" ref="H1245:R1247" si="500">+H1246</f>
        <v>1500000000</v>
      </c>
      <c r="I1245" s="94">
        <f t="shared" si="500"/>
        <v>0</v>
      </c>
      <c r="J1245" s="94">
        <f t="shared" si="500"/>
        <v>0</v>
      </c>
      <c r="K1245" s="94">
        <f t="shared" si="500"/>
        <v>0</v>
      </c>
      <c r="L1245" s="94">
        <f t="shared" si="500"/>
        <v>0</v>
      </c>
      <c r="M1245" s="94">
        <f t="shared" si="500"/>
        <v>0</v>
      </c>
      <c r="N1245" s="94">
        <f t="shared" si="500"/>
        <v>1500000000</v>
      </c>
      <c r="O1245" s="94">
        <f t="shared" si="500"/>
        <v>684737269.75</v>
      </c>
      <c r="P1245" s="94">
        <f t="shared" si="500"/>
        <v>684238144.86000001</v>
      </c>
      <c r="Q1245" s="94">
        <f t="shared" si="500"/>
        <v>155559136.86000001</v>
      </c>
      <c r="R1245" s="96">
        <f t="shared" si="500"/>
        <v>155559136.86000001</v>
      </c>
    </row>
    <row r="1246" spans="1:18" ht="47.4" thickBot="1" x14ac:dyDescent="0.35">
      <c r="A1246" s="2">
        <v>2021</v>
      </c>
      <c r="B1246" s="109" t="s">
        <v>426</v>
      </c>
      <c r="C1246" s="110" t="s">
        <v>393</v>
      </c>
      <c r="D1246" s="111"/>
      <c r="E1246" s="112"/>
      <c r="F1246" s="112"/>
      <c r="G1246" s="113" t="s">
        <v>394</v>
      </c>
      <c r="H1246" s="114">
        <f t="shared" si="500"/>
        <v>1500000000</v>
      </c>
      <c r="I1246" s="114">
        <f t="shared" si="500"/>
        <v>0</v>
      </c>
      <c r="J1246" s="114">
        <f t="shared" si="500"/>
        <v>0</v>
      </c>
      <c r="K1246" s="114">
        <f t="shared" si="500"/>
        <v>0</v>
      </c>
      <c r="L1246" s="114">
        <f t="shared" si="500"/>
        <v>0</v>
      </c>
      <c r="M1246" s="114">
        <f t="shared" si="500"/>
        <v>0</v>
      </c>
      <c r="N1246" s="114">
        <f t="shared" si="500"/>
        <v>1500000000</v>
      </c>
      <c r="O1246" s="114">
        <f t="shared" si="500"/>
        <v>684737269.75</v>
      </c>
      <c r="P1246" s="114">
        <f t="shared" si="500"/>
        <v>684238144.86000001</v>
      </c>
      <c r="Q1246" s="114">
        <f t="shared" si="500"/>
        <v>155559136.86000001</v>
      </c>
      <c r="R1246" s="115">
        <f t="shared" si="500"/>
        <v>155559136.86000001</v>
      </c>
    </row>
    <row r="1247" spans="1:18" ht="18.600000000000001" thickBot="1" x14ac:dyDescent="0.35">
      <c r="A1247" s="2">
        <v>2021</v>
      </c>
      <c r="B1247" s="109" t="s">
        <v>426</v>
      </c>
      <c r="C1247" s="110" t="s">
        <v>395</v>
      </c>
      <c r="D1247" s="111"/>
      <c r="E1247" s="112"/>
      <c r="F1247" s="112"/>
      <c r="G1247" s="113" t="s">
        <v>396</v>
      </c>
      <c r="H1247" s="114">
        <f t="shared" si="500"/>
        <v>1500000000</v>
      </c>
      <c r="I1247" s="114">
        <f t="shared" si="500"/>
        <v>0</v>
      </c>
      <c r="J1247" s="114">
        <f t="shared" si="500"/>
        <v>0</v>
      </c>
      <c r="K1247" s="114">
        <f t="shared" si="500"/>
        <v>0</v>
      </c>
      <c r="L1247" s="114">
        <f t="shared" si="500"/>
        <v>0</v>
      </c>
      <c r="M1247" s="114">
        <f t="shared" si="500"/>
        <v>0</v>
      </c>
      <c r="N1247" s="114">
        <f t="shared" si="500"/>
        <v>1500000000</v>
      </c>
      <c r="O1247" s="114">
        <f t="shared" si="500"/>
        <v>684737269.75</v>
      </c>
      <c r="P1247" s="114">
        <f t="shared" si="500"/>
        <v>684238144.86000001</v>
      </c>
      <c r="Q1247" s="114">
        <f t="shared" si="500"/>
        <v>155559136.86000001</v>
      </c>
      <c r="R1247" s="115">
        <f t="shared" si="500"/>
        <v>155559136.86000001</v>
      </c>
    </row>
    <row r="1248" spans="1:18" ht="18.600000000000001" thickBot="1" x14ac:dyDescent="0.35">
      <c r="A1248" s="2">
        <v>2021</v>
      </c>
      <c r="B1248" s="79" t="s">
        <v>426</v>
      </c>
      <c r="C1248" s="20" t="s">
        <v>421</v>
      </c>
      <c r="D1248" s="60" t="s">
        <v>172</v>
      </c>
      <c r="E1248" s="21">
        <v>54</v>
      </c>
      <c r="F1248" s="21" t="s">
        <v>19</v>
      </c>
      <c r="G1248" s="108" t="s">
        <v>208</v>
      </c>
      <c r="H1248" s="92">
        <v>1500000000</v>
      </c>
      <c r="I1248" s="90">
        <v>0</v>
      </c>
      <c r="J1248" s="90">
        <v>0</v>
      </c>
      <c r="K1248" s="90">
        <v>0</v>
      </c>
      <c r="L1248" s="90">
        <v>0</v>
      </c>
      <c r="M1248" s="90">
        <f>+I1248-J1248+K1248-L1248</f>
        <v>0</v>
      </c>
      <c r="N1248" s="90">
        <f>+H1248+M1248</f>
        <v>1500000000</v>
      </c>
      <c r="O1248" s="90">
        <v>684737269.75</v>
      </c>
      <c r="P1248" s="90">
        <v>684238144.86000001</v>
      </c>
      <c r="Q1248" s="90">
        <v>155559136.86000001</v>
      </c>
      <c r="R1248" s="91">
        <v>155559136.86000001</v>
      </c>
    </row>
    <row r="1249" spans="1:18" ht="18.600000000000001" thickBot="1" x14ac:dyDescent="0.35">
      <c r="A1249" s="2">
        <v>2021</v>
      </c>
      <c r="B1249" s="79" t="s">
        <v>429</v>
      </c>
      <c r="C1249" s="5" t="s">
        <v>7</v>
      </c>
      <c r="D1249" s="6"/>
      <c r="E1249" s="6"/>
      <c r="F1249" s="6"/>
      <c r="G1249" s="81" t="s">
        <v>8</v>
      </c>
      <c r="H1249" s="8">
        <f>+H1250+H1278+H1322+H1336</f>
        <v>101565565000</v>
      </c>
      <c r="I1249" s="8">
        <f t="shared" ref="I1249:M1249" si="501">+I1250+I1278+I1322+I1336</f>
        <v>0</v>
      </c>
      <c r="J1249" s="8">
        <f t="shared" si="501"/>
        <v>0</v>
      </c>
      <c r="K1249" s="8">
        <f t="shared" si="501"/>
        <v>332382568</v>
      </c>
      <c r="L1249" s="8">
        <f t="shared" si="501"/>
        <v>332382568</v>
      </c>
      <c r="M1249" s="8">
        <f t="shared" si="501"/>
        <v>0</v>
      </c>
      <c r="N1249" s="8">
        <f>+H1249+M1249</f>
        <v>101565565000</v>
      </c>
      <c r="O1249" s="8">
        <f t="shared" ref="O1249:R1249" si="502">+O1250+O1278+O1322+O1336</f>
        <v>73892484560.369995</v>
      </c>
      <c r="P1249" s="8">
        <f t="shared" si="502"/>
        <v>50390282842.159996</v>
      </c>
      <c r="Q1249" s="8">
        <f t="shared" si="502"/>
        <v>38081898263.190002</v>
      </c>
      <c r="R1249" s="9">
        <f t="shared" si="502"/>
        <v>35464609695.970001</v>
      </c>
    </row>
    <row r="1250" spans="1:18" ht="18.600000000000001" thickBot="1" x14ac:dyDescent="0.35">
      <c r="A1250" s="2">
        <v>2021</v>
      </c>
      <c r="B1250" s="79" t="s">
        <v>429</v>
      </c>
      <c r="C1250" s="10" t="s">
        <v>9</v>
      </c>
      <c r="D1250" s="11"/>
      <c r="E1250" s="11"/>
      <c r="F1250" s="11"/>
      <c r="G1250" s="82" t="s">
        <v>10</v>
      </c>
      <c r="H1250" s="83">
        <f>+H1251</f>
        <v>48846668000</v>
      </c>
      <c r="I1250" s="83">
        <f t="shared" ref="I1250:R1250" si="503">+I1251</f>
        <v>0</v>
      </c>
      <c r="J1250" s="83">
        <f t="shared" si="503"/>
        <v>0</v>
      </c>
      <c r="K1250" s="83">
        <f t="shared" si="503"/>
        <v>0</v>
      </c>
      <c r="L1250" s="83">
        <f t="shared" si="503"/>
        <v>0</v>
      </c>
      <c r="M1250" s="83">
        <f t="shared" si="503"/>
        <v>0</v>
      </c>
      <c r="N1250" s="83">
        <f t="shared" si="503"/>
        <v>48846668000</v>
      </c>
      <c r="O1250" s="83">
        <f t="shared" si="503"/>
        <v>44256310000</v>
      </c>
      <c r="P1250" s="83">
        <f t="shared" si="503"/>
        <v>23177460469.5</v>
      </c>
      <c r="Q1250" s="83">
        <f t="shared" si="503"/>
        <v>23177460469.5</v>
      </c>
      <c r="R1250" s="84">
        <f t="shared" si="503"/>
        <v>20906703778.5</v>
      </c>
    </row>
    <row r="1251" spans="1:18" ht="18.600000000000001" thickBot="1" x14ac:dyDescent="0.35">
      <c r="A1251" s="2">
        <v>2021</v>
      </c>
      <c r="B1251" s="79" t="s">
        <v>429</v>
      </c>
      <c r="C1251" s="15" t="s">
        <v>11</v>
      </c>
      <c r="D1251" s="16"/>
      <c r="E1251" s="16"/>
      <c r="F1251" s="16"/>
      <c r="G1251" s="85" t="s">
        <v>12</v>
      </c>
      <c r="H1251" s="86">
        <f>+H1252+H1262+H1270+H1277</f>
        <v>48846668000</v>
      </c>
      <c r="I1251" s="86">
        <f t="shared" ref="I1251:R1251" si="504">+I1252+I1262+I1270+I1277</f>
        <v>0</v>
      </c>
      <c r="J1251" s="86">
        <f t="shared" si="504"/>
        <v>0</v>
      </c>
      <c r="K1251" s="86">
        <f t="shared" si="504"/>
        <v>0</v>
      </c>
      <c r="L1251" s="86">
        <f t="shared" si="504"/>
        <v>0</v>
      </c>
      <c r="M1251" s="86">
        <f t="shared" si="504"/>
        <v>0</v>
      </c>
      <c r="N1251" s="86">
        <f t="shared" si="504"/>
        <v>48846668000</v>
      </c>
      <c r="O1251" s="86">
        <f t="shared" si="504"/>
        <v>44256310000</v>
      </c>
      <c r="P1251" s="86">
        <f t="shared" si="504"/>
        <v>23177460469.5</v>
      </c>
      <c r="Q1251" s="86">
        <f t="shared" si="504"/>
        <v>23177460469.5</v>
      </c>
      <c r="R1251" s="87">
        <f t="shared" si="504"/>
        <v>20906703778.5</v>
      </c>
    </row>
    <row r="1252" spans="1:18" ht="18.600000000000001" thickBot="1" x14ac:dyDescent="0.35">
      <c r="A1252" s="2">
        <v>2021</v>
      </c>
      <c r="B1252" s="79" t="s">
        <v>429</v>
      </c>
      <c r="C1252" s="15" t="s">
        <v>13</v>
      </c>
      <c r="D1252" s="16"/>
      <c r="E1252" s="16"/>
      <c r="F1252" s="16"/>
      <c r="G1252" s="85" t="s">
        <v>14</v>
      </c>
      <c r="H1252" s="86">
        <f>+H1253</f>
        <v>28789591000</v>
      </c>
      <c r="I1252" s="86">
        <f t="shared" ref="I1252:R1252" si="505">+I1253</f>
        <v>0</v>
      </c>
      <c r="J1252" s="86">
        <f t="shared" si="505"/>
        <v>0</v>
      </c>
      <c r="K1252" s="86">
        <f t="shared" si="505"/>
        <v>0</v>
      </c>
      <c r="L1252" s="86">
        <f t="shared" si="505"/>
        <v>0</v>
      </c>
      <c r="M1252" s="86">
        <f t="shared" si="505"/>
        <v>0</v>
      </c>
      <c r="N1252" s="86">
        <f t="shared" si="505"/>
        <v>28789591000</v>
      </c>
      <c r="O1252" s="86">
        <f t="shared" si="505"/>
        <v>28789591000</v>
      </c>
      <c r="P1252" s="86">
        <f t="shared" si="505"/>
        <v>15550108453.109999</v>
      </c>
      <c r="Q1252" s="86">
        <f t="shared" si="505"/>
        <v>15550108453.109999</v>
      </c>
      <c r="R1252" s="87">
        <f t="shared" si="505"/>
        <v>14407598376.109999</v>
      </c>
    </row>
    <row r="1253" spans="1:18" ht="18.600000000000001" thickBot="1" x14ac:dyDescent="0.35">
      <c r="A1253" s="2">
        <v>2021</v>
      </c>
      <c r="B1253" s="79" t="s">
        <v>429</v>
      </c>
      <c r="C1253" s="15" t="s">
        <v>15</v>
      </c>
      <c r="D1253" s="16"/>
      <c r="E1253" s="16"/>
      <c r="F1253" s="16"/>
      <c r="G1253" s="85" t="s">
        <v>16</v>
      </c>
      <c r="H1253" s="86">
        <f>SUM(H1254:H1261)</f>
        <v>28789591000</v>
      </c>
      <c r="I1253" s="86">
        <f t="shared" ref="I1253:R1253" si="506">SUM(I1254:I1261)</f>
        <v>0</v>
      </c>
      <c r="J1253" s="86">
        <f t="shared" si="506"/>
        <v>0</v>
      </c>
      <c r="K1253" s="86">
        <f t="shared" si="506"/>
        <v>0</v>
      </c>
      <c r="L1253" s="86">
        <f t="shared" si="506"/>
        <v>0</v>
      </c>
      <c r="M1253" s="86">
        <f t="shared" si="506"/>
        <v>0</v>
      </c>
      <c r="N1253" s="86">
        <f t="shared" si="506"/>
        <v>28789591000</v>
      </c>
      <c r="O1253" s="86">
        <f t="shared" si="506"/>
        <v>28789591000</v>
      </c>
      <c r="P1253" s="86">
        <f t="shared" si="506"/>
        <v>15550108453.109999</v>
      </c>
      <c r="Q1253" s="86">
        <f t="shared" si="506"/>
        <v>15550108453.109999</v>
      </c>
      <c r="R1253" s="87">
        <f t="shared" si="506"/>
        <v>14407598376.109999</v>
      </c>
    </row>
    <row r="1254" spans="1:18" ht="18.600000000000001" thickBot="1" x14ac:dyDescent="0.35">
      <c r="A1254" s="2">
        <v>2021</v>
      </c>
      <c r="B1254" s="79" t="s">
        <v>429</v>
      </c>
      <c r="C1254" s="20" t="s">
        <v>17</v>
      </c>
      <c r="D1254" s="21" t="s">
        <v>18</v>
      </c>
      <c r="E1254" s="21">
        <v>20</v>
      </c>
      <c r="F1254" s="21" t="s">
        <v>19</v>
      </c>
      <c r="G1254" s="88" t="s">
        <v>20</v>
      </c>
      <c r="H1254" s="89">
        <v>22821279655</v>
      </c>
      <c r="I1254" s="90">
        <v>0</v>
      </c>
      <c r="J1254" s="90">
        <v>0</v>
      </c>
      <c r="K1254" s="90">
        <v>0</v>
      </c>
      <c r="L1254" s="90">
        <v>0</v>
      </c>
      <c r="M1254" s="90">
        <f t="shared" ref="M1254:M1314" si="507">+I1254-J1254+K1254-L1254</f>
        <v>0</v>
      </c>
      <c r="N1254" s="89">
        <f t="shared" ref="N1254:N1314" si="508">+H1254+M1254</f>
        <v>22821279655</v>
      </c>
      <c r="O1254" s="90">
        <v>22821279655</v>
      </c>
      <c r="P1254" s="90">
        <v>12570074048.25</v>
      </c>
      <c r="Q1254" s="90">
        <v>12570074048.25</v>
      </c>
      <c r="R1254" s="91">
        <v>12570074048.25</v>
      </c>
    </row>
    <row r="1255" spans="1:18" ht="18.600000000000001" thickBot="1" x14ac:dyDescent="0.35">
      <c r="A1255" s="2">
        <v>2021</v>
      </c>
      <c r="B1255" s="79" t="s">
        <v>429</v>
      </c>
      <c r="C1255" s="20" t="s">
        <v>21</v>
      </c>
      <c r="D1255" s="21" t="s">
        <v>18</v>
      </c>
      <c r="E1255" s="21">
        <v>20</v>
      </c>
      <c r="F1255" s="21" t="s">
        <v>19</v>
      </c>
      <c r="G1255" s="88" t="s">
        <v>22</v>
      </c>
      <c r="H1255" s="89">
        <v>1516830834</v>
      </c>
      <c r="I1255" s="90">
        <v>0</v>
      </c>
      <c r="J1255" s="90">
        <v>0</v>
      </c>
      <c r="K1255" s="90">
        <v>0</v>
      </c>
      <c r="L1255" s="90">
        <v>0</v>
      </c>
      <c r="M1255" s="90">
        <f t="shared" si="507"/>
        <v>0</v>
      </c>
      <c r="N1255" s="89">
        <f t="shared" si="508"/>
        <v>1516830834</v>
      </c>
      <c r="O1255" s="90">
        <v>1516830834</v>
      </c>
      <c r="P1255" s="90">
        <v>943332928.57000005</v>
      </c>
      <c r="Q1255" s="90">
        <v>943332928.57000005</v>
      </c>
      <c r="R1255" s="91">
        <v>943332928.57000005</v>
      </c>
    </row>
    <row r="1256" spans="1:18" ht="18.600000000000001" thickBot="1" x14ac:dyDescent="0.35">
      <c r="A1256" s="2">
        <v>2021</v>
      </c>
      <c r="B1256" s="79" t="s">
        <v>429</v>
      </c>
      <c r="C1256" s="20" t="s">
        <v>23</v>
      </c>
      <c r="D1256" s="21" t="s">
        <v>18</v>
      </c>
      <c r="E1256" s="21">
        <v>20</v>
      </c>
      <c r="F1256" s="21" t="s">
        <v>19</v>
      </c>
      <c r="G1256" s="88" t="s">
        <v>24</v>
      </c>
      <c r="H1256" s="89">
        <v>2475792</v>
      </c>
      <c r="I1256" s="90">
        <v>0</v>
      </c>
      <c r="J1256" s="90">
        <v>0</v>
      </c>
      <c r="K1256" s="90">
        <v>0</v>
      </c>
      <c r="L1256" s="90">
        <v>0</v>
      </c>
      <c r="M1256" s="90">
        <f t="shared" si="507"/>
        <v>0</v>
      </c>
      <c r="N1256" s="89">
        <f t="shared" si="508"/>
        <v>2475792</v>
      </c>
      <c r="O1256" s="92">
        <v>2475792</v>
      </c>
      <c r="P1256" s="90">
        <v>1153871.44</v>
      </c>
      <c r="Q1256" s="90">
        <v>1153871.44</v>
      </c>
      <c r="R1256" s="91">
        <v>1153871.44</v>
      </c>
    </row>
    <row r="1257" spans="1:18" ht="18.600000000000001" thickBot="1" x14ac:dyDescent="0.35">
      <c r="A1257" s="2">
        <v>2021</v>
      </c>
      <c r="B1257" s="79" t="s">
        <v>429</v>
      </c>
      <c r="C1257" s="20" t="s">
        <v>25</v>
      </c>
      <c r="D1257" s="21" t="s">
        <v>18</v>
      </c>
      <c r="E1257" s="21">
        <v>20</v>
      </c>
      <c r="F1257" s="21" t="s">
        <v>19</v>
      </c>
      <c r="G1257" s="88" t="s">
        <v>26</v>
      </c>
      <c r="H1257" s="89">
        <v>1222067257</v>
      </c>
      <c r="I1257" s="90">
        <v>0</v>
      </c>
      <c r="J1257" s="90">
        <v>0</v>
      </c>
      <c r="K1257" s="90">
        <v>0</v>
      </c>
      <c r="L1257" s="90">
        <v>0</v>
      </c>
      <c r="M1257" s="90">
        <f t="shared" si="507"/>
        <v>0</v>
      </c>
      <c r="N1257" s="89">
        <f t="shared" si="508"/>
        <v>1222067257</v>
      </c>
      <c r="O1257" s="92">
        <v>1222067257</v>
      </c>
      <c r="P1257" s="90">
        <v>1196163336.8900001</v>
      </c>
      <c r="Q1257" s="90">
        <v>1196163336.8900001</v>
      </c>
      <c r="R1257" s="91">
        <v>53653259.890000001</v>
      </c>
    </row>
    <row r="1258" spans="1:18" ht="18.600000000000001" thickBot="1" x14ac:dyDescent="0.35">
      <c r="A1258" s="2">
        <v>2021</v>
      </c>
      <c r="B1258" s="79" t="s">
        <v>429</v>
      </c>
      <c r="C1258" s="20" t="s">
        <v>27</v>
      </c>
      <c r="D1258" s="21" t="s">
        <v>18</v>
      </c>
      <c r="E1258" s="21">
        <v>20</v>
      </c>
      <c r="F1258" s="21" t="s">
        <v>19</v>
      </c>
      <c r="G1258" s="88" t="s">
        <v>28</v>
      </c>
      <c r="H1258" s="89">
        <v>883433667</v>
      </c>
      <c r="I1258" s="90">
        <v>0</v>
      </c>
      <c r="J1258" s="90">
        <v>0</v>
      </c>
      <c r="K1258" s="90">
        <v>0</v>
      </c>
      <c r="L1258" s="90">
        <v>0</v>
      </c>
      <c r="M1258" s="90">
        <f t="shared" si="507"/>
        <v>0</v>
      </c>
      <c r="N1258" s="89">
        <f t="shared" si="508"/>
        <v>883433667</v>
      </c>
      <c r="O1258" s="92">
        <v>883433667</v>
      </c>
      <c r="P1258" s="90">
        <v>323601961.69999999</v>
      </c>
      <c r="Q1258" s="90">
        <v>323601961.69999999</v>
      </c>
      <c r="R1258" s="91">
        <v>323601961.69999999</v>
      </c>
    </row>
    <row r="1259" spans="1:18" ht="31.8" thickBot="1" x14ac:dyDescent="0.35">
      <c r="A1259" s="2">
        <v>2021</v>
      </c>
      <c r="B1259" s="79" t="s">
        <v>429</v>
      </c>
      <c r="C1259" s="20" t="s">
        <v>29</v>
      </c>
      <c r="D1259" s="21" t="s">
        <v>18</v>
      </c>
      <c r="E1259" s="21">
        <v>20</v>
      </c>
      <c r="F1259" s="21" t="s">
        <v>19</v>
      </c>
      <c r="G1259" s="88" t="s">
        <v>30</v>
      </c>
      <c r="H1259" s="89">
        <v>76852744</v>
      </c>
      <c r="I1259" s="90">
        <v>0</v>
      </c>
      <c r="J1259" s="90">
        <v>0</v>
      </c>
      <c r="K1259" s="90">
        <v>0</v>
      </c>
      <c r="L1259" s="90">
        <v>0</v>
      </c>
      <c r="M1259" s="90">
        <f t="shared" si="507"/>
        <v>0</v>
      </c>
      <c r="N1259" s="89">
        <f t="shared" si="508"/>
        <v>76852744</v>
      </c>
      <c r="O1259" s="92">
        <v>76852744</v>
      </c>
      <c r="P1259" s="90">
        <v>31125009.73</v>
      </c>
      <c r="Q1259" s="90">
        <v>31125009.73</v>
      </c>
      <c r="R1259" s="91">
        <v>31125009.73</v>
      </c>
    </row>
    <row r="1260" spans="1:18" ht="18.600000000000001" thickBot="1" x14ac:dyDescent="0.35">
      <c r="A1260" s="2">
        <v>2021</v>
      </c>
      <c r="B1260" s="79" t="s">
        <v>429</v>
      </c>
      <c r="C1260" s="20" t="s">
        <v>31</v>
      </c>
      <c r="D1260" s="21" t="s">
        <v>18</v>
      </c>
      <c r="E1260" s="21">
        <v>20</v>
      </c>
      <c r="F1260" s="21" t="s">
        <v>19</v>
      </c>
      <c r="G1260" s="88" t="s">
        <v>32</v>
      </c>
      <c r="H1260" s="89">
        <v>1271900429</v>
      </c>
      <c r="I1260" s="90">
        <v>0</v>
      </c>
      <c r="J1260" s="90">
        <v>0</v>
      </c>
      <c r="K1260" s="90">
        <v>0</v>
      </c>
      <c r="L1260" s="90">
        <v>0</v>
      </c>
      <c r="M1260" s="90">
        <f t="shared" si="507"/>
        <v>0</v>
      </c>
      <c r="N1260" s="89">
        <f t="shared" si="508"/>
        <v>1271900429</v>
      </c>
      <c r="O1260" s="92">
        <v>1271900429</v>
      </c>
      <c r="P1260" s="90">
        <v>27229320.809999999</v>
      </c>
      <c r="Q1260" s="90">
        <v>27229320.809999999</v>
      </c>
      <c r="R1260" s="91">
        <v>27229320.809999999</v>
      </c>
    </row>
    <row r="1261" spans="1:18" ht="18.600000000000001" thickBot="1" x14ac:dyDescent="0.35">
      <c r="A1261" s="2">
        <v>2021</v>
      </c>
      <c r="B1261" s="79" t="s">
        <v>429</v>
      </c>
      <c r="C1261" s="20" t="s">
        <v>33</v>
      </c>
      <c r="D1261" s="21" t="s">
        <v>18</v>
      </c>
      <c r="E1261" s="21">
        <v>20</v>
      </c>
      <c r="F1261" s="21" t="s">
        <v>19</v>
      </c>
      <c r="G1261" s="88" t="s">
        <v>34</v>
      </c>
      <c r="H1261" s="89">
        <v>994750622</v>
      </c>
      <c r="I1261" s="90">
        <v>0</v>
      </c>
      <c r="J1261" s="90">
        <v>0</v>
      </c>
      <c r="K1261" s="90">
        <v>0</v>
      </c>
      <c r="L1261" s="90">
        <v>0</v>
      </c>
      <c r="M1261" s="90">
        <f t="shared" si="507"/>
        <v>0</v>
      </c>
      <c r="N1261" s="89">
        <f t="shared" si="508"/>
        <v>994750622</v>
      </c>
      <c r="O1261" s="92">
        <v>994750622</v>
      </c>
      <c r="P1261" s="90">
        <v>457427975.72000003</v>
      </c>
      <c r="Q1261" s="90">
        <v>457427975.72000003</v>
      </c>
      <c r="R1261" s="91">
        <v>457427975.72000003</v>
      </c>
    </row>
    <row r="1262" spans="1:18" ht="18.600000000000001" thickBot="1" x14ac:dyDescent="0.35">
      <c r="A1262" s="2">
        <v>2021</v>
      </c>
      <c r="B1262" s="79" t="s">
        <v>429</v>
      </c>
      <c r="C1262" s="15" t="s">
        <v>35</v>
      </c>
      <c r="D1262" s="16"/>
      <c r="E1262" s="16"/>
      <c r="F1262" s="21"/>
      <c r="G1262" s="85" t="s">
        <v>36</v>
      </c>
      <c r="H1262" s="86">
        <f>SUM(H1263:H1269)</f>
        <v>10389288000</v>
      </c>
      <c r="I1262" s="86">
        <f t="shared" ref="I1262:R1262" si="509">SUM(I1263:I1269)</f>
        <v>0</v>
      </c>
      <c r="J1262" s="86">
        <f t="shared" si="509"/>
        <v>0</v>
      </c>
      <c r="K1262" s="86">
        <f t="shared" si="509"/>
        <v>0</v>
      </c>
      <c r="L1262" s="86">
        <f t="shared" si="509"/>
        <v>0</v>
      </c>
      <c r="M1262" s="86">
        <f t="shared" si="509"/>
        <v>0</v>
      </c>
      <c r="N1262" s="86">
        <f t="shared" si="509"/>
        <v>10389288000</v>
      </c>
      <c r="O1262" s="86">
        <f t="shared" si="509"/>
        <v>10389288000</v>
      </c>
      <c r="P1262" s="86">
        <f t="shared" si="509"/>
        <v>5747682838.5500002</v>
      </c>
      <c r="Q1262" s="86">
        <f t="shared" si="509"/>
        <v>5747682838.5500002</v>
      </c>
      <c r="R1262" s="87">
        <f t="shared" si="509"/>
        <v>4619436224.5500002</v>
      </c>
    </row>
    <row r="1263" spans="1:18" ht="18.600000000000001" thickBot="1" x14ac:dyDescent="0.35">
      <c r="A1263" s="2">
        <v>2021</v>
      </c>
      <c r="B1263" s="79" t="s">
        <v>429</v>
      </c>
      <c r="C1263" s="20" t="s">
        <v>37</v>
      </c>
      <c r="D1263" s="21" t="s">
        <v>18</v>
      </c>
      <c r="E1263" s="21">
        <v>20</v>
      </c>
      <c r="F1263" s="21" t="s">
        <v>19</v>
      </c>
      <c r="G1263" s="88" t="s">
        <v>412</v>
      </c>
      <c r="H1263" s="89">
        <v>3540437888</v>
      </c>
      <c r="I1263" s="90">
        <v>0</v>
      </c>
      <c r="J1263" s="90">
        <v>0</v>
      </c>
      <c r="K1263" s="90">
        <v>0</v>
      </c>
      <c r="L1263" s="90">
        <v>0</v>
      </c>
      <c r="M1263" s="90">
        <f t="shared" si="507"/>
        <v>0</v>
      </c>
      <c r="N1263" s="89">
        <f t="shared" si="508"/>
        <v>3540437888</v>
      </c>
      <c r="O1263" s="92">
        <v>3540437888</v>
      </c>
      <c r="P1263" s="90">
        <v>1713212383.2</v>
      </c>
      <c r="Q1263" s="90">
        <v>1713212383.2</v>
      </c>
      <c r="R1263" s="91">
        <v>1427562583.2</v>
      </c>
    </row>
    <row r="1264" spans="1:18" ht="18.600000000000001" thickBot="1" x14ac:dyDescent="0.35">
      <c r="A1264" s="2">
        <v>2021</v>
      </c>
      <c r="B1264" s="79" t="s">
        <v>429</v>
      </c>
      <c r="C1264" s="20" t="s">
        <v>39</v>
      </c>
      <c r="D1264" s="21" t="s">
        <v>18</v>
      </c>
      <c r="E1264" s="21">
        <v>20</v>
      </c>
      <c r="F1264" s="21" t="s">
        <v>19</v>
      </c>
      <c r="G1264" s="88" t="s">
        <v>413</v>
      </c>
      <c r="H1264" s="89">
        <v>2411282700</v>
      </c>
      <c r="I1264" s="90">
        <v>0</v>
      </c>
      <c r="J1264" s="90">
        <v>0</v>
      </c>
      <c r="K1264" s="90">
        <v>0</v>
      </c>
      <c r="L1264" s="90">
        <v>0</v>
      </c>
      <c r="M1264" s="90">
        <f t="shared" si="507"/>
        <v>0</v>
      </c>
      <c r="N1264" s="89">
        <f t="shared" si="508"/>
        <v>2411282700</v>
      </c>
      <c r="O1264" s="92">
        <v>2411282700</v>
      </c>
      <c r="P1264" s="90">
        <v>1213622391.2</v>
      </c>
      <c r="Q1264" s="90">
        <v>1213622391.2</v>
      </c>
      <c r="R1264" s="91">
        <v>1011270691.2</v>
      </c>
    </row>
    <row r="1265" spans="1:18" ht="18.600000000000001" thickBot="1" x14ac:dyDescent="0.35">
      <c r="A1265" s="2">
        <v>2021</v>
      </c>
      <c r="B1265" s="79" t="s">
        <v>429</v>
      </c>
      <c r="C1265" s="20" t="s">
        <v>41</v>
      </c>
      <c r="D1265" s="21" t="s">
        <v>18</v>
      </c>
      <c r="E1265" s="21">
        <v>20</v>
      </c>
      <c r="F1265" s="21" t="s">
        <v>19</v>
      </c>
      <c r="G1265" s="88" t="s">
        <v>42</v>
      </c>
      <c r="H1265" s="89">
        <v>1539154912</v>
      </c>
      <c r="I1265" s="90">
        <v>0</v>
      </c>
      <c r="J1265" s="90">
        <v>0</v>
      </c>
      <c r="K1265" s="90">
        <v>0</v>
      </c>
      <c r="L1265" s="90">
        <v>0</v>
      </c>
      <c r="M1265" s="90">
        <f t="shared" si="507"/>
        <v>0</v>
      </c>
      <c r="N1265" s="89">
        <f t="shared" si="508"/>
        <v>1539154912</v>
      </c>
      <c r="O1265" s="92">
        <v>1539154912</v>
      </c>
      <c r="P1265" s="90">
        <v>1357800756.95</v>
      </c>
      <c r="Q1265" s="90">
        <v>1357800756.95</v>
      </c>
      <c r="R1265" s="91">
        <v>1051390442.95</v>
      </c>
    </row>
    <row r="1266" spans="1:18" ht="18.600000000000001" thickBot="1" x14ac:dyDescent="0.35">
      <c r="A1266" s="2">
        <v>2021</v>
      </c>
      <c r="B1266" s="79" t="s">
        <v>429</v>
      </c>
      <c r="C1266" s="20" t="s">
        <v>43</v>
      </c>
      <c r="D1266" s="21" t="s">
        <v>18</v>
      </c>
      <c r="E1266" s="21">
        <v>20</v>
      </c>
      <c r="F1266" s="21" t="s">
        <v>19</v>
      </c>
      <c r="G1266" s="88" t="s">
        <v>428</v>
      </c>
      <c r="H1266" s="89">
        <v>1254967000</v>
      </c>
      <c r="I1266" s="90">
        <v>0</v>
      </c>
      <c r="J1266" s="90">
        <v>0</v>
      </c>
      <c r="K1266" s="90">
        <v>0</v>
      </c>
      <c r="L1266" s="90">
        <v>0</v>
      </c>
      <c r="M1266" s="90">
        <f t="shared" si="507"/>
        <v>0</v>
      </c>
      <c r="N1266" s="89">
        <f t="shared" si="508"/>
        <v>1254967000</v>
      </c>
      <c r="O1266" s="92">
        <v>1254967000</v>
      </c>
      <c r="P1266" s="90">
        <v>618163941.20000005</v>
      </c>
      <c r="Q1266" s="90">
        <v>618163941.20000005</v>
      </c>
      <c r="R1266" s="91">
        <v>475071541.19999999</v>
      </c>
    </row>
    <row r="1267" spans="1:18" ht="31.8" thickBot="1" x14ac:dyDescent="0.35">
      <c r="A1267" s="2">
        <v>2021</v>
      </c>
      <c r="B1267" s="79" t="s">
        <v>429</v>
      </c>
      <c r="C1267" s="20" t="s">
        <v>45</v>
      </c>
      <c r="D1267" s="21" t="s">
        <v>18</v>
      </c>
      <c r="E1267" s="21">
        <v>20</v>
      </c>
      <c r="F1267" s="21" t="s">
        <v>19</v>
      </c>
      <c r="G1267" s="88" t="s">
        <v>46</v>
      </c>
      <c r="H1267" s="89">
        <v>145133600</v>
      </c>
      <c r="I1267" s="90">
        <v>0</v>
      </c>
      <c r="J1267" s="90">
        <v>0</v>
      </c>
      <c r="K1267" s="90">
        <v>0</v>
      </c>
      <c r="L1267" s="90">
        <v>0</v>
      </c>
      <c r="M1267" s="90">
        <f t="shared" si="507"/>
        <v>0</v>
      </c>
      <c r="N1267" s="89">
        <f t="shared" si="508"/>
        <v>145133600</v>
      </c>
      <c r="O1267" s="92">
        <v>145133600</v>
      </c>
      <c r="P1267" s="90">
        <v>72122128.799999997</v>
      </c>
      <c r="Q1267" s="90">
        <v>72122128.799999997</v>
      </c>
      <c r="R1267" s="91">
        <v>60256028.799999997</v>
      </c>
    </row>
    <row r="1268" spans="1:18" ht="18.600000000000001" thickBot="1" x14ac:dyDescent="0.35">
      <c r="A1268" s="2">
        <v>2021</v>
      </c>
      <c r="B1268" s="79" t="s">
        <v>429</v>
      </c>
      <c r="C1268" s="20" t="s">
        <v>47</v>
      </c>
      <c r="D1268" s="21" t="s">
        <v>18</v>
      </c>
      <c r="E1268" s="21">
        <v>20</v>
      </c>
      <c r="F1268" s="21" t="s">
        <v>19</v>
      </c>
      <c r="G1268" s="88" t="s">
        <v>48</v>
      </c>
      <c r="H1268" s="89">
        <v>898748700</v>
      </c>
      <c r="I1268" s="90">
        <v>0</v>
      </c>
      <c r="J1268" s="90">
        <v>0</v>
      </c>
      <c r="K1268" s="90">
        <v>0</v>
      </c>
      <c r="L1268" s="90">
        <v>0</v>
      </c>
      <c r="M1268" s="90">
        <f t="shared" si="507"/>
        <v>0</v>
      </c>
      <c r="N1268" s="89">
        <f t="shared" si="508"/>
        <v>898748700</v>
      </c>
      <c r="O1268" s="92">
        <v>898748700</v>
      </c>
      <c r="P1268" s="90">
        <v>463636776</v>
      </c>
      <c r="Q1268" s="90">
        <v>463636776</v>
      </c>
      <c r="R1268" s="91">
        <v>356314276</v>
      </c>
    </row>
    <row r="1269" spans="1:18" ht="18.600000000000001" thickBot="1" x14ac:dyDescent="0.35">
      <c r="A1269" s="2">
        <v>2021</v>
      </c>
      <c r="B1269" s="79" t="s">
        <v>429</v>
      </c>
      <c r="C1269" s="20" t="s">
        <v>49</v>
      </c>
      <c r="D1269" s="21" t="s">
        <v>18</v>
      </c>
      <c r="E1269" s="21">
        <v>20</v>
      </c>
      <c r="F1269" s="21" t="s">
        <v>19</v>
      </c>
      <c r="G1269" s="88" t="s">
        <v>50</v>
      </c>
      <c r="H1269" s="89">
        <v>599563200</v>
      </c>
      <c r="I1269" s="90">
        <v>0</v>
      </c>
      <c r="J1269" s="90">
        <v>0</v>
      </c>
      <c r="K1269" s="90">
        <v>0</v>
      </c>
      <c r="L1269" s="90">
        <v>0</v>
      </c>
      <c r="M1269" s="90">
        <f t="shared" si="507"/>
        <v>0</v>
      </c>
      <c r="N1269" s="89">
        <f t="shared" si="508"/>
        <v>599563200</v>
      </c>
      <c r="O1269" s="92">
        <v>599563200</v>
      </c>
      <c r="P1269" s="90">
        <v>309124461.19999999</v>
      </c>
      <c r="Q1269" s="90">
        <v>309124461.19999999</v>
      </c>
      <c r="R1269" s="91">
        <v>237570661.19999999</v>
      </c>
    </row>
    <row r="1270" spans="1:18" ht="31.8" thickBot="1" x14ac:dyDescent="0.35">
      <c r="A1270" s="2">
        <v>2021</v>
      </c>
      <c r="B1270" s="79" t="s">
        <v>429</v>
      </c>
      <c r="C1270" s="15" t="s">
        <v>51</v>
      </c>
      <c r="D1270" s="16"/>
      <c r="E1270" s="16"/>
      <c r="F1270" s="21"/>
      <c r="G1270" s="85" t="s">
        <v>52</v>
      </c>
      <c r="H1270" s="86">
        <f>+H1271+H1275+H1276</f>
        <v>5077431000</v>
      </c>
      <c r="I1270" s="86">
        <f t="shared" ref="I1270:R1270" si="510">+I1271+I1275+I1276</f>
        <v>0</v>
      </c>
      <c r="J1270" s="86">
        <f t="shared" si="510"/>
        <v>0</v>
      </c>
      <c r="K1270" s="86">
        <f t="shared" si="510"/>
        <v>0</v>
      </c>
      <c r="L1270" s="86">
        <f t="shared" si="510"/>
        <v>0</v>
      </c>
      <c r="M1270" s="86">
        <f t="shared" si="510"/>
        <v>0</v>
      </c>
      <c r="N1270" s="86">
        <f t="shared" si="510"/>
        <v>5077431000</v>
      </c>
      <c r="O1270" s="86">
        <f t="shared" si="510"/>
        <v>5077431000</v>
      </c>
      <c r="P1270" s="86">
        <f t="shared" si="510"/>
        <v>1879669177.8399999</v>
      </c>
      <c r="Q1270" s="86">
        <f t="shared" si="510"/>
        <v>1879669177.8399999</v>
      </c>
      <c r="R1270" s="87">
        <f t="shared" si="510"/>
        <v>1879669177.8399999</v>
      </c>
    </row>
    <row r="1271" spans="1:18" ht="31.8" thickBot="1" x14ac:dyDescent="0.35">
      <c r="A1271" s="2">
        <v>2021</v>
      </c>
      <c r="B1271" s="79" t="s">
        <v>429</v>
      </c>
      <c r="C1271" s="15" t="s">
        <v>53</v>
      </c>
      <c r="D1271" s="16"/>
      <c r="E1271" s="16"/>
      <c r="F1271" s="16"/>
      <c r="G1271" s="85" t="s">
        <v>54</v>
      </c>
      <c r="H1271" s="86">
        <f>+H1272+H1273+H1274</f>
        <v>2059834541</v>
      </c>
      <c r="I1271" s="86">
        <f t="shared" ref="I1271:R1271" si="511">+I1272+I1273+I1274</f>
        <v>0</v>
      </c>
      <c r="J1271" s="86">
        <f t="shared" si="511"/>
        <v>0</v>
      </c>
      <c r="K1271" s="86">
        <f t="shared" si="511"/>
        <v>0</v>
      </c>
      <c r="L1271" s="86">
        <f t="shared" si="511"/>
        <v>0</v>
      </c>
      <c r="M1271" s="86">
        <f t="shared" si="511"/>
        <v>0</v>
      </c>
      <c r="N1271" s="86">
        <f t="shared" si="511"/>
        <v>2059834541</v>
      </c>
      <c r="O1271" s="86">
        <f t="shared" si="511"/>
        <v>2059834541</v>
      </c>
      <c r="P1271" s="86">
        <f t="shared" si="511"/>
        <v>726106398.78999996</v>
      </c>
      <c r="Q1271" s="86">
        <f t="shared" si="511"/>
        <v>726106398.78999996</v>
      </c>
      <c r="R1271" s="87">
        <f t="shared" si="511"/>
        <v>726106398.78999996</v>
      </c>
    </row>
    <row r="1272" spans="1:18" ht="18.600000000000001" thickBot="1" x14ac:dyDescent="0.35">
      <c r="A1272" s="2">
        <v>2021</v>
      </c>
      <c r="B1272" s="79" t="s">
        <v>429</v>
      </c>
      <c r="C1272" s="20" t="s">
        <v>55</v>
      </c>
      <c r="D1272" s="21" t="s">
        <v>18</v>
      </c>
      <c r="E1272" s="21">
        <v>20</v>
      </c>
      <c r="F1272" s="21" t="s">
        <v>19</v>
      </c>
      <c r="G1272" s="88" t="s">
        <v>419</v>
      </c>
      <c r="H1272" s="89">
        <v>1440417805</v>
      </c>
      <c r="I1272" s="90">
        <v>0</v>
      </c>
      <c r="J1272" s="90">
        <v>0</v>
      </c>
      <c r="K1272" s="90">
        <v>0</v>
      </c>
      <c r="L1272" s="90">
        <v>0</v>
      </c>
      <c r="M1272" s="90">
        <f t="shared" si="507"/>
        <v>0</v>
      </c>
      <c r="N1272" s="89">
        <v>1440417805</v>
      </c>
      <c r="O1272" s="92">
        <v>1440417805</v>
      </c>
      <c r="P1272" s="92">
        <v>403358936.30000001</v>
      </c>
      <c r="Q1272" s="90">
        <v>403358936.30000001</v>
      </c>
      <c r="R1272" s="91">
        <v>403358936.30000001</v>
      </c>
    </row>
    <row r="1273" spans="1:18" ht="18.600000000000001" thickBot="1" x14ac:dyDescent="0.35">
      <c r="A1273" s="2">
        <v>2021</v>
      </c>
      <c r="B1273" s="79" t="s">
        <v>429</v>
      </c>
      <c r="C1273" s="20" t="s">
        <v>57</v>
      </c>
      <c r="D1273" s="21" t="s">
        <v>18</v>
      </c>
      <c r="E1273" s="21">
        <v>20</v>
      </c>
      <c r="F1273" s="21" t="s">
        <v>19</v>
      </c>
      <c r="G1273" s="88" t="s">
        <v>58</v>
      </c>
      <c r="H1273" s="89">
        <v>510000000</v>
      </c>
      <c r="I1273" s="90">
        <v>0</v>
      </c>
      <c r="J1273" s="90">
        <v>0</v>
      </c>
      <c r="K1273" s="90">
        <v>0</v>
      </c>
      <c r="L1273" s="90">
        <v>0</v>
      </c>
      <c r="M1273" s="90">
        <f t="shared" si="507"/>
        <v>0</v>
      </c>
      <c r="N1273" s="89">
        <v>510000000</v>
      </c>
      <c r="O1273" s="92">
        <v>510000000</v>
      </c>
      <c r="P1273" s="92">
        <v>270409592.57999998</v>
      </c>
      <c r="Q1273" s="90">
        <v>270409592.57999998</v>
      </c>
      <c r="R1273" s="91">
        <v>270409592.57999998</v>
      </c>
    </row>
    <row r="1274" spans="1:18" ht="18.600000000000001" thickBot="1" x14ac:dyDescent="0.35">
      <c r="A1274" s="2">
        <v>2021</v>
      </c>
      <c r="B1274" s="79" t="s">
        <v>429</v>
      </c>
      <c r="C1274" s="20" t="s">
        <v>59</v>
      </c>
      <c r="D1274" s="21" t="s">
        <v>18</v>
      </c>
      <c r="E1274" s="21">
        <v>20</v>
      </c>
      <c r="F1274" s="21" t="s">
        <v>19</v>
      </c>
      <c r="G1274" s="88" t="s">
        <v>60</v>
      </c>
      <c r="H1274" s="89">
        <v>109416736</v>
      </c>
      <c r="I1274" s="90">
        <v>0</v>
      </c>
      <c r="J1274" s="90">
        <v>0</v>
      </c>
      <c r="K1274" s="90">
        <v>0</v>
      </c>
      <c r="L1274" s="90">
        <v>0</v>
      </c>
      <c r="M1274" s="90">
        <f t="shared" si="507"/>
        <v>0</v>
      </c>
      <c r="N1274" s="89">
        <v>109416736</v>
      </c>
      <c r="O1274" s="92">
        <v>109416736</v>
      </c>
      <c r="P1274" s="90">
        <v>52337869.909999996</v>
      </c>
      <c r="Q1274" s="90">
        <v>52337869.909999996</v>
      </c>
      <c r="R1274" s="91">
        <v>52337869.909999996</v>
      </c>
    </row>
    <row r="1275" spans="1:18" ht="18.600000000000001" thickBot="1" x14ac:dyDescent="0.35">
      <c r="A1275" s="2">
        <v>2021</v>
      </c>
      <c r="B1275" s="79" t="s">
        <v>429</v>
      </c>
      <c r="C1275" s="20" t="s">
        <v>61</v>
      </c>
      <c r="D1275" s="21" t="s">
        <v>18</v>
      </c>
      <c r="E1275" s="21">
        <v>20</v>
      </c>
      <c r="F1275" s="21" t="s">
        <v>19</v>
      </c>
      <c r="G1275" s="88" t="s">
        <v>62</v>
      </c>
      <c r="H1275" s="89">
        <v>2897220308</v>
      </c>
      <c r="I1275" s="90">
        <v>0</v>
      </c>
      <c r="J1275" s="90">
        <v>0</v>
      </c>
      <c r="K1275" s="90">
        <v>0</v>
      </c>
      <c r="L1275" s="90">
        <v>0</v>
      </c>
      <c r="M1275" s="90">
        <f t="shared" si="507"/>
        <v>0</v>
      </c>
      <c r="N1275" s="89">
        <v>2897220308</v>
      </c>
      <c r="O1275" s="90">
        <v>2897220308</v>
      </c>
      <c r="P1275" s="90">
        <v>1095920200.05</v>
      </c>
      <c r="Q1275" s="90">
        <v>1095920200.05</v>
      </c>
      <c r="R1275" s="91">
        <v>1095920200.05</v>
      </c>
    </row>
    <row r="1276" spans="1:18" ht="18.600000000000001" thickBot="1" x14ac:dyDescent="0.35">
      <c r="A1276" s="2">
        <v>2021</v>
      </c>
      <c r="B1276" s="79" t="s">
        <v>429</v>
      </c>
      <c r="C1276" s="20" t="s">
        <v>63</v>
      </c>
      <c r="D1276" s="21" t="s">
        <v>18</v>
      </c>
      <c r="E1276" s="21">
        <v>20</v>
      </c>
      <c r="F1276" s="21" t="s">
        <v>19</v>
      </c>
      <c r="G1276" s="88" t="s">
        <v>64</v>
      </c>
      <c r="H1276" s="89">
        <v>120376151</v>
      </c>
      <c r="I1276" s="90">
        <v>0</v>
      </c>
      <c r="J1276" s="90">
        <v>0</v>
      </c>
      <c r="K1276" s="90">
        <v>0</v>
      </c>
      <c r="L1276" s="90">
        <v>0</v>
      </c>
      <c r="M1276" s="90">
        <f t="shared" si="507"/>
        <v>0</v>
      </c>
      <c r="N1276" s="89">
        <v>120376151</v>
      </c>
      <c r="O1276" s="90">
        <v>120376151</v>
      </c>
      <c r="P1276" s="90">
        <v>57642579</v>
      </c>
      <c r="Q1276" s="90">
        <v>57642579</v>
      </c>
      <c r="R1276" s="91">
        <v>57642579</v>
      </c>
    </row>
    <row r="1277" spans="1:18" ht="31.8" thickBot="1" x14ac:dyDescent="0.35">
      <c r="A1277" s="2">
        <v>2021</v>
      </c>
      <c r="B1277" s="79" t="s">
        <v>429</v>
      </c>
      <c r="C1277" s="15" t="s">
        <v>65</v>
      </c>
      <c r="D1277" s="16" t="s">
        <v>18</v>
      </c>
      <c r="E1277" s="16">
        <v>20</v>
      </c>
      <c r="F1277" s="16" t="s">
        <v>19</v>
      </c>
      <c r="G1277" s="85" t="s">
        <v>66</v>
      </c>
      <c r="H1277" s="93">
        <v>4590358000</v>
      </c>
      <c r="I1277" s="94">
        <v>0</v>
      </c>
      <c r="J1277" s="94">
        <v>0</v>
      </c>
      <c r="K1277" s="94">
        <v>0</v>
      </c>
      <c r="L1277" s="94">
        <v>0</v>
      </c>
      <c r="M1277" s="94">
        <f t="shared" si="507"/>
        <v>0</v>
      </c>
      <c r="N1277" s="94">
        <f t="shared" si="508"/>
        <v>4590358000</v>
      </c>
      <c r="O1277" s="94">
        <v>0</v>
      </c>
      <c r="P1277" s="94">
        <v>0</v>
      </c>
      <c r="Q1277" s="94">
        <v>0</v>
      </c>
      <c r="R1277" s="96">
        <v>0</v>
      </c>
    </row>
    <row r="1278" spans="1:18" ht="18.600000000000001" thickBot="1" x14ac:dyDescent="0.35">
      <c r="A1278" s="2">
        <v>2021</v>
      </c>
      <c r="B1278" s="79" t="s">
        <v>429</v>
      </c>
      <c r="C1278" s="15" t="s">
        <v>67</v>
      </c>
      <c r="D1278" s="16"/>
      <c r="E1278" s="16"/>
      <c r="F1278" s="21"/>
      <c r="G1278" s="85" t="s">
        <v>68</v>
      </c>
      <c r="H1278" s="95">
        <f>+H1279+H1283</f>
        <v>19419071000</v>
      </c>
      <c r="I1278" s="95">
        <f t="shared" ref="I1278:R1278" si="512">+I1279+I1283</f>
        <v>0</v>
      </c>
      <c r="J1278" s="95">
        <f t="shared" si="512"/>
        <v>0</v>
      </c>
      <c r="K1278" s="95">
        <f t="shared" si="512"/>
        <v>332382568</v>
      </c>
      <c r="L1278" s="95">
        <f t="shared" si="512"/>
        <v>332382568</v>
      </c>
      <c r="M1278" s="95">
        <f t="shared" si="512"/>
        <v>0</v>
      </c>
      <c r="N1278" s="95">
        <f t="shared" si="512"/>
        <v>19419071000</v>
      </c>
      <c r="O1278" s="95">
        <f t="shared" si="512"/>
        <v>18524888225.389996</v>
      </c>
      <c r="P1278" s="95">
        <f t="shared" si="512"/>
        <v>16857596555.58</v>
      </c>
      <c r="Q1278" s="95">
        <f t="shared" si="512"/>
        <v>7774153065.6099997</v>
      </c>
      <c r="R1278" s="97">
        <f t="shared" si="512"/>
        <v>7696453189.3899994</v>
      </c>
    </row>
    <row r="1279" spans="1:18" ht="18.600000000000001" thickBot="1" x14ac:dyDescent="0.35">
      <c r="A1279" s="2">
        <v>2021</v>
      </c>
      <c r="B1279" s="79" t="s">
        <v>429</v>
      </c>
      <c r="C1279" s="15" t="s">
        <v>69</v>
      </c>
      <c r="D1279" s="16"/>
      <c r="E1279" s="16"/>
      <c r="F1279" s="21"/>
      <c r="G1279" s="85" t="s">
        <v>70</v>
      </c>
      <c r="H1279" s="95">
        <f>+H1280</f>
        <v>20000000</v>
      </c>
      <c r="I1279" s="95">
        <f t="shared" ref="I1279:R1281" si="513">+I1280</f>
        <v>0</v>
      </c>
      <c r="J1279" s="95">
        <f t="shared" si="513"/>
        <v>0</v>
      </c>
      <c r="K1279" s="95">
        <f t="shared" si="513"/>
        <v>0</v>
      </c>
      <c r="L1279" s="95">
        <f t="shared" si="513"/>
        <v>0</v>
      </c>
      <c r="M1279" s="95">
        <f t="shared" si="513"/>
        <v>0</v>
      </c>
      <c r="N1279" s="95">
        <f t="shared" si="513"/>
        <v>20000000</v>
      </c>
      <c r="O1279" s="95">
        <f t="shared" si="513"/>
        <v>1000</v>
      </c>
      <c r="P1279" s="95">
        <f t="shared" si="513"/>
        <v>264.64</v>
      </c>
      <c r="Q1279" s="95">
        <f t="shared" si="513"/>
        <v>264.64</v>
      </c>
      <c r="R1279" s="97">
        <f t="shared" si="513"/>
        <v>264.64</v>
      </c>
    </row>
    <row r="1280" spans="1:18" ht="18.600000000000001" thickBot="1" x14ac:dyDescent="0.35">
      <c r="A1280" s="2">
        <v>2021</v>
      </c>
      <c r="B1280" s="79" t="s">
        <v>429</v>
      </c>
      <c r="C1280" s="15" t="s">
        <v>71</v>
      </c>
      <c r="D1280" s="16"/>
      <c r="E1280" s="16"/>
      <c r="F1280" s="21"/>
      <c r="G1280" s="85" t="s">
        <v>72</v>
      </c>
      <c r="H1280" s="95">
        <f>+H1281</f>
        <v>20000000</v>
      </c>
      <c r="I1280" s="95">
        <f t="shared" si="513"/>
        <v>0</v>
      </c>
      <c r="J1280" s="95">
        <f t="shared" si="513"/>
        <v>0</v>
      </c>
      <c r="K1280" s="95">
        <f t="shared" si="513"/>
        <v>0</v>
      </c>
      <c r="L1280" s="95">
        <f t="shared" si="513"/>
        <v>0</v>
      </c>
      <c r="M1280" s="95">
        <f t="shared" si="513"/>
        <v>0</v>
      </c>
      <c r="N1280" s="95">
        <f t="shared" si="513"/>
        <v>20000000</v>
      </c>
      <c r="O1280" s="95">
        <f t="shared" si="513"/>
        <v>1000</v>
      </c>
      <c r="P1280" s="95">
        <f t="shared" si="513"/>
        <v>264.64</v>
      </c>
      <c r="Q1280" s="95">
        <f t="shared" si="513"/>
        <v>264.64</v>
      </c>
      <c r="R1280" s="97">
        <f t="shared" si="513"/>
        <v>264.64</v>
      </c>
    </row>
    <row r="1281" spans="1:18" ht="31.8" thickBot="1" x14ac:dyDescent="0.35">
      <c r="A1281" s="2">
        <v>2021</v>
      </c>
      <c r="B1281" s="79" t="s">
        <v>429</v>
      </c>
      <c r="C1281" s="15" t="s">
        <v>73</v>
      </c>
      <c r="D1281" s="21"/>
      <c r="E1281" s="21"/>
      <c r="F1281" s="21"/>
      <c r="G1281" s="85" t="s">
        <v>74</v>
      </c>
      <c r="H1281" s="86">
        <f>+H1282</f>
        <v>20000000</v>
      </c>
      <c r="I1281" s="86">
        <f t="shared" si="513"/>
        <v>0</v>
      </c>
      <c r="J1281" s="86">
        <f t="shared" si="513"/>
        <v>0</v>
      </c>
      <c r="K1281" s="86">
        <f t="shared" si="513"/>
        <v>0</v>
      </c>
      <c r="L1281" s="86">
        <f t="shared" si="513"/>
        <v>0</v>
      </c>
      <c r="M1281" s="86">
        <f t="shared" si="513"/>
        <v>0</v>
      </c>
      <c r="N1281" s="86">
        <f t="shared" si="513"/>
        <v>20000000</v>
      </c>
      <c r="O1281" s="86">
        <f t="shared" si="513"/>
        <v>1000</v>
      </c>
      <c r="P1281" s="86">
        <f t="shared" si="513"/>
        <v>264.64</v>
      </c>
      <c r="Q1281" s="86">
        <f t="shared" si="513"/>
        <v>264.64</v>
      </c>
      <c r="R1281" s="87">
        <f t="shared" si="513"/>
        <v>264.64</v>
      </c>
    </row>
    <row r="1282" spans="1:18" ht="31.8" thickBot="1" x14ac:dyDescent="0.35">
      <c r="A1282" s="2">
        <v>2021</v>
      </c>
      <c r="B1282" s="79" t="s">
        <v>429</v>
      </c>
      <c r="C1282" s="20" t="s">
        <v>75</v>
      </c>
      <c r="D1282" s="21" t="s">
        <v>18</v>
      </c>
      <c r="E1282" s="21">
        <v>20</v>
      </c>
      <c r="F1282" s="21" t="s">
        <v>19</v>
      </c>
      <c r="G1282" s="88" t="s">
        <v>76</v>
      </c>
      <c r="H1282" s="90">
        <v>20000000</v>
      </c>
      <c r="I1282" s="90">
        <v>0</v>
      </c>
      <c r="J1282" s="90">
        <v>0</v>
      </c>
      <c r="K1282" s="90">
        <v>0</v>
      </c>
      <c r="L1282" s="90">
        <v>0</v>
      </c>
      <c r="M1282" s="90">
        <f t="shared" si="507"/>
        <v>0</v>
      </c>
      <c r="N1282" s="90">
        <f t="shared" si="508"/>
        <v>20000000</v>
      </c>
      <c r="O1282" s="92">
        <v>1000</v>
      </c>
      <c r="P1282" s="92">
        <v>264.64</v>
      </c>
      <c r="Q1282" s="92">
        <v>264.64</v>
      </c>
      <c r="R1282" s="98">
        <v>264.64</v>
      </c>
    </row>
    <row r="1283" spans="1:18" ht="18.600000000000001" thickBot="1" x14ac:dyDescent="0.35">
      <c r="A1283" s="2">
        <v>2021</v>
      </c>
      <c r="B1283" s="79" t="s">
        <v>429</v>
      </c>
      <c r="C1283" s="15" t="s">
        <v>77</v>
      </c>
      <c r="D1283" s="16"/>
      <c r="E1283" s="16"/>
      <c r="F1283" s="21"/>
      <c r="G1283" s="85" t="s">
        <v>78</v>
      </c>
      <c r="H1283" s="94">
        <f>+H1284+H1297</f>
        <v>19399071000</v>
      </c>
      <c r="I1283" s="94">
        <f t="shared" ref="I1283:M1283" si="514">+I1284+I1297</f>
        <v>0</v>
      </c>
      <c r="J1283" s="94">
        <f t="shared" si="514"/>
        <v>0</v>
      </c>
      <c r="K1283" s="94">
        <f t="shared" si="514"/>
        <v>332382568</v>
      </c>
      <c r="L1283" s="94">
        <f t="shared" si="514"/>
        <v>332382568</v>
      </c>
      <c r="M1283" s="94">
        <f t="shared" si="514"/>
        <v>0</v>
      </c>
      <c r="N1283" s="94">
        <f>+N1284+N1297</f>
        <v>19399071000</v>
      </c>
      <c r="O1283" s="94">
        <f t="shared" ref="O1283:R1283" si="515">+O1284+O1297</f>
        <v>18524887225.389996</v>
      </c>
      <c r="P1283" s="94">
        <f t="shared" si="515"/>
        <v>16857596290.940001</v>
      </c>
      <c r="Q1283" s="94">
        <f t="shared" si="515"/>
        <v>7774152800.9699993</v>
      </c>
      <c r="R1283" s="96">
        <f t="shared" si="515"/>
        <v>7696452924.749999</v>
      </c>
    </row>
    <row r="1284" spans="1:18" ht="18.600000000000001" thickBot="1" x14ac:dyDescent="0.35">
      <c r="A1284" s="2">
        <v>2021</v>
      </c>
      <c r="B1284" s="79" t="s">
        <v>429</v>
      </c>
      <c r="C1284" s="15" t="s">
        <v>79</v>
      </c>
      <c r="D1284" s="16"/>
      <c r="E1284" s="16"/>
      <c r="F1284" s="21"/>
      <c r="G1284" s="85" t="s">
        <v>80</v>
      </c>
      <c r="H1284" s="95">
        <f>+H1285+H1288+H1295</f>
        <v>237491820</v>
      </c>
      <c r="I1284" s="95">
        <f t="shared" ref="I1284:M1284" si="516">+I1285+I1288+I1295</f>
        <v>0</v>
      </c>
      <c r="J1284" s="95">
        <f t="shared" si="516"/>
        <v>0</v>
      </c>
      <c r="K1284" s="95">
        <f t="shared" si="516"/>
        <v>123501000</v>
      </c>
      <c r="L1284" s="95">
        <f t="shared" si="516"/>
        <v>0</v>
      </c>
      <c r="M1284" s="95">
        <f t="shared" si="516"/>
        <v>123501000</v>
      </c>
      <c r="N1284" s="95">
        <f>+N1285+N1288+N1295</f>
        <v>360992820</v>
      </c>
      <c r="O1284" s="95">
        <f t="shared" ref="O1284:R1284" si="517">+O1285+O1288+O1295</f>
        <v>143759734.51999998</v>
      </c>
      <c r="P1284" s="95">
        <f t="shared" si="517"/>
        <v>142793486.74000001</v>
      </c>
      <c r="Q1284" s="95">
        <f t="shared" si="517"/>
        <v>40932013.829999998</v>
      </c>
      <c r="R1284" s="97">
        <f t="shared" si="517"/>
        <v>39622478.609999999</v>
      </c>
    </row>
    <row r="1285" spans="1:18" ht="47.4" thickBot="1" x14ac:dyDescent="0.35">
      <c r="A1285" s="2">
        <v>2021</v>
      </c>
      <c r="B1285" s="79" t="s">
        <v>429</v>
      </c>
      <c r="C1285" s="15" t="s">
        <v>81</v>
      </c>
      <c r="D1285" s="21"/>
      <c r="E1285" s="21"/>
      <c r="F1285" s="21"/>
      <c r="G1285" s="85" t="s">
        <v>82</v>
      </c>
      <c r="H1285" s="95">
        <f>+H1286+H1287</f>
        <v>39000000</v>
      </c>
      <c r="I1285" s="95">
        <f t="shared" ref="I1285:R1285" si="518">+I1286+I1287</f>
        <v>0</v>
      </c>
      <c r="J1285" s="95">
        <f t="shared" si="518"/>
        <v>0</v>
      </c>
      <c r="K1285" s="95">
        <f t="shared" si="518"/>
        <v>0</v>
      </c>
      <c r="L1285" s="95">
        <f t="shared" si="518"/>
        <v>0</v>
      </c>
      <c r="M1285" s="95">
        <f t="shared" si="518"/>
        <v>0</v>
      </c>
      <c r="N1285" s="95">
        <f t="shared" si="518"/>
        <v>39000000</v>
      </c>
      <c r="O1285" s="95">
        <f t="shared" si="518"/>
        <v>26424498.670000002</v>
      </c>
      <c r="P1285" s="95">
        <f t="shared" si="518"/>
        <v>26000110.27</v>
      </c>
      <c r="Q1285" s="95">
        <f t="shared" si="518"/>
        <v>2319535.39</v>
      </c>
      <c r="R1285" s="97">
        <f t="shared" si="518"/>
        <v>2018403.7400000002</v>
      </c>
    </row>
    <row r="1286" spans="1:18" ht="47.4" thickBot="1" x14ac:dyDescent="0.35">
      <c r="A1286" s="2">
        <v>2021</v>
      </c>
      <c r="B1286" s="79" t="s">
        <v>429</v>
      </c>
      <c r="C1286" s="20" t="s">
        <v>83</v>
      </c>
      <c r="D1286" s="21" t="s">
        <v>18</v>
      </c>
      <c r="E1286" s="21">
        <v>20</v>
      </c>
      <c r="F1286" s="21" t="s">
        <v>19</v>
      </c>
      <c r="G1286" s="88" t="s">
        <v>84</v>
      </c>
      <c r="H1286" s="90">
        <v>29000000</v>
      </c>
      <c r="I1286" s="90">
        <v>0</v>
      </c>
      <c r="J1286" s="90">
        <v>0</v>
      </c>
      <c r="K1286" s="90">
        <v>0</v>
      </c>
      <c r="L1286" s="90">
        <v>0</v>
      </c>
      <c r="M1286" s="90">
        <f t="shared" si="507"/>
        <v>0</v>
      </c>
      <c r="N1286" s="90">
        <f t="shared" si="508"/>
        <v>29000000</v>
      </c>
      <c r="O1286" s="90">
        <v>26424001.050000001</v>
      </c>
      <c r="P1286" s="90">
        <v>26000012.649999999</v>
      </c>
      <c r="Q1286" s="90">
        <v>2319437.77</v>
      </c>
      <c r="R1286" s="91">
        <v>2018306.12</v>
      </c>
    </row>
    <row r="1287" spans="1:18" ht="31.8" thickBot="1" x14ac:dyDescent="0.35">
      <c r="A1287" s="2">
        <v>2021</v>
      </c>
      <c r="B1287" s="79" t="s">
        <v>429</v>
      </c>
      <c r="C1287" s="20" t="s">
        <v>85</v>
      </c>
      <c r="D1287" s="21" t="s">
        <v>18</v>
      </c>
      <c r="E1287" s="21">
        <v>20</v>
      </c>
      <c r="F1287" s="21" t="s">
        <v>19</v>
      </c>
      <c r="G1287" s="88" t="s">
        <v>86</v>
      </c>
      <c r="H1287" s="90">
        <v>10000000</v>
      </c>
      <c r="I1287" s="90">
        <v>0</v>
      </c>
      <c r="J1287" s="90">
        <v>0</v>
      </c>
      <c r="K1287" s="90">
        <v>0</v>
      </c>
      <c r="L1287" s="90">
        <v>0</v>
      </c>
      <c r="M1287" s="90">
        <f t="shared" si="507"/>
        <v>0</v>
      </c>
      <c r="N1287" s="90">
        <f t="shared" si="508"/>
        <v>10000000</v>
      </c>
      <c r="O1287" s="90">
        <v>497.62</v>
      </c>
      <c r="P1287" s="90">
        <v>97.62</v>
      </c>
      <c r="Q1287" s="90">
        <v>97.62</v>
      </c>
      <c r="R1287" s="91">
        <v>97.62</v>
      </c>
    </row>
    <row r="1288" spans="1:18" ht="31.8" thickBot="1" x14ac:dyDescent="0.35">
      <c r="A1288" s="2">
        <v>2021</v>
      </c>
      <c r="B1288" s="79" t="s">
        <v>429</v>
      </c>
      <c r="C1288" s="33" t="s">
        <v>87</v>
      </c>
      <c r="D1288" s="21"/>
      <c r="E1288" s="21"/>
      <c r="F1288" s="21"/>
      <c r="G1288" s="85" t="s">
        <v>88</v>
      </c>
      <c r="H1288" s="95">
        <f>+H1289+H1290+H1292+H1293+H1294+H1291</f>
        <v>198491820</v>
      </c>
      <c r="I1288" s="95">
        <f t="shared" ref="I1288:R1288" si="519">+I1289+I1290+I1292+I1293+I1294+I1291</f>
        <v>0</v>
      </c>
      <c r="J1288" s="95">
        <f t="shared" si="519"/>
        <v>0</v>
      </c>
      <c r="K1288" s="95">
        <f t="shared" si="519"/>
        <v>23501000</v>
      </c>
      <c r="L1288" s="95">
        <f t="shared" si="519"/>
        <v>0</v>
      </c>
      <c r="M1288" s="95">
        <f t="shared" si="519"/>
        <v>23501000</v>
      </c>
      <c r="N1288" s="95">
        <f t="shared" si="519"/>
        <v>221992820</v>
      </c>
      <c r="O1288" s="95">
        <f t="shared" si="519"/>
        <v>117335235.84999999</v>
      </c>
      <c r="P1288" s="95">
        <f t="shared" si="519"/>
        <v>116793376.47</v>
      </c>
      <c r="Q1288" s="95">
        <f t="shared" si="519"/>
        <v>38612478.439999998</v>
      </c>
      <c r="R1288" s="97">
        <f t="shared" si="519"/>
        <v>37604074.869999997</v>
      </c>
    </row>
    <row r="1289" spans="1:18" ht="31.8" thickBot="1" x14ac:dyDescent="0.35">
      <c r="A1289" s="2">
        <v>2021</v>
      </c>
      <c r="B1289" s="79" t="s">
        <v>429</v>
      </c>
      <c r="C1289" s="34" t="s">
        <v>89</v>
      </c>
      <c r="D1289" s="21" t="s">
        <v>18</v>
      </c>
      <c r="E1289" s="21">
        <v>20</v>
      </c>
      <c r="F1289" s="21" t="s">
        <v>19</v>
      </c>
      <c r="G1289" s="88" t="s">
        <v>90</v>
      </c>
      <c r="H1289" s="90">
        <v>40000000</v>
      </c>
      <c r="I1289" s="90">
        <v>0</v>
      </c>
      <c r="J1289" s="90">
        <v>0</v>
      </c>
      <c r="K1289" s="90">
        <v>0</v>
      </c>
      <c r="L1289" s="90">
        <v>0</v>
      </c>
      <c r="M1289" s="90">
        <f t="shared" si="507"/>
        <v>0</v>
      </c>
      <c r="N1289" s="90">
        <f t="shared" si="508"/>
        <v>40000000</v>
      </c>
      <c r="O1289" s="90">
        <v>15958726.300000001</v>
      </c>
      <c r="P1289" s="90">
        <v>15506630.85</v>
      </c>
      <c r="Q1289" s="90">
        <v>1554707.07</v>
      </c>
      <c r="R1289" s="91">
        <v>955806.31</v>
      </c>
    </row>
    <row r="1290" spans="1:18" ht="47.4" thickBot="1" x14ac:dyDescent="0.35">
      <c r="A1290" s="2">
        <v>2021</v>
      </c>
      <c r="B1290" s="79" t="s">
        <v>429</v>
      </c>
      <c r="C1290" s="34" t="s">
        <v>91</v>
      </c>
      <c r="D1290" s="21" t="s">
        <v>18</v>
      </c>
      <c r="E1290" s="21">
        <v>20</v>
      </c>
      <c r="F1290" s="21" t="s">
        <v>19</v>
      </c>
      <c r="G1290" s="88" t="s">
        <v>92</v>
      </c>
      <c r="H1290" s="90">
        <v>82491820</v>
      </c>
      <c r="I1290" s="90">
        <v>0</v>
      </c>
      <c r="J1290" s="90">
        <v>0</v>
      </c>
      <c r="K1290" s="90">
        <v>0</v>
      </c>
      <c r="L1290" s="90">
        <v>0</v>
      </c>
      <c r="M1290" s="90">
        <f t="shared" si="507"/>
        <v>0</v>
      </c>
      <c r="N1290" s="90">
        <f t="shared" si="508"/>
        <v>82491820</v>
      </c>
      <c r="O1290" s="90">
        <v>43288329.890000001</v>
      </c>
      <c r="P1290" s="90">
        <v>43285865.329999998</v>
      </c>
      <c r="Q1290" s="90">
        <v>21615839.329999998</v>
      </c>
      <c r="R1290" s="91">
        <v>21615839.329999998</v>
      </c>
    </row>
    <row r="1291" spans="1:18" ht="18.600000000000001" thickBot="1" x14ac:dyDescent="0.35">
      <c r="A1291" s="2">
        <v>2021</v>
      </c>
      <c r="B1291" s="79" t="s">
        <v>429</v>
      </c>
      <c r="C1291" s="34" t="s">
        <v>93</v>
      </c>
      <c r="D1291" s="21" t="s">
        <v>18</v>
      </c>
      <c r="E1291" s="21">
        <v>20</v>
      </c>
      <c r="F1291" s="21" t="s">
        <v>19</v>
      </c>
      <c r="G1291" s="88" t="s">
        <v>94</v>
      </c>
      <c r="H1291" s="90">
        <v>2000000</v>
      </c>
      <c r="I1291" s="90">
        <v>0</v>
      </c>
      <c r="J1291" s="90">
        <v>0</v>
      </c>
      <c r="K1291" s="90">
        <v>0</v>
      </c>
      <c r="L1291" s="90">
        <v>0</v>
      </c>
      <c r="M1291" s="90">
        <f t="shared" si="507"/>
        <v>0</v>
      </c>
      <c r="N1291" s="90">
        <f t="shared" si="508"/>
        <v>2000000</v>
      </c>
      <c r="O1291" s="90">
        <v>210.04</v>
      </c>
      <c r="P1291" s="90">
        <v>10.039999999999999</v>
      </c>
      <c r="Q1291" s="90">
        <v>10.039999999999999</v>
      </c>
      <c r="R1291" s="91">
        <v>10.039999999999999</v>
      </c>
    </row>
    <row r="1292" spans="1:18" ht="47.4" thickBot="1" x14ac:dyDescent="0.35">
      <c r="A1292" s="2">
        <v>2021</v>
      </c>
      <c r="B1292" s="79" t="s">
        <v>429</v>
      </c>
      <c r="C1292" s="34" t="s">
        <v>95</v>
      </c>
      <c r="D1292" s="21" t="s">
        <v>18</v>
      </c>
      <c r="E1292" s="21">
        <v>20</v>
      </c>
      <c r="F1292" s="21" t="s">
        <v>19</v>
      </c>
      <c r="G1292" s="88" t="s">
        <v>96</v>
      </c>
      <c r="H1292" s="90">
        <v>12000000</v>
      </c>
      <c r="I1292" s="90">
        <v>0</v>
      </c>
      <c r="J1292" s="90">
        <v>0</v>
      </c>
      <c r="K1292" s="90">
        <v>0</v>
      </c>
      <c r="L1292" s="90">
        <v>0</v>
      </c>
      <c r="M1292" s="90">
        <f t="shared" si="507"/>
        <v>0</v>
      </c>
      <c r="N1292" s="90">
        <f t="shared" si="508"/>
        <v>12000000</v>
      </c>
      <c r="O1292" s="90">
        <v>7584241.5199999996</v>
      </c>
      <c r="P1292" s="90">
        <v>7500007.1200000001</v>
      </c>
      <c r="Q1292" s="90">
        <v>865145.18</v>
      </c>
      <c r="R1292" s="91">
        <v>687867.06</v>
      </c>
    </row>
    <row r="1293" spans="1:18" ht="18.600000000000001" thickBot="1" x14ac:dyDescent="0.35">
      <c r="A1293" s="2">
        <v>2021</v>
      </c>
      <c r="B1293" s="79" t="s">
        <v>429</v>
      </c>
      <c r="C1293" s="34" t="s">
        <v>97</v>
      </c>
      <c r="D1293" s="21" t="s">
        <v>18</v>
      </c>
      <c r="E1293" s="21">
        <v>20</v>
      </c>
      <c r="F1293" s="21" t="s">
        <v>19</v>
      </c>
      <c r="G1293" s="88" t="s">
        <v>98</v>
      </c>
      <c r="H1293" s="90">
        <v>10000000</v>
      </c>
      <c r="I1293" s="90">
        <v>0</v>
      </c>
      <c r="J1293" s="90">
        <v>0</v>
      </c>
      <c r="K1293" s="90">
        <v>23501000</v>
      </c>
      <c r="L1293" s="90">
        <v>0</v>
      </c>
      <c r="M1293" s="90">
        <f t="shared" si="507"/>
        <v>23501000</v>
      </c>
      <c r="N1293" s="90">
        <f t="shared" si="508"/>
        <v>33501000</v>
      </c>
      <c r="O1293" s="90">
        <v>3500225.82</v>
      </c>
      <c r="P1293" s="90">
        <v>3500025.82</v>
      </c>
      <c r="Q1293" s="90">
        <v>232250.51</v>
      </c>
      <c r="R1293" s="91">
        <v>25.82</v>
      </c>
    </row>
    <row r="1294" spans="1:18" ht="18.600000000000001" thickBot="1" x14ac:dyDescent="0.35">
      <c r="A1294" s="2">
        <v>2021</v>
      </c>
      <c r="B1294" s="79" t="s">
        <v>429</v>
      </c>
      <c r="C1294" s="34" t="s">
        <v>99</v>
      </c>
      <c r="D1294" s="21" t="s">
        <v>18</v>
      </c>
      <c r="E1294" s="21">
        <v>20</v>
      </c>
      <c r="F1294" s="21" t="s">
        <v>19</v>
      </c>
      <c r="G1294" s="88" t="s">
        <v>100</v>
      </c>
      <c r="H1294" s="90">
        <v>52000000</v>
      </c>
      <c r="I1294" s="90">
        <v>0</v>
      </c>
      <c r="J1294" s="90">
        <v>0</v>
      </c>
      <c r="K1294" s="90">
        <v>0</v>
      </c>
      <c r="L1294" s="90">
        <v>0</v>
      </c>
      <c r="M1294" s="90">
        <f t="shared" si="507"/>
        <v>0</v>
      </c>
      <c r="N1294" s="90">
        <f t="shared" si="508"/>
        <v>52000000</v>
      </c>
      <c r="O1294" s="90">
        <v>47003502.280000001</v>
      </c>
      <c r="P1294" s="90">
        <v>47000837.310000002</v>
      </c>
      <c r="Q1294" s="90">
        <v>14344526.310000001</v>
      </c>
      <c r="R1294" s="91">
        <v>14344526.310000001</v>
      </c>
    </row>
    <row r="1295" spans="1:18" ht="31.8" thickBot="1" x14ac:dyDescent="0.35">
      <c r="A1295" s="2">
        <v>2021</v>
      </c>
      <c r="B1295" s="79" t="s">
        <v>429</v>
      </c>
      <c r="C1295" s="33" t="s">
        <v>422</v>
      </c>
      <c r="D1295" s="16"/>
      <c r="E1295" s="16"/>
      <c r="F1295" s="16"/>
      <c r="G1295" s="85" t="s">
        <v>423</v>
      </c>
      <c r="H1295" s="95">
        <f>+H1296</f>
        <v>0</v>
      </c>
      <c r="I1295" s="95">
        <f t="shared" ref="I1295:R1295" si="520">+I1296</f>
        <v>0</v>
      </c>
      <c r="J1295" s="95">
        <f t="shared" si="520"/>
        <v>0</v>
      </c>
      <c r="K1295" s="95">
        <f t="shared" si="520"/>
        <v>100000000</v>
      </c>
      <c r="L1295" s="95">
        <f t="shared" si="520"/>
        <v>0</v>
      </c>
      <c r="M1295" s="95">
        <f t="shared" si="520"/>
        <v>100000000</v>
      </c>
      <c r="N1295" s="95">
        <f t="shared" si="520"/>
        <v>100000000</v>
      </c>
      <c r="O1295" s="95">
        <f t="shared" si="520"/>
        <v>0</v>
      </c>
      <c r="P1295" s="95">
        <f t="shared" si="520"/>
        <v>0</v>
      </c>
      <c r="Q1295" s="95">
        <f t="shared" si="520"/>
        <v>0</v>
      </c>
      <c r="R1295" s="97">
        <f t="shared" si="520"/>
        <v>0</v>
      </c>
    </row>
    <row r="1296" spans="1:18" ht="31.8" thickBot="1" x14ac:dyDescent="0.35">
      <c r="A1296" s="2">
        <v>2021</v>
      </c>
      <c r="B1296" s="79" t="s">
        <v>429</v>
      </c>
      <c r="C1296" s="34" t="s">
        <v>424</v>
      </c>
      <c r="D1296" s="21" t="s">
        <v>18</v>
      </c>
      <c r="E1296" s="21">
        <v>20</v>
      </c>
      <c r="F1296" s="21" t="s">
        <v>19</v>
      </c>
      <c r="G1296" s="88" t="s">
        <v>425</v>
      </c>
      <c r="H1296" s="90">
        <v>0</v>
      </c>
      <c r="I1296" s="90">
        <v>0</v>
      </c>
      <c r="J1296" s="90">
        <v>0</v>
      </c>
      <c r="K1296" s="90">
        <v>100000000</v>
      </c>
      <c r="L1296" s="90">
        <v>0</v>
      </c>
      <c r="M1296" s="90">
        <f t="shared" si="507"/>
        <v>100000000</v>
      </c>
      <c r="N1296" s="90">
        <f t="shared" si="508"/>
        <v>100000000</v>
      </c>
      <c r="O1296" s="90">
        <v>0</v>
      </c>
      <c r="P1296" s="90">
        <v>0</v>
      </c>
      <c r="Q1296" s="90">
        <v>0</v>
      </c>
      <c r="R1296" s="91">
        <v>0</v>
      </c>
    </row>
    <row r="1297" spans="1:18" ht="18.600000000000001" thickBot="1" x14ac:dyDescent="0.35">
      <c r="A1297" s="2">
        <v>2021</v>
      </c>
      <c r="B1297" s="79" t="s">
        <v>429</v>
      </c>
      <c r="C1297" s="15" t="s">
        <v>101</v>
      </c>
      <c r="D1297" s="21"/>
      <c r="E1297" s="21"/>
      <c r="F1297" s="21"/>
      <c r="G1297" s="85" t="s">
        <v>102</v>
      </c>
      <c r="H1297" s="95">
        <f>+H1298+H1308+H1315+H1321+H1304</f>
        <v>19161579180</v>
      </c>
      <c r="I1297" s="95">
        <f t="shared" ref="I1297:R1297" si="521">+I1298+I1308+I1315+I1321+I1304</f>
        <v>0</v>
      </c>
      <c r="J1297" s="95">
        <f t="shared" si="521"/>
        <v>0</v>
      </c>
      <c r="K1297" s="95">
        <f t="shared" si="521"/>
        <v>208881568</v>
      </c>
      <c r="L1297" s="95">
        <f t="shared" si="521"/>
        <v>332382568</v>
      </c>
      <c r="M1297" s="95">
        <f t="shared" si="521"/>
        <v>-123501000</v>
      </c>
      <c r="N1297" s="95">
        <f t="shared" si="521"/>
        <v>19038078180</v>
      </c>
      <c r="O1297" s="95">
        <f t="shared" si="521"/>
        <v>18381127490.869995</v>
      </c>
      <c r="P1297" s="95">
        <f t="shared" si="521"/>
        <v>16714802804.200001</v>
      </c>
      <c r="Q1297" s="95">
        <f t="shared" si="521"/>
        <v>7733220787.1399994</v>
      </c>
      <c r="R1297" s="97">
        <f t="shared" si="521"/>
        <v>7656830446.1399994</v>
      </c>
    </row>
    <row r="1298" spans="1:18" ht="63" thickBot="1" x14ac:dyDescent="0.35">
      <c r="A1298" s="2">
        <v>2021</v>
      </c>
      <c r="B1298" s="79" t="s">
        <v>429</v>
      </c>
      <c r="C1298" s="15" t="s">
        <v>103</v>
      </c>
      <c r="D1298" s="21"/>
      <c r="E1298" s="21"/>
      <c r="F1298" s="21"/>
      <c r="G1298" s="85" t="s">
        <v>104</v>
      </c>
      <c r="H1298" s="95">
        <f t="shared" ref="H1298:R1298" si="522">+H1299+H1301+H1302+H1303+H1300</f>
        <v>853000000</v>
      </c>
      <c r="I1298" s="95">
        <f t="shared" si="522"/>
        <v>0</v>
      </c>
      <c r="J1298" s="95">
        <f t="shared" si="522"/>
        <v>0</v>
      </c>
      <c r="K1298" s="95">
        <f t="shared" si="522"/>
        <v>3422220</v>
      </c>
      <c r="L1298" s="95">
        <f t="shared" si="522"/>
        <v>0</v>
      </c>
      <c r="M1298" s="95">
        <f t="shared" si="522"/>
        <v>3422220</v>
      </c>
      <c r="N1298" s="95">
        <f t="shared" si="522"/>
        <v>856422220</v>
      </c>
      <c r="O1298" s="95">
        <f t="shared" si="522"/>
        <v>773099454</v>
      </c>
      <c r="P1298" s="95">
        <f t="shared" si="522"/>
        <v>513186047.56999999</v>
      </c>
      <c r="Q1298" s="95">
        <f t="shared" si="522"/>
        <v>123082593.56999999</v>
      </c>
      <c r="R1298" s="97">
        <f t="shared" si="522"/>
        <v>123082593.56999999</v>
      </c>
    </row>
    <row r="1299" spans="1:18" ht="31.8" thickBot="1" x14ac:dyDescent="0.35">
      <c r="A1299" s="2">
        <v>2021</v>
      </c>
      <c r="B1299" s="79" t="s">
        <v>429</v>
      </c>
      <c r="C1299" s="20" t="s">
        <v>105</v>
      </c>
      <c r="D1299" s="21" t="s">
        <v>18</v>
      </c>
      <c r="E1299" s="21">
        <v>20</v>
      </c>
      <c r="F1299" s="21" t="s">
        <v>19</v>
      </c>
      <c r="G1299" s="88" t="s">
        <v>106</v>
      </c>
      <c r="H1299" s="90">
        <v>6000000</v>
      </c>
      <c r="I1299" s="90">
        <v>0</v>
      </c>
      <c r="J1299" s="90">
        <v>0</v>
      </c>
      <c r="K1299" s="90">
        <v>0</v>
      </c>
      <c r="L1299" s="90">
        <v>0</v>
      </c>
      <c r="M1299" s="90">
        <f t="shared" si="507"/>
        <v>0</v>
      </c>
      <c r="N1299" s="90">
        <f t="shared" si="508"/>
        <v>6000000</v>
      </c>
      <c r="O1299" s="90">
        <v>2203000</v>
      </c>
      <c r="P1299" s="90">
        <v>2200000</v>
      </c>
      <c r="Q1299" s="90">
        <v>2200000</v>
      </c>
      <c r="R1299" s="91">
        <v>2200000</v>
      </c>
    </row>
    <row r="1300" spans="1:18" ht="18.600000000000001" thickBot="1" x14ac:dyDescent="0.35">
      <c r="A1300" s="2">
        <v>2021</v>
      </c>
      <c r="B1300" s="79" t="s">
        <v>429</v>
      </c>
      <c r="C1300" s="20" t="s">
        <v>397</v>
      </c>
      <c r="D1300" s="21" t="s">
        <v>18</v>
      </c>
      <c r="E1300" s="21">
        <v>20</v>
      </c>
      <c r="F1300" s="21" t="s">
        <v>19</v>
      </c>
      <c r="G1300" s="88" t="s">
        <v>398</v>
      </c>
      <c r="H1300" s="90">
        <v>0</v>
      </c>
      <c r="I1300" s="90">
        <v>0</v>
      </c>
      <c r="J1300" s="90">
        <v>0</v>
      </c>
      <c r="K1300" s="90">
        <v>3422220</v>
      </c>
      <c r="L1300" s="90">
        <v>0</v>
      </c>
      <c r="M1300" s="90">
        <f t="shared" si="507"/>
        <v>3422220</v>
      </c>
      <c r="N1300" s="90">
        <f t="shared" si="508"/>
        <v>3422220</v>
      </c>
      <c r="O1300" s="90">
        <v>3422220</v>
      </c>
      <c r="P1300" s="90">
        <v>3422220</v>
      </c>
      <c r="Q1300" s="90">
        <v>120000</v>
      </c>
      <c r="R1300" s="91">
        <v>120000</v>
      </c>
    </row>
    <row r="1301" spans="1:18" ht="18.600000000000001" thickBot="1" x14ac:dyDescent="0.35">
      <c r="A1301" s="2">
        <v>2021</v>
      </c>
      <c r="B1301" s="79" t="s">
        <v>429</v>
      </c>
      <c r="C1301" s="20" t="s">
        <v>107</v>
      </c>
      <c r="D1301" s="21" t="s">
        <v>18</v>
      </c>
      <c r="E1301" s="21">
        <v>20</v>
      </c>
      <c r="F1301" s="21" t="s">
        <v>19</v>
      </c>
      <c r="G1301" s="88" t="s">
        <v>108</v>
      </c>
      <c r="H1301" s="90">
        <v>15000000</v>
      </c>
      <c r="I1301" s="90">
        <v>0</v>
      </c>
      <c r="J1301" s="90">
        <v>0</v>
      </c>
      <c r="K1301" s="90">
        <v>0</v>
      </c>
      <c r="L1301" s="90">
        <v>0</v>
      </c>
      <c r="M1301" s="90">
        <f t="shared" si="507"/>
        <v>0</v>
      </c>
      <c r="N1301" s="90">
        <f t="shared" si="508"/>
        <v>15000000</v>
      </c>
      <c r="O1301" s="90">
        <v>6837650</v>
      </c>
      <c r="P1301" s="90">
        <v>6834650</v>
      </c>
      <c r="Q1301" s="90">
        <v>4665000</v>
      </c>
      <c r="R1301" s="91">
        <v>4665000</v>
      </c>
    </row>
    <row r="1302" spans="1:18" ht="18.600000000000001" thickBot="1" x14ac:dyDescent="0.35">
      <c r="A1302" s="2">
        <v>2021</v>
      </c>
      <c r="B1302" s="79" t="s">
        <v>429</v>
      </c>
      <c r="C1302" s="20" t="s">
        <v>109</v>
      </c>
      <c r="D1302" s="21" t="s">
        <v>18</v>
      </c>
      <c r="E1302" s="21">
        <v>20</v>
      </c>
      <c r="F1302" s="21" t="s">
        <v>19</v>
      </c>
      <c r="G1302" s="88" t="s">
        <v>110</v>
      </c>
      <c r="H1302" s="90">
        <v>456000000</v>
      </c>
      <c r="I1302" s="90">
        <v>0</v>
      </c>
      <c r="J1302" s="90">
        <v>0</v>
      </c>
      <c r="K1302" s="90">
        <v>0</v>
      </c>
      <c r="L1302" s="90">
        <v>0</v>
      </c>
      <c r="M1302" s="90">
        <f t="shared" si="507"/>
        <v>0</v>
      </c>
      <c r="N1302" s="90">
        <f t="shared" si="508"/>
        <v>456000000</v>
      </c>
      <c r="O1302" s="90">
        <v>384636584</v>
      </c>
      <c r="P1302" s="90">
        <v>384631584</v>
      </c>
      <c r="Q1302" s="90">
        <v>0</v>
      </c>
      <c r="R1302" s="91">
        <v>0</v>
      </c>
    </row>
    <row r="1303" spans="1:18" ht="31.8" thickBot="1" x14ac:dyDescent="0.35">
      <c r="A1303" s="2">
        <v>2021</v>
      </c>
      <c r="B1303" s="79" t="s">
        <v>429</v>
      </c>
      <c r="C1303" s="20" t="s">
        <v>111</v>
      </c>
      <c r="D1303" s="21" t="s">
        <v>18</v>
      </c>
      <c r="E1303" s="21">
        <v>20</v>
      </c>
      <c r="F1303" s="21" t="s">
        <v>19</v>
      </c>
      <c r="G1303" s="88" t="s">
        <v>112</v>
      </c>
      <c r="H1303" s="90">
        <v>376000000</v>
      </c>
      <c r="I1303" s="90">
        <v>0</v>
      </c>
      <c r="J1303" s="90">
        <v>0</v>
      </c>
      <c r="K1303" s="90">
        <v>0</v>
      </c>
      <c r="L1303" s="90">
        <v>0</v>
      </c>
      <c r="M1303" s="90">
        <f t="shared" si="507"/>
        <v>0</v>
      </c>
      <c r="N1303" s="90">
        <f t="shared" si="508"/>
        <v>376000000</v>
      </c>
      <c r="O1303" s="90">
        <v>376000000</v>
      </c>
      <c r="P1303" s="90">
        <v>116097593.56999999</v>
      </c>
      <c r="Q1303" s="90">
        <v>116097593.56999999</v>
      </c>
      <c r="R1303" s="91">
        <v>116097593.56999999</v>
      </c>
    </row>
    <row r="1304" spans="1:18" ht="47.4" thickBot="1" x14ac:dyDescent="0.35">
      <c r="A1304" s="2">
        <v>2021</v>
      </c>
      <c r="B1304" s="79" t="s">
        <v>429</v>
      </c>
      <c r="C1304" s="15" t="s">
        <v>113</v>
      </c>
      <c r="D1304" s="21"/>
      <c r="E1304" s="21"/>
      <c r="F1304" s="21"/>
      <c r="G1304" s="85" t="s">
        <v>114</v>
      </c>
      <c r="H1304" s="95">
        <f>+H1305+H1306+H1307</f>
        <v>9682389879</v>
      </c>
      <c r="I1304" s="95">
        <f t="shared" ref="I1304:R1304" si="523">+I1305+I1306+I1307</f>
        <v>0</v>
      </c>
      <c r="J1304" s="95">
        <f t="shared" si="523"/>
        <v>0</v>
      </c>
      <c r="K1304" s="95">
        <f t="shared" si="523"/>
        <v>65459348</v>
      </c>
      <c r="L1304" s="95">
        <f t="shared" si="523"/>
        <v>3422220</v>
      </c>
      <c r="M1304" s="95">
        <f t="shared" si="523"/>
        <v>62037128</v>
      </c>
      <c r="N1304" s="95">
        <f t="shared" si="523"/>
        <v>9744427007</v>
      </c>
      <c r="O1304" s="95">
        <f t="shared" si="523"/>
        <v>9664256412.7799988</v>
      </c>
      <c r="P1304" s="95">
        <f t="shared" si="523"/>
        <v>8500013648.8000002</v>
      </c>
      <c r="Q1304" s="95">
        <f t="shared" si="523"/>
        <v>4493419980.75</v>
      </c>
      <c r="R1304" s="97">
        <f t="shared" si="523"/>
        <v>4492901232.75</v>
      </c>
    </row>
    <row r="1305" spans="1:18" ht="18.600000000000001" thickBot="1" x14ac:dyDescent="0.35">
      <c r="A1305" s="2">
        <v>2021</v>
      </c>
      <c r="B1305" s="79" t="s">
        <v>429</v>
      </c>
      <c r="C1305" s="20" t="s">
        <v>115</v>
      </c>
      <c r="D1305" s="21" t="s">
        <v>18</v>
      </c>
      <c r="E1305" s="21">
        <v>20</v>
      </c>
      <c r="F1305" s="21" t="s">
        <v>19</v>
      </c>
      <c r="G1305" s="88" t="s">
        <v>116</v>
      </c>
      <c r="H1305" s="90">
        <v>1764740547</v>
      </c>
      <c r="I1305" s="90">
        <v>0</v>
      </c>
      <c r="J1305" s="90">
        <v>0</v>
      </c>
      <c r="K1305" s="90">
        <v>55459348</v>
      </c>
      <c r="L1305" s="90">
        <v>0</v>
      </c>
      <c r="M1305" s="90">
        <f t="shared" si="507"/>
        <v>55459348</v>
      </c>
      <c r="N1305" s="90">
        <f t="shared" si="508"/>
        <v>1820199895</v>
      </c>
      <c r="O1305" s="90">
        <v>1820199895</v>
      </c>
      <c r="P1305" s="90">
        <v>1017898119</v>
      </c>
      <c r="Q1305" s="90">
        <v>1017381941</v>
      </c>
      <c r="R1305" s="91">
        <v>1017381941</v>
      </c>
    </row>
    <row r="1306" spans="1:18" ht="18.600000000000001" thickBot="1" x14ac:dyDescent="0.35">
      <c r="A1306" s="2">
        <v>2021</v>
      </c>
      <c r="B1306" s="79" t="s">
        <v>429</v>
      </c>
      <c r="C1306" s="20" t="s">
        <v>117</v>
      </c>
      <c r="D1306" s="21" t="s">
        <v>18</v>
      </c>
      <c r="E1306" s="21">
        <v>20</v>
      </c>
      <c r="F1306" s="21" t="s">
        <v>19</v>
      </c>
      <c r="G1306" s="88" t="s">
        <v>118</v>
      </c>
      <c r="H1306" s="90">
        <v>7916649332</v>
      </c>
      <c r="I1306" s="90">
        <v>0</v>
      </c>
      <c r="J1306" s="90">
        <v>0</v>
      </c>
      <c r="K1306" s="90">
        <v>0</v>
      </c>
      <c r="L1306" s="90">
        <v>3422220</v>
      </c>
      <c r="M1306" s="90">
        <f t="shared" si="507"/>
        <v>-3422220</v>
      </c>
      <c r="N1306" s="90">
        <f t="shared" si="508"/>
        <v>7913227112</v>
      </c>
      <c r="O1306" s="90">
        <v>7833056517.7799997</v>
      </c>
      <c r="P1306" s="90">
        <v>7471115529.8000002</v>
      </c>
      <c r="Q1306" s="90">
        <v>3474741169.1599998</v>
      </c>
      <c r="R1306" s="91">
        <v>3474741169.1599998</v>
      </c>
    </row>
    <row r="1307" spans="1:18" ht="31.8" thickBot="1" x14ac:dyDescent="0.35">
      <c r="A1307" s="2">
        <v>2021</v>
      </c>
      <c r="B1307" s="79" t="s">
        <v>429</v>
      </c>
      <c r="C1307" s="20" t="s">
        <v>119</v>
      </c>
      <c r="D1307" s="21" t="s">
        <v>18</v>
      </c>
      <c r="E1307" s="21">
        <v>20</v>
      </c>
      <c r="F1307" s="21" t="s">
        <v>19</v>
      </c>
      <c r="G1307" s="88" t="s">
        <v>120</v>
      </c>
      <c r="H1307" s="90">
        <v>1000000</v>
      </c>
      <c r="I1307" s="90">
        <v>0</v>
      </c>
      <c r="J1307" s="90">
        <v>0</v>
      </c>
      <c r="K1307" s="90">
        <v>10000000</v>
      </c>
      <c r="L1307" s="90">
        <v>0</v>
      </c>
      <c r="M1307" s="90">
        <f t="shared" si="507"/>
        <v>10000000</v>
      </c>
      <c r="N1307" s="90">
        <f t="shared" si="508"/>
        <v>11000000</v>
      </c>
      <c r="O1307" s="90">
        <v>11000000</v>
      </c>
      <c r="P1307" s="90">
        <v>11000000</v>
      </c>
      <c r="Q1307" s="90">
        <v>1296870.5900000001</v>
      </c>
      <c r="R1307" s="91">
        <v>778122.59</v>
      </c>
    </row>
    <row r="1308" spans="1:18" ht="31.8" thickBot="1" x14ac:dyDescent="0.35">
      <c r="A1308" s="2">
        <v>2021</v>
      </c>
      <c r="B1308" s="79" t="s">
        <v>429</v>
      </c>
      <c r="C1308" s="15" t="s">
        <v>121</v>
      </c>
      <c r="D1308" s="21"/>
      <c r="E1308" s="21"/>
      <c r="F1308" s="21"/>
      <c r="G1308" s="85" t="s">
        <v>122</v>
      </c>
      <c r="H1308" s="95">
        <f>SUM(H1309:H1314)</f>
        <v>8027189301</v>
      </c>
      <c r="I1308" s="95">
        <f t="shared" ref="I1308:R1308" si="524">SUM(I1309:I1314)</f>
        <v>0</v>
      </c>
      <c r="J1308" s="95">
        <f t="shared" si="524"/>
        <v>0</v>
      </c>
      <c r="K1308" s="95">
        <f t="shared" si="524"/>
        <v>58000000</v>
      </c>
      <c r="L1308" s="95">
        <f t="shared" si="524"/>
        <v>246960348</v>
      </c>
      <c r="M1308" s="95">
        <f t="shared" si="524"/>
        <v>-188960348</v>
      </c>
      <c r="N1308" s="95">
        <f t="shared" si="524"/>
        <v>7838228953</v>
      </c>
      <c r="O1308" s="95">
        <f t="shared" si="524"/>
        <v>7422363302.289999</v>
      </c>
      <c r="P1308" s="95">
        <f t="shared" si="524"/>
        <v>7275527838.250001</v>
      </c>
      <c r="Q1308" s="95">
        <f t="shared" si="524"/>
        <v>2947295239.2399998</v>
      </c>
      <c r="R1308" s="97">
        <f t="shared" si="524"/>
        <v>2883443646.2399998</v>
      </c>
    </row>
    <row r="1309" spans="1:18" ht="18.600000000000001" thickBot="1" x14ac:dyDescent="0.35">
      <c r="A1309" s="2">
        <v>2021</v>
      </c>
      <c r="B1309" s="79" t="s">
        <v>429</v>
      </c>
      <c r="C1309" s="20" t="s">
        <v>123</v>
      </c>
      <c r="D1309" s="21" t="s">
        <v>18</v>
      </c>
      <c r="E1309" s="21">
        <v>20</v>
      </c>
      <c r="F1309" s="21" t="s">
        <v>19</v>
      </c>
      <c r="G1309" s="88" t="s">
        <v>124</v>
      </c>
      <c r="H1309" s="90">
        <v>1901794484</v>
      </c>
      <c r="I1309" s="90">
        <v>0</v>
      </c>
      <c r="J1309" s="90">
        <v>0</v>
      </c>
      <c r="K1309" s="90">
        <v>58000000</v>
      </c>
      <c r="L1309" s="90">
        <v>0</v>
      </c>
      <c r="M1309" s="90">
        <f t="shared" si="507"/>
        <v>58000000</v>
      </c>
      <c r="N1309" s="90">
        <f t="shared" si="508"/>
        <v>1959794484</v>
      </c>
      <c r="O1309" s="90">
        <v>1948213004.0899999</v>
      </c>
      <c r="P1309" s="90">
        <v>1947805604.47</v>
      </c>
      <c r="Q1309" s="90">
        <v>771411601.47000003</v>
      </c>
      <c r="R1309" s="91">
        <v>771411601.47000003</v>
      </c>
    </row>
    <row r="1310" spans="1:18" ht="31.8" thickBot="1" x14ac:dyDescent="0.35">
      <c r="A1310" s="2">
        <v>2021</v>
      </c>
      <c r="B1310" s="79" t="s">
        <v>429</v>
      </c>
      <c r="C1310" s="20" t="s">
        <v>125</v>
      </c>
      <c r="D1310" s="21" t="s">
        <v>18</v>
      </c>
      <c r="E1310" s="21">
        <v>20</v>
      </c>
      <c r="F1310" s="21" t="s">
        <v>19</v>
      </c>
      <c r="G1310" s="88" t="s">
        <v>126</v>
      </c>
      <c r="H1310" s="90">
        <v>3522762176</v>
      </c>
      <c r="I1310" s="90">
        <v>0</v>
      </c>
      <c r="J1310" s="90">
        <v>0</v>
      </c>
      <c r="K1310" s="90">
        <v>0</v>
      </c>
      <c r="L1310" s="90">
        <f>23501000+58000000</f>
        <v>81501000</v>
      </c>
      <c r="M1310" s="90">
        <f t="shared" si="507"/>
        <v>-81501000</v>
      </c>
      <c r="N1310" s="90">
        <f t="shared" si="508"/>
        <v>3441261176</v>
      </c>
      <c r="O1310" s="90">
        <v>3356892932.1999998</v>
      </c>
      <c r="P1310" s="90">
        <v>3259289032.6599998</v>
      </c>
      <c r="Q1310" s="90">
        <v>1270888569.6600001</v>
      </c>
      <c r="R1310" s="91">
        <v>1270888569.6600001</v>
      </c>
    </row>
    <row r="1311" spans="1:18" ht="31.8" thickBot="1" x14ac:dyDescent="0.35">
      <c r="A1311" s="2">
        <v>2021</v>
      </c>
      <c r="B1311" s="79" t="s">
        <v>429</v>
      </c>
      <c r="C1311" s="20" t="s">
        <v>127</v>
      </c>
      <c r="D1311" s="21" t="s">
        <v>18</v>
      </c>
      <c r="E1311" s="21">
        <v>20</v>
      </c>
      <c r="F1311" s="21" t="s">
        <v>19</v>
      </c>
      <c r="G1311" s="88" t="s">
        <v>128</v>
      </c>
      <c r="H1311" s="90">
        <v>438053756</v>
      </c>
      <c r="I1311" s="90">
        <v>0</v>
      </c>
      <c r="J1311" s="90">
        <v>0</v>
      </c>
      <c r="K1311" s="90">
        <v>0</v>
      </c>
      <c r="L1311" s="90">
        <v>0</v>
      </c>
      <c r="M1311" s="90">
        <f t="shared" si="507"/>
        <v>0</v>
      </c>
      <c r="N1311" s="90">
        <f t="shared" si="508"/>
        <v>438053756</v>
      </c>
      <c r="O1311" s="90">
        <v>288970451.94999999</v>
      </c>
      <c r="P1311" s="90">
        <v>240323558.22</v>
      </c>
      <c r="Q1311" s="90">
        <v>126159502.56</v>
      </c>
      <c r="R1311" s="91">
        <v>100922077.56</v>
      </c>
    </row>
    <row r="1312" spans="1:18" ht="18.600000000000001" thickBot="1" x14ac:dyDescent="0.35">
      <c r="A1312" s="2">
        <v>2021</v>
      </c>
      <c r="B1312" s="79" t="s">
        <v>429</v>
      </c>
      <c r="C1312" s="20" t="s">
        <v>129</v>
      </c>
      <c r="D1312" s="21" t="s">
        <v>18</v>
      </c>
      <c r="E1312" s="21">
        <v>20</v>
      </c>
      <c r="F1312" s="21" t="s">
        <v>19</v>
      </c>
      <c r="G1312" s="88" t="s">
        <v>130</v>
      </c>
      <c r="H1312" s="90">
        <v>1485186461</v>
      </c>
      <c r="I1312" s="90">
        <v>0</v>
      </c>
      <c r="J1312" s="90">
        <v>0</v>
      </c>
      <c r="K1312" s="90">
        <v>0</v>
      </c>
      <c r="L1312" s="90">
        <f>100000000+10000000</f>
        <v>110000000</v>
      </c>
      <c r="M1312" s="90">
        <f t="shared" si="507"/>
        <v>-110000000</v>
      </c>
      <c r="N1312" s="90">
        <f t="shared" si="508"/>
        <v>1375186461</v>
      </c>
      <c r="O1312" s="90">
        <v>1359701947.23</v>
      </c>
      <c r="P1312" s="90">
        <v>1359638440.3399999</v>
      </c>
      <c r="Q1312" s="90">
        <v>566418656.63999999</v>
      </c>
      <c r="R1312" s="91">
        <v>527804488.63999999</v>
      </c>
    </row>
    <row r="1313" spans="1:18" ht="47.4" thickBot="1" x14ac:dyDescent="0.35">
      <c r="A1313" s="2">
        <v>2021</v>
      </c>
      <c r="B1313" s="79" t="s">
        <v>429</v>
      </c>
      <c r="C1313" s="20" t="s">
        <v>131</v>
      </c>
      <c r="D1313" s="21" t="s">
        <v>18</v>
      </c>
      <c r="E1313" s="21">
        <v>20</v>
      </c>
      <c r="F1313" s="21" t="s">
        <v>19</v>
      </c>
      <c r="G1313" s="88" t="s">
        <v>132</v>
      </c>
      <c r="H1313" s="90">
        <v>160471120</v>
      </c>
      <c r="I1313" s="90">
        <v>0</v>
      </c>
      <c r="J1313" s="90">
        <v>0</v>
      </c>
      <c r="K1313" s="90">
        <v>0</v>
      </c>
      <c r="L1313" s="90">
        <v>0</v>
      </c>
      <c r="M1313" s="90">
        <f t="shared" si="507"/>
        <v>0</v>
      </c>
      <c r="N1313" s="90">
        <f t="shared" si="508"/>
        <v>160471120</v>
      </c>
      <c r="O1313" s="90">
        <v>102566038.25</v>
      </c>
      <c r="P1313" s="90">
        <v>102498815.77</v>
      </c>
      <c r="Q1313" s="90">
        <v>68802034.120000005</v>
      </c>
      <c r="R1313" s="91">
        <v>68802034.120000005</v>
      </c>
    </row>
    <row r="1314" spans="1:18" ht="47.4" thickBot="1" x14ac:dyDescent="0.35">
      <c r="A1314" s="2">
        <v>2021</v>
      </c>
      <c r="B1314" s="79" t="s">
        <v>429</v>
      </c>
      <c r="C1314" s="20" t="s">
        <v>133</v>
      </c>
      <c r="D1314" s="21" t="s">
        <v>18</v>
      </c>
      <c r="E1314" s="21">
        <v>20</v>
      </c>
      <c r="F1314" s="21" t="s">
        <v>19</v>
      </c>
      <c r="G1314" s="88" t="s">
        <v>134</v>
      </c>
      <c r="H1314" s="90">
        <v>518921304</v>
      </c>
      <c r="I1314" s="90">
        <v>0</v>
      </c>
      <c r="J1314" s="90">
        <v>0</v>
      </c>
      <c r="K1314" s="90">
        <v>0</v>
      </c>
      <c r="L1314" s="90">
        <v>55459348</v>
      </c>
      <c r="M1314" s="90">
        <f t="shared" si="507"/>
        <v>-55459348</v>
      </c>
      <c r="N1314" s="90">
        <f t="shared" si="508"/>
        <v>463461956</v>
      </c>
      <c r="O1314" s="90">
        <v>366018928.56999999</v>
      </c>
      <c r="P1314" s="90">
        <v>365972386.79000002</v>
      </c>
      <c r="Q1314" s="90">
        <v>143614874.78999999</v>
      </c>
      <c r="R1314" s="91">
        <v>143614874.78999999</v>
      </c>
    </row>
    <row r="1315" spans="1:18" ht="31.8" thickBot="1" x14ac:dyDescent="0.35">
      <c r="A1315" s="2">
        <v>2021</v>
      </c>
      <c r="B1315" s="79" t="s">
        <v>429</v>
      </c>
      <c r="C1315" s="15" t="s">
        <v>135</v>
      </c>
      <c r="D1315" s="21"/>
      <c r="E1315" s="21"/>
      <c r="F1315" s="21"/>
      <c r="G1315" s="85" t="s">
        <v>136</v>
      </c>
      <c r="H1315" s="95">
        <f>SUM(H1316:H1320)</f>
        <v>563000000</v>
      </c>
      <c r="I1315" s="95">
        <f t="shared" ref="I1315:R1315" si="525">SUM(I1316:I1320)</f>
        <v>0</v>
      </c>
      <c r="J1315" s="95">
        <f t="shared" si="525"/>
        <v>0</v>
      </c>
      <c r="K1315" s="95">
        <f t="shared" si="525"/>
        <v>82000000</v>
      </c>
      <c r="L1315" s="95">
        <f t="shared" si="525"/>
        <v>82000000</v>
      </c>
      <c r="M1315" s="95">
        <f t="shared" si="525"/>
        <v>0</v>
      </c>
      <c r="N1315" s="95">
        <f t="shared" si="525"/>
        <v>563000000</v>
      </c>
      <c r="O1315" s="95">
        <f t="shared" si="525"/>
        <v>513372434.72000003</v>
      </c>
      <c r="P1315" s="95">
        <f t="shared" si="525"/>
        <v>418039382.5</v>
      </c>
      <c r="Q1315" s="95">
        <f t="shared" si="525"/>
        <v>161387086.5</v>
      </c>
      <c r="R1315" s="97">
        <f t="shared" si="525"/>
        <v>149367086.5</v>
      </c>
    </row>
    <row r="1316" spans="1:18" ht="18.600000000000001" thickBot="1" x14ac:dyDescent="0.35">
      <c r="A1316" s="2">
        <v>2021</v>
      </c>
      <c r="B1316" s="79" t="s">
        <v>429</v>
      </c>
      <c r="C1316" s="20" t="s">
        <v>137</v>
      </c>
      <c r="D1316" s="21" t="s">
        <v>18</v>
      </c>
      <c r="E1316" s="21">
        <v>20</v>
      </c>
      <c r="F1316" s="21" t="s">
        <v>19</v>
      </c>
      <c r="G1316" s="88" t="s">
        <v>138</v>
      </c>
      <c r="H1316" s="90">
        <v>270000000</v>
      </c>
      <c r="I1316" s="90">
        <v>0</v>
      </c>
      <c r="J1316" s="90">
        <v>0</v>
      </c>
      <c r="K1316" s="90">
        <v>0</v>
      </c>
      <c r="L1316" s="90">
        <v>0</v>
      </c>
      <c r="M1316" s="90">
        <f t="shared" ref="M1316:M1376" si="526">+I1316-J1316+K1316-L1316</f>
        <v>0</v>
      </c>
      <c r="N1316" s="90">
        <f t="shared" ref="N1316:N1376" si="527">+H1316+M1316</f>
        <v>270000000</v>
      </c>
      <c r="O1316" s="90">
        <v>270000000</v>
      </c>
      <c r="P1316" s="90">
        <v>207507000</v>
      </c>
      <c r="Q1316" s="90">
        <v>126957000</v>
      </c>
      <c r="R1316" s="91">
        <v>114937000</v>
      </c>
    </row>
    <row r="1317" spans="1:18" ht="31.8" thickBot="1" x14ac:dyDescent="0.35">
      <c r="A1317" s="2">
        <v>2021</v>
      </c>
      <c r="B1317" s="79" t="s">
        <v>429</v>
      </c>
      <c r="C1317" s="20" t="s">
        <v>139</v>
      </c>
      <c r="D1317" s="21" t="s">
        <v>18</v>
      </c>
      <c r="E1317" s="21">
        <v>20</v>
      </c>
      <c r="F1317" s="21" t="s">
        <v>19</v>
      </c>
      <c r="G1317" s="88" t="s">
        <v>140</v>
      </c>
      <c r="H1317" s="90">
        <v>50000000</v>
      </c>
      <c r="I1317" s="90">
        <v>0</v>
      </c>
      <c r="J1317" s="90">
        <v>0</v>
      </c>
      <c r="K1317" s="90">
        <v>0</v>
      </c>
      <c r="L1317" s="90">
        <v>0</v>
      </c>
      <c r="M1317" s="90">
        <f t="shared" si="526"/>
        <v>0</v>
      </c>
      <c r="N1317" s="90">
        <f t="shared" si="527"/>
        <v>50000000</v>
      </c>
      <c r="O1317" s="90">
        <v>30372434.719999999</v>
      </c>
      <c r="P1317" s="90">
        <v>126.72</v>
      </c>
      <c r="Q1317" s="90">
        <v>126.72</v>
      </c>
      <c r="R1317" s="91">
        <v>126.72</v>
      </c>
    </row>
    <row r="1318" spans="1:18" ht="47.4" thickBot="1" x14ac:dyDescent="0.35">
      <c r="A1318" s="2">
        <v>2021</v>
      </c>
      <c r="B1318" s="79" t="s">
        <v>429</v>
      </c>
      <c r="C1318" s="20" t="s">
        <v>141</v>
      </c>
      <c r="D1318" s="21" t="s">
        <v>18</v>
      </c>
      <c r="E1318" s="21">
        <v>20</v>
      </c>
      <c r="F1318" s="21" t="s">
        <v>19</v>
      </c>
      <c r="G1318" s="88" t="s">
        <v>142</v>
      </c>
      <c r="H1318" s="90">
        <v>3000000</v>
      </c>
      <c r="I1318" s="90">
        <v>0</v>
      </c>
      <c r="J1318" s="90">
        <v>0</v>
      </c>
      <c r="K1318" s="90">
        <v>0</v>
      </c>
      <c r="L1318" s="90">
        <v>0</v>
      </c>
      <c r="M1318" s="90">
        <f t="shared" si="526"/>
        <v>0</v>
      </c>
      <c r="N1318" s="90">
        <f t="shared" si="527"/>
        <v>3000000</v>
      </c>
      <c r="O1318" s="90">
        <v>3000000</v>
      </c>
      <c r="P1318" s="90">
        <v>532255.78</v>
      </c>
      <c r="Q1318" s="90">
        <v>532255.78</v>
      </c>
      <c r="R1318" s="91">
        <v>532255.78</v>
      </c>
    </row>
    <row r="1319" spans="1:18" ht="31.8" thickBot="1" x14ac:dyDescent="0.35">
      <c r="A1319" s="2">
        <v>2021</v>
      </c>
      <c r="B1319" s="79" t="s">
        <v>429</v>
      </c>
      <c r="C1319" s="20" t="s">
        <v>143</v>
      </c>
      <c r="D1319" s="21" t="s">
        <v>18</v>
      </c>
      <c r="E1319" s="21">
        <v>20</v>
      </c>
      <c r="F1319" s="21" t="s">
        <v>19</v>
      </c>
      <c r="G1319" s="88" t="s">
        <v>144</v>
      </c>
      <c r="H1319" s="90">
        <v>210000000</v>
      </c>
      <c r="I1319" s="90">
        <v>0</v>
      </c>
      <c r="J1319" s="90">
        <v>0</v>
      </c>
      <c r="K1319" s="90">
        <v>0</v>
      </c>
      <c r="L1319" s="90">
        <v>82000000</v>
      </c>
      <c r="M1319" s="90">
        <f t="shared" si="526"/>
        <v>-82000000</v>
      </c>
      <c r="N1319" s="92">
        <f t="shared" si="527"/>
        <v>128000000</v>
      </c>
      <c r="O1319" s="90">
        <v>98000000</v>
      </c>
      <c r="P1319" s="90">
        <v>98000000</v>
      </c>
      <c r="Q1319" s="90">
        <v>4782404</v>
      </c>
      <c r="R1319" s="91">
        <v>4782404</v>
      </c>
    </row>
    <row r="1320" spans="1:18" ht="18.600000000000001" thickBot="1" x14ac:dyDescent="0.35">
      <c r="A1320" s="2">
        <v>2021</v>
      </c>
      <c r="B1320" s="79" t="s">
        <v>429</v>
      </c>
      <c r="C1320" s="20" t="s">
        <v>145</v>
      </c>
      <c r="D1320" s="21" t="s">
        <v>18</v>
      </c>
      <c r="E1320" s="21">
        <v>20</v>
      </c>
      <c r="F1320" s="21" t="s">
        <v>19</v>
      </c>
      <c r="G1320" s="88" t="s">
        <v>146</v>
      </c>
      <c r="H1320" s="90">
        <v>30000000</v>
      </c>
      <c r="I1320" s="90">
        <v>0</v>
      </c>
      <c r="J1320" s="90">
        <v>0</v>
      </c>
      <c r="K1320" s="90">
        <v>82000000</v>
      </c>
      <c r="L1320" s="90">
        <v>0</v>
      </c>
      <c r="M1320" s="90">
        <f t="shared" si="526"/>
        <v>82000000</v>
      </c>
      <c r="N1320" s="92">
        <f t="shared" si="527"/>
        <v>112000000</v>
      </c>
      <c r="O1320" s="90">
        <v>112000000</v>
      </c>
      <c r="P1320" s="90">
        <v>112000000</v>
      </c>
      <c r="Q1320" s="90">
        <v>29115300</v>
      </c>
      <c r="R1320" s="91">
        <v>29115300</v>
      </c>
    </row>
    <row r="1321" spans="1:18" ht="18.600000000000001" thickBot="1" x14ac:dyDescent="0.35">
      <c r="A1321" s="2">
        <v>2021</v>
      </c>
      <c r="B1321" s="79" t="s">
        <v>429</v>
      </c>
      <c r="C1321" s="15" t="s">
        <v>147</v>
      </c>
      <c r="D1321" s="21" t="s">
        <v>18</v>
      </c>
      <c r="E1321" s="21">
        <v>20</v>
      </c>
      <c r="F1321" s="21" t="s">
        <v>19</v>
      </c>
      <c r="G1321" s="85" t="s">
        <v>148</v>
      </c>
      <c r="H1321" s="95">
        <v>36000000</v>
      </c>
      <c r="I1321" s="95">
        <v>0</v>
      </c>
      <c r="J1321" s="95">
        <v>0</v>
      </c>
      <c r="K1321" s="95">
        <v>0</v>
      </c>
      <c r="L1321" s="95">
        <v>0</v>
      </c>
      <c r="M1321" s="95">
        <f t="shared" si="526"/>
        <v>0</v>
      </c>
      <c r="N1321" s="95">
        <f t="shared" si="527"/>
        <v>36000000</v>
      </c>
      <c r="O1321" s="95">
        <v>8035887.0800000001</v>
      </c>
      <c r="P1321" s="95">
        <v>8035887.0800000001</v>
      </c>
      <c r="Q1321" s="95">
        <v>8035887.0800000001</v>
      </c>
      <c r="R1321" s="97">
        <v>8035887.0800000001</v>
      </c>
    </row>
    <row r="1322" spans="1:18" ht="18.600000000000001" thickBot="1" x14ac:dyDescent="0.35">
      <c r="A1322" s="2">
        <v>2021</v>
      </c>
      <c r="B1322" s="79" t="s">
        <v>429</v>
      </c>
      <c r="C1322" s="15" t="s">
        <v>149</v>
      </c>
      <c r="D1322" s="16"/>
      <c r="E1322" s="16"/>
      <c r="F1322" s="21"/>
      <c r="G1322" s="85" t="s">
        <v>150</v>
      </c>
      <c r="H1322" s="95">
        <f>+H1323+H1326+H1331</f>
        <v>27177626000</v>
      </c>
      <c r="I1322" s="95">
        <f t="shared" ref="I1322:R1322" si="528">+I1323+I1326+I1331</f>
        <v>0</v>
      </c>
      <c r="J1322" s="95">
        <f t="shared" si="528"/>
        <v>0</v>
      </c>
      <c r="K1322" s="95">
        <f t="shared" si="528"/>
        <v>0</v>
      </c>
      <c r="L1322" s="95">
        <f t="shared" si="528"/>
        <v>0</v>
      </c>
      <c r="M1322" s="95">
        <f t="shared" si="528"/>
        <v>0</v>
      </c>
      <c r="N1322" s="95">
        <f t="shared" si="528"/>
        <v>27177626000</v>
      </c>
      <c r="O1322" s="95">
        <f t="shared" si="528"/>
        <v>6471215059.5300007</v>
      </c>
      <c r="P1322" s="95">
        <f t="shared" si="528"/>
        <v>5715154541.6299992</v>
      </c>
      <c r="Q1322" s="95">
        <f t="shared" si="528"/>
        <v>2490213452.6300001</v>
      </c>
      <c r="R1322" s="97">
        <f t="shared" si="528"/>
        <v>2221381452.6300001</v>
      </c>
    </row>
    <row r="1323" spans="1:18" ht="18.600000000000001" thickBot="1" x14ac:dyDescent="0.35">
      <c r="A1323" s="2">
        <v>2021</v>
      </c>
      <c r="B1323" s="79" t="s">
        <v>429</v>
      </c>
      <c r="C1323" s="15" t="s">
        <v>151</v>
      </c>
      <c r="D1323" s="16"/>
      <c r="E1323" s="16"/>
      <c r="F1323" s="21"/>
      <c r="G1323" s="85" t="s">
        <v>152</v>
      </c>
      <c r="H1323" s="95">
        <f t="shared" ref="H1323:R1324" si="529">+H1324</f>
        <v>18767000000</v>
      </c>
      <c r="I1323" s="95">
        <f t="shared" si="529"/>
        <v>0</v>
      </c>
      <c r="J1323" s="95">
        <f t="shared" si="529"/>
        <v>0</v>
      </c>
      <c r="K1323" s="95">
        <f t="shared" si="529"/>
        <v>0</v>
      </c>
      <c r="L1323" s="95">
        <f t="shared" si="529"/>
        <v>0</v>
      </c>
      <c r="M1323" s="95">
        <f t="shared" si="529"/>
        <v>0</v>
      </c>
      <c r="N1323" s="95">
        <f t="shared" si="529"/>
        <v>18767000000</v>
      </c>
      <c r="O1323" s="95">
        <f t="shared" si="529"/>
        <v>0</v>
      </c>
      <c r="P1323" s="95">
        <f t="shared" si="529"/>
        <v>0</v>
      </c>
      <c r="Q1323" s="95">
        <f t="shared" si="529"/>
        <v>0</v>
      </c>
      <c r="R1323" s="97">
        <f t="shared" si="529"/>
        <v>0</v>
      </c>
    </row>
    <row r="1324" spans="1:18" ht="18.600000000000001" thickBot="1" x14ac:dyDescent="0.35">
      <c r="A1324" s="2">
        <v>2021</v>
      </c>
      <c r="B1324" s="79" t="s">
        <v>429</v>
      </c>
      <c r="C1324" s="15" t="s">
        <v>153</v>
      </c>
      <c r="D1324" s="16"/>
      <c r="E1324" s="16"/>
      <c r="F1324" s="21"/>
      <c r="G1324" s="85" t="s">
        <v>154</v>
      </c>
      <c r="H1324" s="95">
        <f t="shared" si="529"/>
        <v>18767000000</v>
      </c>
      <c r="I1324" s="95">
        <f t="shared" si="529"/>
        <v>0</v>
      </c>
      <c r="J1324" s="95">
        <f t="shared" si="529"/>
        <v>0</v>
      </c>
      <c r="K1324" s="95">
        <f t="shared" si="529"/>
        <v>0</v>
      </c>
      <c r="L1324" s="95">
        <f t="shared" si="529"/>
        <v>0</v>
      </c>
      <c r="M1324" s="95">
        <f t="shared" si="529"/>
        <v>0</v>
      </c>
      <c r="N1324" s="95">
        <f t="shared" si="529"/>
        <v>18767000000</v>
      </c>
      <c r="O1324" s="95">
        <f t="shared" si="529"/>
        <v>0</v>
      </c>
      <c r="P1324" s="95">
        <f t="shared" si="529"/>
        <v>0</v>
      </c>
      <c r="Q1324" s="95">
        <f t="shared" si="529"/>
        <v>0</v>
      </c>
      <c r="R1324" s="97">
        <f t="shared" si="529"/>
        <v>0</v>
      </c>
    </row>
    <row r="1325" spans="1:18" ht="47.4" thickBot="1" x14ac:dyDescent="0.35">
      <c r="A1325" s="2">
        <v>2021</v>
      </c>
      <c r="B1325" s="79" t="s">
        <v>429</v>
      </c>
      <c r="C1325" s="15" t="s">
        <v>155</v>
      </c>
      <c r="D1325" s="16" t="s">
        <v>18</v>
      </c>
      <c r="E1325" s="16">
        <v>20</v>
      </c>
      <c r="F1325" s="16" t="s">
        <v>19</v>
      </c>
      <c r="G1325" s="85" t="s">
        <v>156</v>
      </c>
      <c r="H1325" s="93">
        <v>18767000000</v>
      </c>
      <c r="I1325" s="95">
        <v>0</v>
      </c>
      <c r="J1325" s="95">
        <v>0</v>
      </c>
      <c r="K1325" s="95">
        <v>0</v>
      </c>
      <c r="L1325" s="95">
        <v>0</v>
      </c>
      <c r="M1325" s="95">
        <f t="shared" si="526"/>
        <v>0</v>
      </c>
      <c r="N1325" s="95">
        <f t="shared" si="527"/>
        <v>18767000000</v>
      </c>
      <c r="O1325" s="95">
        <v>0</v>
      </c>
      <c r="P1325" s="95">
        <v>0</v>
      </c>
      <c r="Q1325" s="95">
        <v>0</v>
      </c>
      <c r="R1325" s="97">
        <v>0</v>
      </c>
    </row>
    <row r="1326" spans="1:18" ht="18.600000000000001" thickBot="1" x14ac:dyDescent="0.35">
      <c r="A1326" s="2">
        <v>2021</v>
      </c>
      <c r="B1326" s="79" t="s">
        <v>429</v>
      </c>
      <c r="C1326" s="15" t="s">
        <v>157</v>
      </c>
      <c r="D1326" s="16"/>
      <c r="E1326" s="16"/>
      <c r="F1326" s="21"/>
      <c r="G1326" s="85" t="s">
        <v>427</v>
      </c>
      <c r="H1326" s="95">
        <f t="shared" ref="H1326:R1327" si="530">+H1327</f>
        <v>188000000</v>
      </c>
      <c r="I1326" s="95">
        <f t="shared" si="530"/>
        <v>0</v>
      </c>
      <c r="J1326" s="95">
        <f t="shared" si="530"/>
        <v>0</v>
      </c>
      <c r="K1326" s="95">
        <f t="shared" si="530"/>
        <v>0</v>
      </c>
      <c r="L1326" s="95">
        <f t="shared" si="530"/>
        <v>0</v>
      </c>
      <c r="M1326" s="95">
        <f t="shared" si="530"/>
        <v>0</v>
      </c>
      <c r="N1326" s="95">
        <f t="shared" si="530"/>
        <v>188000000</v>
      </c>
      <c r="O1326" s="95">
        <f t="shared" si="530"/>
        <v>188000000</v>
      </c>
      <c r="P1326" s="95">
        <f t="shared" si="530"/>
        <v>20847957.870000001</v>
      </c>
      <c r="Q1326" s="95">
        <f t="shared" si="530"/>
        <v>20847957.870000001</v>
      </c>
      <c r="R1326" s="97">
        <f t="shared" si="530"/>
        <v>20847957.870000001</v>
      </c>
    </row>
    <row r="1327" spans="1:18" ht="31.8" thickBot="1" x14ac:dyDescent="0.35">
      <c r="A1327" s="2">
        <v>2021</v>
      </c>
      <c r="B1327" s="79" t="s">
        <v>429</v>
      </c>
      <c r="C1327" s="15" t="s">
        <v>159</v>
      </c>
      <c r="D1327" s="21"/>
      <c r="E1327" s="21"/>
      <c r="F1327" s="21"/>
      <c r="G1327" s="85" t="s">
        <v>160</v>
      </c>
      <c r="H1327" s="95">
        <f t="shared" si="530"/>
        <v>188000000</v>
      </c>
      <c r="I1327" s="95">
        <f t="shared" si="530"/>
        <v>0</v>
      </c>
      <c r="J1327" s="95">
        <f t="shared" si="530"/>
        <v>0</v>
      </c>
      <c r="K1327" s="95">
        <f t="shared" si="530"/>
        <v>0</v>
      </c>
      <c r="L1327" s="95">
        <f t="shared" si="530"/>
        <v>0</v>
      </c>
      <c r="M1327" s="95">
        <f t="shared" si="530"/>
        <v>0</v>
      </c>
      <c r="N1327" s="95">
        <f t="shared" si="530"/>
        <v>188000000</v>
      </c>
      <c r="O1327" s="95">
        <f t="shared" si="530"/>
        <v>188000000</v>
      </c>
      <c r="P1327" s="95">
        <f t="shared" si="530"/>
        <v>20847957.870000001</v>
      </c>
      <c r="Q1327" s="95">
        <f t="shared" si="530"/>
        <v>20847957.870000001</v>
      </c>
      <c r="R1327" s="97">
        <f t="shared" si="530"/>
        <v>20847957.870000001</v>
      </c>
    </row>
    <row r="1328" spans="1:18" ht="31.8" thickBot="1" x14ac:dyDescent="0.35">
      <c r="A1328" s="2">
        <v>2021</v>
      </c>
      <c r="B1328" s="79" t="s">
        <v>429</v>
      </c>
      <c r="C1328" s="15" t="s">
        <v>161</v>
      </c>
      <c r="D1328" s="21"/>
      <c r="E1328" s="21"/>
      <c r="F1328" s="21"/>
      <c r="G1328" s="85" t="s">
        <v>162</v>
      </c>
      <c r="H1328" s="95">
        <f>+H1329+H1330</f>
        <v>188000000</v>
      </c>
      <c r="I1328" s="95">
        <f t="shared" ref="I1328:R1328" si="531">+I1329+I1330</f>
        <v>0</v>
      </c>
      <c r="J1328" s="95">
        <f t="shared" si="531"/>
        <v>0</v>
      </c>
      <c r="K1328" s="95">
        <f t="shared" si="531"/>
        <v>0</v>
      </c>
      <c r="L1328" s="95">
        <f t="shared" si="531"/>
        <v>0</v>
      </c>
      <c r="M1328" s="95">
        <f t="shared" si="531"/>
        <v>0</v>
      </c>
      <c r="N1328" s="95">
        <f t="shared" si="531"/>
        <v>188000000</v>
      </c>
      <c r="O1328" s="95">
        <f t="shared" si="531"/>
        <v>188000000</v>
      </c>
      <c r="P1328" s="95">
        <f t="shared" si="531"/>
        <v>20847957.870000001</v>
      </c>
      <c r="Q1328" s="95">
        <f t="shared" si="531"/>
        <v>20847957.870000001</v>
      </c>
      <c r="R1328" s="97">
        <f t="shared" si="531"/>
        <v>20847957.870000001</v>
      </c>
    </row>
    <row r="1329" spans="1:18" ht="18.600000000000001" thickBot="1" x14ac:dyDescent="0.35">
      <c r="A1329" s="2">
        <v>2021</v>
      </c>
      <c r="B1329" s="79" t="s">
        <v>429</v>
      </c>
      <c r="C1329" s="20" t="s">
        <v>163</v>
      </c>
      <c r="D1329" s="21" t="s">
        <v>18</v>
      </c>
      <c r="E1329" s="21">
        <v>20</v>
      </c>
      <c r="F1329" s="21" t="s">
        <v>19</v>
      </c>
      <c r="G1329" s="88" t="s">
        <v>164</v>
      </c>
      <c r="H1329" s="90">
        <v>68000000</v>
      </c>
      <c r="I1329" s="90">
        <v>0</v>
      </c>
      <c r="J1329" s="90">
        <v>0</v>
      </c>
      <c r="K1329" s="90">
        <v>0</v>
      </c>
      <c r="L1329" s="90">
        <v>0</v>
      </c>
      <c r="M1329" s="90">
        <f t="shared" si="526"/>
        <v>0</v>
      </c>
      <c r="N1329" s="90">
        <f t="shared" si="527"/>
        <v>68000000</v>
      </c>
      <c r="O1329" s="90">
        <v>68000000</v>
      </c>
      <c r="P1329" s="90">
        <v>20819279.98</v>
      </c>
      <c r="Q1329" s="90">
        <v>20819279.98</v>
      </c>
      <c r="R1329" s="91">
        <v>20819279.98</v>
      </c>
    </row>
    <row r="1330" spans="1:18" ht="31.8" thickBot="1" x14ac:dyDescent="0.35">
      <c r="A1330" s="2">
        <v>2021</v>
      </c>
      <c r="B1330" s="79" t="s">
        <v>429</v>
      </c>
      <c r="C1330" s="20" t="s">
        <v>165</v>
      </c>
      <c r="D1330" s="21" t="s">
        <v>18</v>
      </c>
      <c r="E1330" s="21">
        <v>20</v>
      </c>
      <c r="F1330" s="21" t="s">
        <v>19</v>
      </c>
      <c r="G1330" s="88" t="s">
        <v>166</v>
      </c>
      <c r="H1330" s="90">
        <v>120000000</v>
      </c>
      <c r="I1330" s="90">
        <v>0</v>
      </c>
      <c r="J1330" s="90">
        <v>0</v>
      </c>
      <c r="K1330" s="90">
        <v>0</v>
      </c>
      <c r="L1330" s="90">
        <v>0</v>
      </c>
      <c r="M1330" s="90">
        <f t="shared" si="526"/>
        <v>0</v>
      </c>
      <c r="N1330" s="90">
        <f t="shared" si="527"/>
        <v>120000000</v>
      </c>
      <c r="O1330" s="90">
        <v>120000000</v>
      </c>
      <c r="P1330" s="90">
        <v>28677.89</v>
      </c>
      <c r="Q1330" s="90">
        <v>28677.89</v>
      </c>
      <c r="R1330" s="91">
        <v>28677.89</v>
      </c>
    </row>
    <row r="1331" spans="1:18" ht="18.600000000000001" thickBot="1" x14ac:dyDescent="0.35">
      <c r="A1331" s="2">
        <v>2021</v>
      </c>
      <c r="B1331" s="79" t="s">
        <v>429</v>
      </c>
      <c r="C1331" s="15" t="s">
        <v>167</v>
      </c>
      <c r="D1331" s="16"/>
      <c r="E1331" s="16"/>
      <c r="F1331" s="21"/>
      <c r="G1331" s="85" t="s">
        <v>168</v>
      </c>
      <c r="H1331" s="95">
        <f>+H1332</f>
        <v>8222626000</v>
      </c>
      <c r="I1331" s="95">
        <f t="shared" ref="I1331:R1331" si="532">+I1332</f>
        <v>0</v>
      </c>
      <c r="J1331" s="95">
        <f t="shared" si="532"/>
        <v>0</v>
      </c>
      <c r="K1331" s="95">
        <f t="shared" si="532"/>
        <v>0</v>
      </c>
      <c r="L1331" s="95">
        <f t="shared" si="532"/>
        <v>0</v>
      </c>
      <c r="M1331" s="95">
        <f t="shared" si="532"/>
        <v>0</v>
      </c>
      <c r="N1331" s="95">
        <f t="shared" si="532"/>
        <v>8222626000</v>
      </c>
      <c r="O1331" s="95">
        <f t="shared" si="532"/>
        <v>6283215059.5300007</v>
      </c>
      <c r="P1331" s="95">
        <f t="shared" si="532"/>
        <v>5694306583.7599993</v>
      </c>
      <c r="Q1331" s="95">
        <f t="shared" si="532"/>
        <v>2469365494.7600002</v>
      </c>
      <c r="R1331" s="97">
        <f t="shared" si="532"/>
        <v>2200533494.7600002</v>
      </c>
    </row>
    <row r="1332" spans="1:18" ht="18.600000000000001" thickBot="1" x14ac:dyDescent="0.35">
      <c r="A1332" s="2">
        <v>2021</v>
      </c>
      <c r="B1332" s="79" t="s">
        <v>429</v>
      </c>
      <c r="C1332" s="15" t="s">
        <v>169</v>
      </c>
      <c r="D1332" s="16"/>
      <c r="E1332" s="16"/>
      <c r="F1332" s="21"/>
      <c r="G1332" s="85" t="s">
        <v>170</v>
      </c>
      <c r="H1332" s="95">
        <f>+H1333+H1334+H1335</f>
        <v>8222626000</v>
      </c>
      <c r="I1332" s="95">
        <f t="shared" ref="I1332:R1332" si="533">+I1333+I1334+I1335</f>
        <v>0</v>
      </c>
      <c r="J1332" s="95">
        <f t="shared" si="533"/>
        <v>0</v>
      </c>
      <c r="K1332" s="95">
        <f t="shared" si="533"/>
        <v>0</v>
      </c>
      <c r="L1332" s="95">
        <f t="shared" si="533"/>
        <v>0</v>
      </c>
      <c r="M1332" s="95">
        <f t="shared" si="533"/>
        <v>0</v>
      </c>
      <c r="N1332" s="95">
        <f t="shared" si="533"/>
        <v>8222626000</v>
      </c>
      <c r="O1332" s="95">
        <f t="shared" si="533"/>
        <v>6283215059.5300007</v>
      </c>
      <c r="P1332" s="95">
        <f t="shared" si="533"/>
        <v>5694306583.7599993</v>
      </c>
      <c r="Q1332" s="95">
        <f t="shared" si="533"/>
        <v>2469365494.7600002</v>
      </c>
      <c r="R1332" s="97">
        <f t="shared" si="533"/>
        <v>2200533494.7600002</v>
      </c>
    </row>
    <row r="1333" spans="1:18" ht="18.600000000000001" thickBot="1" x14ac:dyDescent="0.35">
      <c r="A1333" s="2">
        <v>2021</v>
      </c>
      <c r="B1333" s="79" t="s">
        <v>429</v>
      </c>
      <c r="C1333" s="20" t="s">
        <v>171</v>
      </c>
      <c r="D1333" s="21" t="s">
        <v>172</v>
      </c>
      <c r="E1333" s="21">
        <v>10</v>
      </c>
      <c r="F1333" s="21" t="s">
        <v>19</v>
      </c>
      <c r="G1333" s="88" t="s">
        <v>173</v>
      </c>
      <c r="H1333" s="90">
        <v>1408779000</v>
      </c>
      <c r="I1333" s="90">
        <v>0</v>
      </c>
      <c r="J1333" s="90">
        <v>0</v>
      </c>
      <c r="K1333" s="90">
        <v>0</v>
      </c>
      <c r="L1333" s="90">
        <v>0</v>
      </c>
      <c r="M1333" s="90">
        <f t="shared" si="526"/>
        <v>0</v>
      </c>
      <c r="N1333" s="90">
        <f t="shared" si="527"/>
        <v>1408779000</v>
      </c>
      <c r="O1333" s="90">
        <v>882524834</v>
      </c>
      <c r="P1333" s="90">
        <v>882524834</v>
      </c>
      <c r="Q1333" s="90">
        <v>882524834</v>
      </c>
      <c r="R1333" s="91">
        <v>882524834</v>
      </c>
    </row>
    <row r="1334" spans="1:18" ht="18.600000000000001" thickBot="1" x14ac:dyDescent="0.35">
      <c r="A1334" s="2">
        <v>2021</v>
      </c>
      <c r="B1334" s="79" t="s">
        <v>429</v>
      </c>
      <c r="C1334" s="20" t="s">
        <v>171</v>
      </c>
      <c r="D1334" s="21" t="s">
        <v>18</v>
      </c>
      <c r="E1334" s="21">
        <v>20</v>
      </c>
      <c r="F1334" s="21" t="s">
        <v>19</v>
      </c>
      <c r="G1334" s="88" t="s">
        <v>173</v>
      </c>
      <c r="H1334" s="90">
        <v>848378000</v>
      </c>
      <c r="I1334" s="90">
        <v>0</v>
      </c>
      <c r="J1334" s="90">
        <v>0</v>
      </c>
      <c r="K1334" s="90">
        <v>0</v>
      </c>
      <c r="L1334" s="90">
        <v>0</v>
      </c>
      <c r="M1334" s="90">
        <f t="shared" si="526"/>
        <v>0</v>
      </c>
      <c r="N1334" s="90">
        <f t="shared" si="527"/>
        <v>848378000</v>
      </c>
      <c r="O1334" s="90">
        <v>8968387.5099999998</v>
      </c>
      <c r="P1334" s="90">
        <v>4251907.6100000003</v>
      </c>
      <c r="Q1334" s="90">
        <v>4251907.6100000003</v>
      </c>
      <c r="R1334" s="91">
        <v>4251907.6100000003</v>
      </c>
    </row>
    <row r="1335" spans="1:18" ht="18.600000000000001" thickBot="1" x14ac:dyDescent="0.35">
      <c r="A1335" s="2">
        <v>2021</v>
      </c>
      <c r="B1335" s="79" t="s">
        <v>429</v>
      </c>
      <c r="C1335" s="20" t="s">
        <v>174</v>
      </c>
      <c r="D1335" s="21" t="s">
        <v>18</v>
      </c>
      <c r="E1335" s="21">
        <v>20</v>
      </c>
      <c r="F1335" s="21" t="s">
        <v>19</v>
      </c>
      <c r="G1335" s="88" t="s">
        <v>175</v>
      </c>
      <c r="H1335" s="90">
        <v>5965469000</v>
      </c>
      <c r="I1335" s="90">
        <v>0</v>
      </c>
      <c r="J1335" s="90">
        <v>0</v>
      </c>
      <c r="K1335" s="90">
        <v>0</v>
      </c>
      <c r="L1335" s="90">
        <v>0</v>
      </c>
      <c r="M1335" s="90">
        <f t="shared" si="526"/>
        <v>0</v>
      </c>
      <c r="N1335" s="90">
        <f t="shared" si="527"/>
        <v>5965469000</v>
      </c>
      <c r="O1335" s="90">
        <v>5391721838.0200005</v>
      </c>
      <c r="P1335" s="90">
        <v>4807529842.1499996</v>
      </c>
      <c r="Q1335" s="90">
        <v>1582588753.1500001</v>
      </c>
      <c r="R1335" s="91">
        <v>1313756753.1500001</v>
      </c>
    </row>
    <row r="1336" spans="1:18" ht="31.8" thickBot="1" x14ac:dyDescent="0.35">
      <c r="A1336" s="2">
        <v>2021</v>
      </c>
      <c r="B1336" s="79" t="s">
        <v>429</v>
      </c>
      <c r="C1336" s="15" t="s">
        <v>176</v>
      </c>
      <c r="D1336" s="16"/>
      <c r="E1336" s="16"/>
      <c r="F1336" s="21"/>
      <c r="G1336" s="85" t="s">
        <v>177</v>
      </c>
      <c r="H1336" s="95">
        <f t="shared" ref="H1336:R1337" si="534">+H1337</f>
        <v>6122200000</v>
      </c>
      <c r="I1336" s="95">
        <f t="shared" si="534"/>
        <v>0</v>
      </c>
      <c r="J1336" s="95">
        <f t="shared" si="534"/>
        <v>0</v>
      </c>
      <c r="K1336" s="95">
        <f t="shared" si="534"/>
        <v>0</v>
      </c>
      <c r="L1336" s="95">
        <f t="shared" si="534"/>
        <v>0</v>
      </c>
      <c r="M1336" s="95">
        <f t="shared" si="534"/>
        <v>0</v>
      </c>
      <c r="N1336" s="95">
        <f t="shared" si="534"/>
        <v>6122200000</v>
      </c>
      <c r="O1336" s="95">
        <f t="shared" si="534"/>
        <v>4640071275.4499998</v>
      </c>
      <c r="P1336" s="95">
        <f t="shared" si="534"/>
        <v>4640071275.4499998</v>
      </c>
      <c r="Q1336" s="95">
        <f t="shared" si="534"/>
        <v>4640071275.4499998</v>
      </c>
      <c r="R1336" s="97">
        <f t="shared" si="534"/>
        <v>4640071275.4499998</v>
      </c>
    </row>
    <row r="1337" spans="1:18" ht="18.600000000000001" thickBot="1" x14ac:dyDescent="0.35">
      <c r="A1337" s="2">
        <v>2021</v>
      </c>
      <c r="B1337" s="79" t="s">
        <v>429</v>
      </c>
      <c r="C1337" s="15" t="s">
        <v>178</v>
      </c>
      <c r="D1337" s="16"/>
      <c r="E1337" s="16"/>
      <c r="F1337" s="21"/>
      <c r="G1337" s="85" t="s">
        <v>179</v>
      </c>
      <c r="H1337" s="95">
        <f t="shared" si="534"/>
        <v>6122200000</v>
      </c>
      <c r="I1337" s="95">
        <f t="shared" si="534"/>
        <v>0</v>
      </c>
      <c r="J1337" s="95">
        <f t="shared" si="534"/>
        <v>0</v>
      </c>
      <c r="K1337" s="95">
        <f t="shared" si="534"/>
        <v>0</v>
      </c>
      <c r="L1337" s="95">
        <f t="shared" si="534"/>
        <v>0</v>
      </c>
      <c r="M1337" s="95">
        <f t="shared" si="534"/>
        <v>0</v>
      </c>
      <c r="N1337" s="95">
        <f t="shared" si="534"/>
        <v>6122200000</v>
      </c>
      <c r="O1337" s="95">
        <f t="shared" si="534"/>
        <v>4640071275.4499998</v>
      </c>
      <c r="P1337" s="95">
        <f t="shared" si="534"/>
        <v>4640071275.4499998</v>
      </c>
      <c r="Q1337" s="95">
        <f t="shared" si="534"/>
        <v>4640071275.4499998</v>
      </c>
      <c r="R1337" s="97">
        <f t="shared" si="534"/>
        <v>4640071275.4499998</v>
      </c>
    </row>
    <row r="1338" spans="1:18" ht="18.600000000000001" thickBot="1" x14ac:dyDescent="0.35">
      <c r="A1338" s="2">
        <v>2021</v>
      </c>
      <c r="B1338" s="79" t="s">
        <v>429</v>
      </c>
      <c r="C1338" s="36" t="s">
        <v>180</v>
      </c>
      <c r="D1338" s="37" t="s">
        <v>18</v>
      </c>
      <c r="E1338" s="37">
        <v>20</v>
      </c>
      <c r="F1338" s="37" t="s">
        <v>19</v>
      </c>
      <c r="G1338" s="99" t="s">
        <v>181</v>
      </c>
      <c r="H1338" s="100">
        <v>6122200000</v>
      </c>
      <c r="I1338" s="100">
        <v>0</v>
      </c>
      <c r="J1338" s="100">
        <v>0</v>
      </c>
      <c r="K1338" s="100">
        <v>0</v>
      </c>
      <c r="L1338" s="100">
        <v>0</v>
      </c>
      <c r="M1338" s="100">
        <f t="shared" si="526"/>
        <v>0</v>
      </c>
      <c r="N1338" s="100">
        <f t="shared" si="527"/>
        <v>6122200000</v>
      </c>
      <c r="O1338" s="100">
        <v>4640071275.4499998</v>
      </c>
      <c r="P1338" s="100">
        <v>4640071275.4499998</v>
      </c>
      <c r="Q1338" s="100">
        <v>4640071275.4499998</v>
      </c>
      <c r="R1338" s="101">
        <v>4640071275.4499998</v>
      </c>
    </row>
    <row r="1339" spans="1:18" ht="18.600000000000001" thickBot="1" x14ac:dyDescent="0.35">
      <c r="A1339" s="2">
        <v>2021</v>
      </c>
      <c r="B1339" s="79" t="s">
        <v>429</v>
      </c>
      <c r="C1339" s="5" t="s">
        <v>182</v>
      </c>
      <c r="D1339" s="6"/>
      <c r="E1339" s="6"/>
      <c r="F1339" s="6"/>
      <c r="G1339" s="81" t="s">
        <v>183</v>
      </c>
      <c r="H1339" s="8">
        <f>H1340+H1343</f>
        <v>969198470862</v>
      </c>
      <c r="I1339" s="8">
        <f t="shared" ref="I1339:R1339" si="535">I1340+I1343</f>
        <v>0</v>
      </c>
      <c r="J1339" s="8">
        <f t="shared" si="535"/>
        <v>0</v>
      </c>
      <c r="K1339" s="8">
        <f t="shared" si="535"/>
        <v>0</v>
      </c>
      <c r="L1339" s="8">
        <f t="shared" si="535"/>
        <v>0</v>
      </c>
      <c r="M1339" s="8">
        <f t="shared" si="535"/>
        <v>0</v>
      </c>
      <c r="N1339" s="8">
        <f t="shared" si="535"/>
        <v>969198470862</v>
      </c>
      <c r="O1339" s="8">
        <f t="shared" si="535"/>
        <v>484169982452</v>
      </c>
      <c r="P1339" s="8">
        <f t="shared" si="535"/>
        <v>349333811590</v>
      </c>
      <c r="Q1339" s="8">
        <f t="shared" si="535"/>
        <v>349333811590</v>
      </c>
      <c r="R1339" s="9">
        <f t="shared" si="535"/>
        <v>349333811590</v>
      </c>
    </row>
    <row r="1340" spans="1:18" ht="18.600000000000001" thickBot="1" x14ac:dyDescent="0.35">
      <c r="A1340" s="2">
        <v>2021</v>
      </c>
      <c r="B1340" s="79" t="s">
        <v>429</v>
      </c>
      <c r="C1340" s="10" t="s">
        <v>184</v>
      </c>
      <c r="D1340" s="11"/>
      <c r="E1340" s="11"/>
      <c r="F1340" s="42"/>
      <c r="G1340" s="82" t="s">
        <v>185</v>
      </c>
      <c r="H1340" s="43">
        <f>H1341</f>
        <v>134836170862</v>
      </c>
      <c r="I1340" s="43">
        <f t="shared" ref="I1340:R1340" si="536">I1341</f>
        <v>0</v>
      </c>
      <c r="J1340" s="43">
        <f t="shared" si="536"/>
        <v>0</v>
      </c>
      <c r="K1340" s="43">
        <f t="shared" si="536"/>
        <v>0</v>
      </c>
      <c r="L1340" s="43">
        <f t="shared" si="536"/>
        <v>0</v>
      </c>
      <c r="M1340" s="43">
        <f t="shared" si="536"/>
        <v>0</v>
      </c>
      <c r="N1340" s="43">
        <f t="shared" si="536"/>
        <v>134836170862</v>
      </c>
      <c r="O1340" s="43">
        <f t="shared" si="536"/>
        <v>134836170862</v>
      </c>
      <c r="P1340" s="43">
        <f t="shared" si="536"/>
        <v>0</v>
      </c>
      <c r="Q1340" s="43">
        <f t="shared" si="536"/>
        <v>0</v>
      </c>
      <c r="R1340" s="44">
        <f t="shared" si="536"/>
        <v>0</v>
      </c>
    </row>
    <row r="1341" spans="1:18" ht="18.600000000000001" thickBot="1" x14ac:dyDescent="0.35">
      <c r="A1341" s="2">
        <v>2021</v>
      </c>
      <c r="B1341" s="79" t="s">
        <v>429</v>
      </c>
      <c r="C1341" s="15" t="s">
        <v>186</v>
      </c>
      <c r="D1341" s="16"/>
      <c r="E1341" s="16"/>
      <c r="F1341" s="21"/>
      <c r="G1341" s="85" t="s">
        <v>187</v>
      </c>
      <c r="H1341" s="45">
        <f t="shared" ref="H1341:R1341" si="537">+H1342</f>
        <v>134836170862</v>
      </c>
      <c r="I1341" s="45">
        <f t="shared" si="537"/>
        <v>0</v>
      </c>
      <c r="J1341" s="45">
        <f t="shared" si="537"/>
        <v>0</v>
      </c>
      <c r="K1341" s="45">
        <f t="shared" si="537"/>
        <v>0</v>
      </c>
      <c r="L1341" s="45">
        <f t="shared" si="537"/>
        <v>0</v>
      </c>
      <c r="M1341" s="45">
        <f t="shared" si="537"/>
        <v>0</v>
      </c>
      <c r="N1341" s="45">
        <f t="shared" si="537"/>
        <v>134836170862</v>
      </c>
      <c r="O1341" s="45">
        <f t="shared" si="537"/>
        <v>134836170862</v>
      </c>
      <c r="P1341" s="45">
        <f t="shared" si="537"/>
        <v>0</v>
      </c>
      <c r="Q1341" s="45">
        <f t="shared" si="537"/>
        <v>0</v>
      </c>
      <c r="R1341" s="46">
        <f t="shared" si="537"/>
        <v>0</v>
      </c>
    </row>
    <row r="1342" spans="1:18" ht="18.600000000000001" thickBot="1" x14ac:dyDescent="0.35">
      <c r="A1342" s="2">
        <v>2021</v>
      </c>
      <c r="B1342" s="79" t="s">
        <v>429</v>
      </c>
      <c r="C1342" s="20" t="s">
        <v>188</v>
      </c>
      <c r="D1342" s="21" t="s">
        <v>172</v>
      </c>
      <c r="E1342" s="21">
        <v>11</v>
      </c>
      <c r="F1342" s="21" t="s">
        <v>189</v>
      </c>
      <c r="G1342" s="88" t="s">
        <v>190</v>
      </c>
      <c r="H1342" s="47">
        <v>134836170862</v>
      </c>
      <c r="I1342" s="47">
        <v>0</v>
      </c>
      <c r="J1342" s="47">
        <v>0</v>
      </c>
      <c r="K1342" s="47">
        <v>0</v>
      </c>
      <c r="L1342" s="47">
        <v>0</v>
      </c>
      <c r="M1342" s="47">
        <f t="shared" si="526"/>
        <v>0</v>
      </c>
      <c r="N1342" s="47">
        <f t="shared" si="527"/>
        <v>134836170862</v>
      </c>
      <c r="O1342" s="47">
        <v>134836170862</v>
      </c>
      <c r="P1342" s="47">
        <v>0</v>
      </c>
      <c r="Q1342" s="47">
        <v>0</v>
      </c>
      <c r="R1342" s="48">
        <v>0</v>
      </c>
    </row>
    <row r="1343" spans="1:18" ht="18.600000000000001" thickBot="1" x14ac:dyDescent="0.35">
      <c r="A1343" s="2">
        <v>2021</v>
      </c>
      <c r="B1343" s="79" t="s">
        <v>429</v>
      </c>
      <c r="C1343" s="15" t="s">
        <v>191</v>
      </c>
      <c r="D1343" s="16"/>
      <c r="E1343" s="16"/>
      <c r="F1343" s="21"/>
      <c r="G1343" s="85" t="s">
        <v>192</v>
      </c>
      <c r="H1343" s="45">
        <f>H1344</f>
        <v>834362300000</v>
      </c>
      <c r="I1343" s="45">
        <f t="shared" ref="I1343:R1343" si="538">I1344</f>
        <v>0</v>
      </c>
      <c r="J1343" s="45">
        <f t="shared" si="538"/>
        <v>0</v>
      </c>
      <c r="K1343" s="45">
        <f t="shared" si="538"/>
        <v>0</v>
      </c>
      <c r="L1343" s="45">
        <f t="shared" si="538"/>
        <v>0</v>
      </c>
      <c r="M1343" s="45">
        <f t="shared" si="538"/>
        <v>0</v>
      </c>
      <c r="N1343" s="45">
        <f t="shared" si="538"/>
        <v>834362300000</v>
      </c>
      <c r="O1343" s="45">
        <f t="shared" si="538"/>
        <v>349333811590</v>
      </c>
      <c r="P1343" s="45">
        <f t="shared" si="538"/>
        <v>349333811590</v>
      </c>
      <c r="Q1343" s="45">
        <f t="shared" si="538"/>
        <v>349333811590</v>
      </c>
      <c r="R1343" s="46">
        <f t="shared" si="538"/>
        <v>349333811590</v>
      </c>
    </row>
    <row r="1344" spans="1:18" ht="18.600000000000001" thickBot="1" x14ac:dyDescent="0.35">
      <c r="A1344" s="2">
        <v>2021</v>
      </c>
      <c r="B1344" s="79" t="s">
        <v>429</v>
      </c>
      <c r="C1344" s="15" t="s">
        <v>193</v>
      </c>
      <c r="D1344" s="16"/>
      <c r="E1344" s="16"/>
      <c r="F1344" s="21"/>
      <c r="G1344" s="85" t="s">
        <v>194</v>
      </c>
      <c r="H1344" s="45">
        <f>+H1345</f>
        <v>834362300000</v>
      </c>
      <c r="I1344" s="45">
        <f t="shared" ref="I1344:R1344" si="539">+I1345</f>
        <v>0</v>
      </c>
      <c r="J1344" s="45">
        <f t="shared" si="539"/>
        <v>0</v>
      </c>
      <c r="K1344" s="45">
        <f t="shared" si="539"/>
        <v>0</v>
      </c>
      <c r="L1344" s="45">
        <f t="shared" si="539"/>
        <v>0</v>
      </c>
      <c r="M1344" s="45">
        <f t="shared" si="539"/>
        <v>0</v>
      </c>
      <c r="N1344" s="45">
        <f t="shared" si="539"/>
        <v>834362300000</v>
      </c>
      <c r="O1344" s="45">
        <f t="shared" si="539"/>
        <v>349333811590</v>
      </c>
      <c r="P1344" s="45">
        <f t="shared" si="539"/>
        <v>349333811590</v>
      </c>
      <c r="Q1344" s="45">
        <f t="shared" si="539"/>
        <v>349333811590</v>
      </c>
      <c r="R1344" s="46">
        <f t="shared" si="539"/>
        <v>349333811590</v>
      </c>
    </row>
    <row r="1345" spans="1:18" ht="18.600000000000001" thickBot="1" x14ac:dyDescent="0.35">
      <c r="A1345" s="2">
        <v>2021</v>
      </c>
      <c r="B1345" s="79" t="s">
        <v>429</v>
      </c>
      <c r="C1345" s="36" t="s">
        <v>195</v>
      </c>
      <c r="D1345" s="37" t="s">
        <v>172</v>
      </c>
      <c r="E1345" s="37">
        <v>11</v>
      </c>
      <c r="F1345" s="37" t="s">
        <v>19</v>
      </c>
      <c r="G1345" s="99" t="s">
        <v>196</v>
      </c>
      <c r="H1345" s="49">
        <v>834362300000</v>
      </c>
      <c r="I1345" s="49">
        <v>0</v>
      </c>
      <c r="J1345" s="49">
        <v>0</v>
      </c>
      <c r="K1345" s="49">
        <v>0</v>
      </c>
      <c r="L1345" s="49">
        <v>0</v>
      </c>
      <c r="M1345" s="49">
        <f t="shared" si="526"/>
        <v>0</v>
      </c>
      <c r="N1345" s="49">
        <f t="shared" si="527"/>
        <v>834362300000</v>
      </c>
      <c r="O1345" s="49">
        <v>349333811590</v>
      </c>
      <c r="P1345" s="49">
        <v>349333811590</v>
      </c>
      <c r="Q1345" s="49">
        <v>349333811590</v>
      </c>
      <c r="R1345" s="50">
        <v>349333811590</v>
      </c>
    </row>
    <row r="1346" spans="1:18" ht="18.600000000000001" thickBot="1" x14ac:dyDescent="0.35">
      <c r="A1346" s="2">
        <v>2021</v>
      </c>
      <c r="B1346" s="79" t="s">
        <v>429</v>
      </c>
      <c r="C1346" s="5" t="s">
        <v>197</v>
      </c>
      <c r="D1346" s="6"/>
      <c r="E1346" s="6"/>
      <c r="F1346" s="6"/>
      <c r="G1346" s="81" t="s">
        <v>440</v>
      </c>
      <c r="H1346" s="8">
        <f t="shared" ref="H1346:R1346" si="540">+H1347+H1451+H1457+H1469+H1480</f>
        <v>4237527256305</v>
      </c>
      <c r="I1346" s="8">
        <f t="shared" si="540"/>
        <v>0</v>
      </c>
      <c r="J1346" s="8">
        <f t="shared" si="540"/>
        <v>0</v>
      </c>
      <c r="K1346" s="8">
        <f t="shared" si="540"/>
        <v>21990000000</v>
      </c>
      <c r="L1346" s="8">
        <f t="shared" si="540"/>
        <v>21990000000</v>
      </c>
      <c r="M1346" s="8">
        <f t="shared" si="540"/>
        <v>0</v>
      </c>
      <c r="N1346" s="8">
        <f t="shared" si="540"/>
        <v>4237527256305</v>
      </c>
      <c r="O1346" s="8">
        <f t="shared" si="540"/>
        <v>4172284891779.2305</v>
      </c>
      <c r="P1346" s="8">
        <f t="shared" si="540"/>
        <v>4065410506193.9199</v>
      </c>
      <c r="Q1346" s="8">
        <f t="shared" si="540"/>
        <v>144084542389.89999</v>
      </c>
      <c r="R1346" s="9">
        <f t="shared" si="540"/>
        <v>143983748312.89999</v>
      </c>
    </row>
    <row r="1347" spans="1:18" ht="18.600000000000001" thickBot="1" x14ac:dyDescent="0.35">
      <c r="A1347" s="2">
        <v>2021</v>
      </c>
      <c r="B1347" s="79" t="s">
        <v>429</v>
      </c>
      <c r="C1347" s="10" t="s">
        <v>198</v>
      </c>
      <c r="D1347" s="11"/>
      <c r="E1347" s="11"/>
      <c r="F1347" s="42"/>
      <c r="G1347" s="82" t="s">
        <v>199</v>
      </c>
      <c r="H1347" s="102">
        <f>+H1348</f>
        <v>4013197084476</v>
      </c>
      <c r="I1347" s="102">
        <f t="shared" ref="I1347:R1347" si="541">+I1348</f>
        <v>0</v>
      </c>
      <c r="J1347" s="102">
        <f t="shared" si="541"/>
        <v>0</v>
      </c>
      <c r="K1347" s="102">
        <f t="shared" si="541"/>
        <v>0</v>
      </c>
      <c r="L1347" s="102">
        <f t="shared" si="541"/>
        <v>0</v>
      </c>
      <c r="M1347" s="102">
        <f t="shared" si="541"/>
        <v>0</v>
      </c>
      <c r="N1347" s="102">
        <f t="shared" si="541"/>
        <v>4013197084476</v>
      </c>
      <c r="O1347" s="102">
        <f t="shared" si="541"/>
        <v>4000372480251.8604</v>
      </c>
      <c r="P1347" s="102">
        <f t="shared" si="541"/>
        <v>3992986352317.6699</v>
      </c>
      <c r="Q1347" s="102">
        <f t="shared" si="541"/>
        <v>121798584125.47</v>
      </c>
      <c r="R1347" s="103">
        <f t="shared" si="541"/>
        <v>121784710303.47</v>
      </c>
    </row>
    <row r="1348" spans="1:18" ht="18.600000000000001" thickBot="1" x14ac:dyDescent="0.35">
      <c r="A1348" s="2">
        <v>2021</v>
      </c>
      <c r="B1348" s="79" t="s">
        <v>429</v>
      </c>
      <c r="C1348" s="15" t="s">
        <v>200</v>
      </c>
      <c r="D1348" s="16"/>
      <c r="E1348" s="16"/>
      <c r="F1348" s="21"/>
      <c r="G1348" s="85" t="s">
        <v>201</v>
      </c>
      <c r="H1348" s="95">
        <f t="shared" ref="H1348:R1348" si="542">+H1349+H1353+H1357+H1361+H1365+H1369+H1373+H1377+H1381+H1385+H1391+H1395+H1399+H1403+H1407+H1411+H1415+H1420+H1423+H1427+H1431+H1435+H1439+H1443</f>
        <v>4013197084476</v>
      </c>
      <c r="I1348" s="95">
        <f t="shared" si="542"/>
        <v>0</v>
      </c>
      <c r="J1348" s="95">
        <f t="shared" si="542"/>
        <v>0</v>
      </c>
      <c r="K1348" s="95">
        <f t="shared" si="542"/>
        <v>0</v>
      </c>
      <c r="L1348" s="95">
        <f t="shared" si="542"/>
        <v>0</v>
      </c>
      <c r="M1348" s="95">
        <f t="shared" si="542"/>
        <v>0</v>
      </c>
      <c r="N1348" s="95">
        <f t="shared" si="542"/>
        <v>4013197084476</v>
      </c>
      <c r="O1348" s="95">
        <f t="shared" si="542"/>
        <v>4000372480251.8604</v>
      </c>
      <c r="P1348" s="95">
        <f t="shared" si="542"/>
        <v>3992986352317.6699</v>
      </c>
      <c r="Q1348" s="95">
        <f t="shared" si="542"/>
        <v>121798584125.47</v>
      </c>
      <c r="R1348" s="97">
        <f t="shared" si="542"/>
        <v>121784710303.47</v>
      </c>
    </row>
    <row r="1349" spans="1:18" ht="47.4" thickBot="1" x14ac:dyDescent="0.35">
      <c r="A1349" s="2">
        <v>2021</v>
      </c>
      <c r="B1349" s="79" t="s">
        <v>429</v>
      </c>
      <c r="C1349" s="15" t="s">
        <v>202</v>
      </c>
      <c r="D1349" s="21"/>
      <c r="E1349" s="21"/>
      <c r="F1349" s="21"/>
      <c r="G1349" s="85" t="s">
        <v>203</v>
      </c>
      <c r="H1349" s="95">
        <f t="shared" ref="H1349:R1351" si="543">+H1350</f>
        <v>197403295128</v>
      </c>
      <c r="I1349" s="95">
        <f t="shared" si="543"/>
        <v>0</v>
      </c>
      <c r="J1349" s="95">
        <f t="shared" si="543"/>
        <v>0</v>
      </c>
      <c r="K1349" s="95">
        <f t="shared" si="543"/>
        <v>0</v>
      </c>
      <c r="L1349" s="95">
        <f t="shared" si="543"/>
        <v>0</v>
      </c>
      <c r="M1349" s="95">
        <f t="shared" si="543"/>
        <v>0</v>
      </c>
      <c r="N1349" s="95">
        <f t="shared" si="543"/>
        <v>197403295128</v>
      </c>
      <c r="O1349" s="95">
        <f t="shared" si="543"/>
        <v>197403295128</v>
      </c>
      <c r="P1349" s="95">
        <f t="shared" si="543"/>
        <v>197403295128</v>
      </c>
      <c r="Q1349" s="95">
        <f t="shared" si="543"/>
        <v>0</v>
      </c>
      <c r="R1349" s="97">
        <f t="shared" si="543"/>
        <v>0</v>
      </c>
    </row>
    <row r="1350" spans="1:18" ht="47.4" thickBot="1" x14ac:dyDescent="0.35">
      <c r="A1350" s="2">
        <v>2021</v>
      </c>
      <c r="B1350" s="79" t="s">
        <v>429</v>
      </c>
      <c r="C1350" s="15" t="s">
        <v>204</v>
      </c>
      <c r="D1350" s="53"/>
      <c r="E1350" s="53"/>
      <c r="F1350" s="21"/>
      <c r="G1350" s="85" t="s">
        <v>203</v>
      </c>
      <c r="H1350" s="95">
        <f t="shared" si="543"/>
        <v>197403295128</v>
      </c>
      <c r="I1350" s="95">
        <f t="shared" si="543"/>
        <v>0</v>
      </c>
      <c r="J1350" s="95">
        <f t="shared" si="543"/>
        <v>0</v>
      </c>
      <c r="K1350" s="95">
        <f t="shared" si="543"/>
        <v>0</v>
      </c>
      <c r="L1350" s="95">
        <f t="shared" si="543"/>
        <v>0</v>
      </c>
      <c r="M1350" s="95">
        <f t="shared" si="543"/>
        <v>0</v>
      </c>
      <c r="N1350" s="95">
        <f t="shared" si="543"/>
        <v>197403295128</v>
      </c>
      <c r="O1350" s="95">
        <f t="shared" si="543"/>
        <v>197403295128</v>
      </c>
      <c r="P1350" s="95">
        <f t="shared" si="543"/>
        <v>197403295128</v>
      </c>
      <c r="Q1350" s="95">
        <f t="shared" si="543"/>
        <v>0</v>
      </c>
      <c r="R1350" s="97">
        <f t="shared" si="543"/>
        <v>0</v>
      </c>
    </row>
    <row r="1351" spans="1:18" ht="18.600000000000001" thickBot="1" x14ac:dyDescent="0.35">
      <c r="A1351" s="2">
        <v>2021</v>
      </c>
      <c r="B1351" s="79" t="s">
        <v>429</v>
      </c>
      <c r="C1351" s="15" t="s">
        <v>205</v>
      </c>
      <c r="D1351" s="53"/>
      <c r="E1351" s="53"/>
      <c r="F1351" s="21"/>
      <c r="G1351" s="85" t="s">
        <v>206</v>
      </c>
      <c r="H1351" s="95">
        <f t="shared" si="543"/>
        <v>197403295128</v>
      </c>
      <c r="I1351" s="95">
        <f t="shared" si="543"/>
        <v>0</v>
      </c>
      <c r="J1351" s="95">
        <f t="shared" si="543"/>
        <v>0</v>
      </c>
      <c r="K1351" s="95">
        <f t="shared" si="543"/>
        <v>0</v>
      </c>
      <c r="L1351" s="95">
        <f t="shared" si="543"/>
        <v>0</v>
      </c>
      <c r="M1351" s="95">
        <f t="shared" si="543"/>
        <v>0</v>
      </c>
      <c r="N1351" s="95">
        <f t="shared" si="543"/>
        <v>197403295128</v>
      </c>
      <c r="O1351" s="95">
        <f t="shared" si="543"/>
        <v>197403295128</v>
      </c>
      <c r="P1351" s="95">
        <f t="shared" si="543"/>
        <v>197403295128</v>
      </c>
      <c r="Q1351" s="95">
        <f t="shared" si="543"/>
        <v>0</v>
      </c>
      <c r="R1351" s="97">
        <f t="shared" si="543"/>
        <v>0</v>
      </c>
    </row>
    <row r="1352" spans="1:18" ht="18.600000000000001" thickBot="1" x14ac:dyDescent="0.35">
      <c r="A1352" s="2">
        <v>2021</v>
      </c>
      <c r="B1352" s="79" t="s">
        <v>429</v>
      </c>
      <c r="C1352" s="20" t="s">
        <v>207</v>
      </c>
      <c r="D1352" s="21" t="s">
        <v>172</v>
      </c>
      <c r="E1352" s="21">
        <v>11</v>
      </c>
      <c r="F1352" s="21" t="s">
        <v>19</v>
      </c>
      <c r="G1352" s="88" t="s">
        <v>208</v>
      </c>
      <c r="H1352" s="90">
        <v>197403295128</v>
      </c>
      <c r="I1352" s="90">
        <v>0</v>
      </c>
      <c r="J1352" s="90">
        <v>0</v>
      </c>
      <c r="K1352" s="90">
        <v>0</v>
      </c>
      <c r="L1352" s="90">
        <v>0</v>
      </c>
      <c r="M1352" s="90">
        <f t="shared" si="526"/>
        <v>0</v>
      </c>
      <c r="N1352" s="90">
        <f t="shared" si="527"/>
        <v>197403295128</v>
      </c>
      <c r="O1352" s="90">
        <v>197403295128</v>
      </c>
      <c r="P1352" s="90">
        <v>197403295128</v>
      </c>
      <c r="Q1352" s="90">
        <v>0</v>
      </c>
      <c r="R1352" s="91">
        <v>0</v>
      </c>
    </row>
    <row r="1353" spans="1:18" ht="47.4" thickBot="1" x14ac:dyDescent="0.35">
      <c r="A1353" s="2">
        <v>2021</v>
      </c>
      <c r="B1353" s="79" t="s">
        <v>429</v>
      </c>
      <c r="C1353" s="15" t="s">
        <v>209</v>
      </c>
      <c r="D1353" s="53"/>
      <c r="E1353" s="53"/>
      <c r="F1353" s="21"/>
      <c r="G1353" s="85" t="s">
        <v>210</v>
      </c>
      <c r="H1353" s="95">
        <f t="shared" ref="H1353:R1355" si="544">+H1354</f>
        <v>1740600000</v>
      </c>
      <c r="I1353" s="95">
        <f t="shared" si="544"/>
        <v>0</v>
      </c>
      <c r="J1353" s="95">
        <f t="shared" si="544"/>
        <v>0</v>
      </c>
      <c r="K1353" s="95">
        <f t="shared" si="544"/>
        <v>0</v>
      </c>
      <c r="L1353" s="95">
        <f t="shared" si="544"/>
        <v>0</v>
      </c>
      <c r="M1353" s="95">
        <f t="shared" si="544"/>
        <v>0</v>
      </c>
      <c r="N1353" s="95">
        <f t="shared" si="544"/>
        <v>1740600000</v>
      </c>
      <c r="O1353" s="95">
        <f t="shared" si="544"/>
        <v>1740600000</v>
      </c>
      <c r="P1353" s="95">
        <f t="shared" si="544"/>
        <v>1740600000</v>
      </c>
      <c r="Q1353" s="95">
        <f t="shared" si="544"/>
        <v>0</v>
      </c>
      <c r="R1353" s="97">
        <f t="shared" si="544"/>
        <v>0</v>
      </c>
    </row>
    <row r="1354" spans="1:18" ht="47.4" thickBot="1" x14ac:dyDescent="0.35">
      <c r="A1354" s="2">
        <v>2021</v>
      </c>
      <c r="B1354" s="79" t="s">
        <v>429</v>
      </c>
      <c r="C1354" s="15" t="s">
        <v>211</v>
      </c>
      <c r="D1354" s="21"/>
      <c r="E1354" s="21"/>
      <c r="F1354" s="21"/>
      <c r="G1354" s="104" t="s">
        <v>210</v>
      </c>
      <c r="H1354" s="95">
        <f t="shared" si="544"/>
        <v>1740600000</v>
      </c>
      <c r="I1354" s="95">
        <f t="shared" si="544"/>
        <v>0</v>
      </c>
      <c r="J1354" s="95">
        <f t="shared" si="544"/>
        <v>0</v>
      </c>
      <c r="K1354" s="95">
        <f t="shared" si="544"/>
        <v>0</v>
      </c>
      <c r="L1354" s="95">
        <f t="shared" si="544"/>
        <v>0</v>
      </c>
      <c r="M1354" s="95">
        <f t="shared" si="544"/>
        <v>0</v>
      </c>
      <c r="N1354" s="95">
        <f t="shared" si="544"/>
        <v>1740600000</v>
      </c>
      <c r="O1354" s="95">
        <f t="shared" si="544"/>
        <v>1740600000</v>
      </c>
      <c r="P1354" s="95">
        <f t="shared" si="544"/>
        <v>1740600000</v>
      </c>
      <c r="Q1354" s="95">
        <f t="shared" si="544"/>
        <v>0</v>
      </c>
      <c r="R1354" s="97">
        <f t="shared" si="544"/>
        <v>0</v>
      </c>
    </row>
    <row r="1355" spans="1:18" ht="18.600000000000001" thickBot="1" x14ac:dyDescent="0.35">
      <c r="A1355" s="2">
        <v>2021</v>
      </c>
      <c r="B1355" s="79" t="s">
        <v>429</v>
      </c>
      <c r="C1355" s="15" t="s">
        <v>212</v>
      </c>
      <c r="D1355" s="21"/>
      <c r="E1355" s="21"/>
      <c r="F1355" s="21"/>
      <c r="G1355" s="85" t="s">
        <v>206</v>
      </c>
      <c r="H1355" s="95">
        <f t="shared" si="544"/>
        <v>1740600000</v>
      </c>
      <c r="I1355" s="95">
        <f t="shared" si="544"/>
        <v>0</v>
      </c>
      <c r="J1355" s="95">
        <f t="shared" si="544"/>
        <v>0</v>
      </c>
      <c r="K1355" s="95">
        <f t="shared" si="544"/>
        <v>0</v>
      </c>
      <c r="L1355" s="95">
        <f t="shared" si="544"/>
        <v>0</v>
      </c>
      <c r="M1355" s="95">
        <f t="shared" si="544"/>
        <v>0</v>
      </c>
      <c r="N1355" s="95">
        <f t="shared" si="544"/>
        <v>1740600000</v>
      </c>
      <c r="O1355" s="95">
        <f t="shared" si="544"/>
        <v>1740600000</v>
      </c>
      <c r="P1355" s="95">
        <f t="shared" si="544"/>
        <v>1740600000</v>
      </c>
      <c r="Q1355" s="95">
        <f t="shared" si="544"/>
        <v>0</v>
      </c>
      <c r="R1355" s="97">
        <f t="shared" si="544"/>
        <v>0</v>
      </c>
    </row>
    <row r="1356" spans="1:18" ht="18.600000000000001" thickBot="1" x14ac:dyDescent="0.35">
      <c r="A1356" s="2">
        <v>2021</v>
      </c>
      <c r="B1356" s="79" t="s">
        <v>429</v>
      </c>
      <c r="C1356" s="20" t="s">
        <v>213</v>
      </c>
      <c r="D1356" s="21" t="s">
        <v>172</v>
      </c>
      <c r="E1356" s="21">
        <v>11</v>
      </c>
      <c r="F1356" s="21" t="s">
        <v>19</v>
      </c>
      <c r="G1356" s="88" t="s">
        <v>208</v>
      </c>
      <c r="H1356" s="90">
        <v>1740600000</v>
      </c>
      <c r="I1356" s="90">
        <v>0</v>
      </c>
      <c r="J1356" s="90">
        <v>0</v>
      </c>
      <c r="K1356" s="90">
        <v>0</v>
      </c>
      <c r="L1356" s="90">
        <v>0</v>
      </c>
      <c r="M1356" s="90">
        <f t="shared" si="526"/>
        <v>0</v>
      </c>
      <c r="N1356" s="90">
        <f t="shared" si="527"/>
        <v>1740600000</v>
      </c>
      <c r="O1356" s="90">
        <v>1740600000</v>
      </c>
      <c r="P1356" s="90">
        <v>1740600000</v>
      </c>
      <c r="Q1356" s="90">
        <v>0</v>
      </c>
      <c r="R1356" s="91">
        <v>0</v>
      </c>
    </row>
    <row r="1357" spans="1:18" ht="63" thickBot="1" x14ac:dyDescent="0.35">
      <c r="A1357" s="2">
        <v>2021</v>
      </c>
      <c r="B1357" s="79" t="s">
        <v>429</v>
      </c>
      <c r="C1357" s="15" t="s">
        <v>214</v>
      </c>
      <c r="D1357" s="21"/>
      <c r="E1357" s="21"/>
      <c r="F1357" s="21"/>
      <c r="G1357" s="85" t="s">
        <v>215</v>
      </c>
      <c r="H1357" s="95">
        <f t="shared" ref="H1357:R1359" si="545">+H1358</f>
        <v>152413550265</v>
      </c>
      <c r="I1357" s="95">
        <f t="shared" si="545"/>
        <v>0</v>
      </c>
      <c r="J1357" s="95">
        <f t="shared" si="545"/>
        <v>0</v>
      </c>
      <c r="K1357" s="95">
        <f t="shared" si="545"/>
        <v>0</v>
      </c>
      <c r="L1357" s="95">
        <f t="shared" si="545"/>
        <v>0</v>
      </c>
      <c r="M1357" s="95">
        <f t="shared" si="545"/>
        <v>0</v>
      </c>
      <c r="N1357" s="95">
        <f t="shared" si="545"/>
        <v>152413550265</v>
      </c>
      <c r="O1357" s="95">
        <f t="shared" si="545"/>
        <v>152413550265</v>
      </c>
      <c r="P1357" s="95">
        <f t="shared" si="545"/>
        <v>152413550265</v>
      </c>
      <c r="Q1357" s="95">
        <f t="shared" si="545"/>
        <v>0</v>
      </c>
      <c r="R1357" s="97">
        <f t="shared" si="545"/>
        <v>0</v>
      </c>
    </row>
    <row r="1358" spans="1:18" ht="63" thickBot="1" x14ac:dyDescent="0.35">
      <c r="A1358" s="2">
        <v>2021</v>
      </c>
      <c r="B1358" s="79" t="s">
        <v>429</v>
      </c>
      <c r="C1358" s="15" t="s">
        <v>216</v>
      </c>
      <c r="D1358" s="53"/>
      <c r="E1358" s="53"/>
      <c r="F1358" s="21"/>
      <c r="G1358" s="85" t="s">
        <v>215</v>
      </c>
      <c r="H1358" s="95">
        <f t="shared" si="545"/>
        <v>152413550265</v>
      </c>
      <c r="I1358" s="95">
        <f t="shared" si="545"/>
        <v>0</v>
      </c>
      <c r="J1358" s="95">
        <f t="shared" si="545"/>
        <v>0</v>
      </c>
      <c r="K1358" s="95">
        <f t="shared" si="545"/>
        <v>0</v>
      </c>
      <c r="L1358" s="95">
        <f t="shared" si="545"/>
        <v>0</v>
      </c>
      <c r="M1358" s="95">
        <f t="shared" si="545"/>
        <v>0</v>
      </c>
      <c r="N1358" s="95">
        <f t="shared" si="545"/>
        <v>152413550265</v>
      </c>
      <c r="O1358" s="95">
        <f t="shared" si="545"/>
        <v>152413550265</v>
      </c>
      <c r="P1358" s="95">
        <f t="shared" si="545"/>
        <v>152413550265</v>
      </c>
      <c r="Q1358" s="95">
        <f t="shared" si="545"/>
        <v>0</v>
      </c>
      <c r="R1358" s="97">
        <f t="shared" si="545"/>
        <v>0</v>
      </c>
    </row>
    <row r="1359" spans="1:18" ht="18.600000000000001" thickBot="1" x14ac:dyDescent="0.35">
      <c r="A1359" s="2">
        <v>2021</v>
      </c>
      <c r="B1359" s="79" t="s">
        <v>429</v>
      </c>
      <c r="C1359" s="15" t="s">
        <v>217</v>
      </c>
      <c r="D1359" s="53"/>
      <c r="E1359" s="53"/>
      <c r="F1359" s="21"/>
      <c r="G1359" s="85" t="s">
        <v>218</v>
      </c>
      <c r="H1359" s="95">
        <f t="shared" si="545"/>
        <v>152413550265</v>
      </c>
      <c r="I1359" s="95">
        <f t="shared" si="545"/>
        <v>0</v>
      </c>
      <c r="J1359" s="95">
        <f t="shared" si="545"/>
        <v>0</v>
      </c>
      <c r="K1359" s="95">
        <f t="shared" si="545"/>
        <v>0</v>
      </c>
      <c r="L1359" s="95">
        <f t="shared" si="545"/>
        <v>0</v>
      </c>
      <c r="M1359" s="95">
        <f t="shared" si="545"/>
        <v>0</v>
      </c>
      <c r="N1359" s="95">
        <f t="shared" si="545"/>
        <v>152413550265</v>
      </c>
      <c r="O1359" s="95">
        <f t="shared" si="545"/>
        <v>152413550265</v>
      </c>
      <c r="P1359" s="95">
        <f t="shared" si="545"/>
        <v>152413550265</v>
      </c>
      <c r="Q1359" s="95">
        <f t="shared" si="545"/>
        <v>0</v>
      </c>
      <c r="R1359" s="97">
        <f t="shared" si="545"/>
        <v>0</v>
      </c>
    </row>
    <row r="1360" spans="1:18" ht="18.600000000000001" thickBot="1" x14ac:dyDescent="0.35">
      <c r="A1360" s="2">
        <v>2021</v>
      </c>
      <c r="B1360" s="79" t="s">
        <v>429</v>
      </c>
      <c r="C1360" s="20" t="s">
        <v>219</v>
      </c>
      <c r="D1360" s="21" t="s">
        <v>172</v>
      </c>
      <c r="E1360" s="21">
        <v>11</v>
      </c>
      <c r="F1360" s="21" t="s">
        <v>19</v>
      </c>
      <c r="G1360" s="88" t="s">
        <v>208</v>
      </c>
      <c r="H1360" s="90">
        <v>152413550265</v>
      </c>
      <c r="I1360" s="90">
        <v>0</v>
      </c>
      <c r="J1360" s="90">
        <v>0</v>
      </c>
      <c r="K1360" s="90">
        <v>0</v>
      </c>
      <c r="L1360" s="90">
        <v>0</v>
      </c>
      <c r="M1360" s="90">
        <f t="shared" si="526"/>
        <v>0</v>
      </c>
      <c r="N1360" s="90">
        <f t="shared" si="527"/>
        <v>152413550265</v>
      </c>
      <c r="O1360" s="90">
        <v>152413550265</v>
      </c>
      <c r="P1360" s="90">
        <v>152413550265</v>
      </c>
      <c r="Q1360" s="90">
        <v>0</v>
      </c>
      <c r="R1360" s="91">
        <v>0</v>
      </c>
    </row>
    <row r="1361" spans="1:18" ht="78.599999999999994" thickBot="1" x14ac:dyDescent="0.35">
      <c r="A1361" s="2">
        <v>2021</v>
      </c>
      <c r="B1361" s="79" t="s">
        <v>429</v>
      </c>
      <c r="C1361" s="15" t="s">
        <v>220</v>
      </c>
      <c r="D1361" s="21"/>
      <c r="E1361" s="21"/>
      <c r="F1361" s="21"/>
      <c r="G1361" s="104" t="s">
        <v>221</v>
      </c>
      <c r="H1361" s="95">
        <f t="shared" ref="H1361:R1363" si="546">+H1362</f>
        <v>174246806812</v>
      </c>
      <c r="I1361" s="95">
        <f t="shared" si="546"/>
        <v>0</v>
      </c>
      <c r="J1361" s="95">
        <f t="shared" si="546"/>
        <v>0</v>
      </c>
      <c r="K1361" s="95">
        <f t="shared" si="546"/>
        <v>0</v>
      </c>
      <c r="L1361" s="95">
        <f t="shared" si="546"/>
        <v>0</v>
      </c>
      <c r="M1361" s="95">
        <f t="shared" si="546"/>
        <v>0</v>
      </c>
      <c r="N1361" s="95">
        <f t="shared" si="546"/>
        <v>174246806812</v>
      </c>
      <c r="O1361" s="95">
        <f t="shared" si="546"/>
        <v>174246806812</v>
      </c>
      <c r="P1361" s="95">
        <f t="shared" si="546"/>
        <v>174246806812</v>
      </c>
      <c r="Q1361" s="95">
        <f t="shared" si="546"/>
        <v>0</v>
      </c>
      <c r="R1361" s="97">
        <f t="shared" si="546"/>
        <v>0</v>
      </c>
    </row>
    <row r="1362" spans="1:18" ht="78.599999999999994" thickBot="1" x14ac:dyDescent="0.35">
      <c r="A1362" s="2">
        <v>2021</v>
      </c>
      <c r="B1362" s="79" t="s">
        <v>429</v>
      </c>
      <c r="C1362" s="15" t="s">
        <v>222</v>
      </c>
      <c r="D1362" s="53"/>
      <c r="E1362" s="53"/>
      <c r="F1362" s="21"/>
      <c r="G1362" s="104" t="s">
        <v>221</v>
      </c>
      <c r="H1362" s="95">
        <f t="shared" si="546"/>
        <v>174246806812</v>
      </c>
      <c r="I1362" s="95">
        <f t="shared" si="546"/>
        <v>0</v>
      </c>
      <c r="J1362" s="95">
        <f t="shared" si="546"/>
        <v>0</v>
      </c>
      <c r="K1362" s="95">
        <f t="shared" si="546"/>
        <v>0</v>
      </c>
      <c r="L1362" s="95">
        <f t="shared" si="546"/>
        <v>0</v>
      </c>
      <c r="M1362" s="95">
        <f t="shared" si="546"/>
        <v>0</v>
      </c>
      <c r="N1362" s="95">
        <f t="shared" si="546"/>
        <v>174246806812</v>
      </c>
      <c r="O1362" s="95">
        <f t="shared" si="546"/>
        <v>174246806812</v>
      </c>
      <c r="P1362" s="95">
        <f t="shared" si="546"/>
        <v>174246806812</v>
      </c>
      <c r="Q1362" s="95">
        <f t="shared" si="546"/>
        <v>0</v>
      </c>
      <c r="R1362" s="97">
        <f t="shared" si="546"/>
        <v>0</v>
      </c>
    </row>
    <row r="1363" spans="1:18" ht="18.600000000000001" thickBot="1" x14ac:dyDescent="0.35">
      <c r="A1363" s="2">
        <v>2021</v>
      </c>
      <c r="B1363" s="79" t="s">
        <v>429</v>
      </c>
      <c r="C1363" s="15" t="s">
        <v>223</v>
      </c>
      <c r="D1363" s="53"/>
      <c r="E1363" s="53"/>
      <c r="F1363" s="21"/>
      <c r="G1363" s="85" t="s">
        <v>218</v>
      </c>
      <c r="H1363" s="95">
        <f t="shared" si="546"/>
        <v>174246806812</v>
      </c>
      <c r="I1363" s="95">
        <f t="shared" si="546"/>
        <v>0</v>
      </c>
      <c r="J1363" s="95">
        <f t="shared" si="546"/>
        <v>0</v>
      </c>
      <c r="K1363" s="95">
        <f t="shared" si="546"/>
        <v>0</v>
      </c>
      <c r="L1363" s="95">
        <f t="shared" si="546"/>
        <v>0</v>
      </c>
      <c r="M1363" s="95">
        <f t="shared" si="546"/>
        <v>0</v>
      </c>
      <c r="N1363" s="95">
        <f t="shared" si="546"/>
        <v>174246806812</v>
      </c>
      <c r="O1363" s="95">
        <f t="shared" si="546"/>
        <v>174246806812</v>
      </c>
      <c r="P1363" s="95">
        <f t="shared" si="546"/>
        <v>174246806812</v>
      </c>
      <c r="Q1363" s="95">
        <f t="shared" si="546"/>
        <v>0</v>
      </c>
      <c r="R1363" s="97">
        <f t="shared" si="546"/>
        <v>0</v>
      </c>
    </row>
    <row r="1364" spans="1:18" ht="18.600000000000001" thickBot="1" x14ac:dyDescent="0.35">
      <c r="A1364" s="2">
        <v>2021</v>
      </c>
      <c r="B1364" s="79" t="s">
        <v>429</v>
      </c>
      <c r="C1364" s="20" t="s">
        <v>224</v>
      </c>
      <c r="D1364" s="21" t="s">
        <v>172</v>
      </c>
      <c r="E1364" s="21">
        <v>11</v>
      </c>
      <c r="F1364" s="21" t="s">
        <v>19</v>
      </c>
      <c r="G1364" s="88" t="s">
        <v>208</v>
      </c>
      <c r="H1364" s="90">
        <v>174246806812</v>
      </c>
      <c r="I1364" s="90">
        <v>0</v>
      </c>
      <c r="J1364" s="90">
        <v>0</v>
      </c>
      <c r="K1364" s="90">
        <v>0</v>
      </c>
      <c r="L1364" s="90">
        <v>0</v>
      </c>
      <c r="M1364" s="90">
        <f t="shared" si="526"/>
        <v>0</v>
      </c>
      <c r="N1364" s="90">
        <f t="shared" si="527"/>
        <v>174246806812</v>
      </c>
      <c r="O1364" s="90">
        <v>174246806812</v>
      </c>
      <c r="P1364" s="90">
        <v>174246806812</v>
      </c>
      <c r="Q1364" s="90">
        <v>0</v>
      </c>
      <c r="R1364" s="91">
        <v>0</v>
      </c>
    </row>
    <row r="1365" spans="1:18" ht="63" thickBot="1" x14ac:dyDescent="0.35">
      <c r="A1365" s="2">
        <v>2021</v>
      </c>
      <c r="B1365" s="79" t="s">
        <v>429</v>
      </c>
      <c r="C1365" s="15" t="s">
        <v>225</v>
      </c>
      <c r="D1365" s="16"/>
      <c r="E1365" s="16"/>
      <c r="F1365" s="16"/>
      <c r="G1365" s="85" t="s">
        <v>226</v>
      </c>
      <c r="H1365" s="95">
        <f t="shared" ref="H1365:R1367" si="547">+H1366</f>
        <v>251092107058</v>
      </c>
      <c r="I1365" s="95">
        <f t="shared" si="547"/>
        <v>0</v>
      </c>
      <c r="J1365" s="95">
        <f t="shared" si="547"/>
        <v>0</v>
      </c>
      <c r="K1365" s="95">
        <f t="shared" si="547"/>
        <v>0</v>
      </c>
      <c r="L1365" s="95">
        <f t="shared" si="547"/>
        <v>0</v>
      </c>
      <c r="M1365" s="95">
        <f t="shared" si="547"/>
        <v>0</v>
      </c>
      <c r="N1365" s="95">
        <f t="shared" si="547"/>
        <v>251092107058</v>
      </c>
      <c r="O1365" s="95">
        <f t="shared" si="547"/>
        <v>251092107058</v>
      </c>
      <c r="P1365" s="95">
        <f t="shared" si="547"/>
        <v>251092107058</v>
      </c>
      <c r="Q1365" s="95">
        <f t="shared" si="547"/>
        <v>0</v>
      </c>
      <c r="R1365" s="97">
        <f t="shared" si="547"/>
        <v>0</v>
      </c>
    </row>
    <row r="1366" spans="1:18" ht="63" thickBot="1" x14ac:dyDescent="0.35">
      <c r="A1366" s="2">
        <v>2021</v>
      </c>
      <c r="B1366" s="79" t="s">
        <v>429</v>
      </c>
      <c r="C1366" s="15" t="s">
        <v>227</v>
      </c>
      <c r="D1366" s="55"/>
      <c r="E1366" s="55"/>
      <c r="F1366" s="16"/>
      <c r="G1366" s="104" t="s">
        <v>226</v>
      </c>
      <c r="H1366" s="95">
        <f t="shared" si="547"/>
        <v>251092107058</v>
      </c>
      <c r="I1366" s="95">
        <f t="shared" si="547"/>
        <v>0</v>
      </c>
      <c r="J1366" s="95">
        <f t="shared" si="547"/>
        <v>0</v>
      </c>
      <c r="K1366" s="95">
        <f t="shared" si="547"/>
        <v>0</v>
      </c>
      <c r="L1366" s="95">
        <f t="shared" si="547"/>
        <v>0</v>
      </c>
      <c r="M1366" s="95">
        <f t="shared" si="547"/>
        <v>0</v>
      </c>
      <c r="N1366" s="95">
        <f t="shared" si="547"/>
        <v>251092107058</v>
      </c>
      <c r="O1366" s="95">
        <f t="shared" si="547"/>
        <v>251092107058</v>
      </c>
      <c r="P1366" s="95">
        <f t="shared" si="547"/>
        <v>251092107058</v>
      </c>
      <c r="Q1366" s="95">
        <f t="shared" si="547"/>
        <v>0</v>
      </c>
      <c r="R1366" s="97">
        <f t="shared" si="547"/>
        <v>0</v>
      </c>
    </row>
    <row r="1367" spans="1:18" ht="18.600000000000001" thickBot="1" x14ac:dyDescent="0.35">
      <c r="A1367" s="2">
        <v>2021</v>
      </c>
      <c r="B1367" s="79" t="s">
        <v>429</v>
      </c>
      <c r="C1367" s="15" t="s">
        <v>228</v>
      </c>
      <c r="D1367" s="55"/>
      <c r="E1367" s="55"/>
      <c r="F1367" s="16"/>
      <c r="G1367" s="85" t="s">
        <v>218</v>
      </c>
      <c r="H1367" s="95">
        <f t="shared" si="547"/>
        <v>251092107058</v>
      </c>
      <c r="I1367" s="95">
        <f t="shared" si="547"/>
        <v>0</v>
      </c>
      <c r="J1367" s="95">
        <f t="shared" si="547"/>
        <v>0</v>
      </c>
      <c r="K1367" s="95">
        <f t="shared" si="547"/>
        <v>0</v>
      </c>
      <c r="L1367" s="95">
        <f t="shared" si="547"/>
        <v>0</v>
      </c>
      <c r="M1367" s="95">
        <f t="shared" si="547"/>
        <v>0</v>
      </c>
      <c r="N1367" s="95">
        <f t="shared" si="547"/>
        <v>251092107058</v>
      </c>
      <c r="O1367" s="95">
        <f t="shared" si="547"/>
        <v>251092107058</v>
      </c>
      <c r="P1367" s="95">
        <f t="shared" si="547"/>
        <v>251092107058</v>
      </c>
      <c r="Q1367" s="95">
        <f t="shared" si="547"/>
        <v>0</v>
      </c>
      <c r="R1367" s="97">
        <f t="shared" si="547"/>
        <v>0</v>
      </c>
    </row>
    <row r="1368" spans="1:18" ht="18.600000000000001" thickBot="1" x14ac:dyDescent="0.35">
      <c r="A1368" s="2">
        <v>2021</v>
      </c>
      <c r="B1368" s="79" t="s">
        <v>429</v>
      </c>
      <c r="C1368" s="20" t="s">
        <v>229</v>
      </c>
      <c r="D1368" s="21" t="s">
        <v>172</v>
      </c>
      <c r="E1368" s="21">
        <v>11</v>
      </c>
      <c r="F1368" s="21" t="s">
        <v>19</v>
      </c>
      <c r="G1368" s="88" t="s">
        <v>208</v>
      </c>
      <c r="H1368" s="90">
        <v>251092107058</v>
      </c>
      <c r="I1368" s="90">
        <v>0</v>
      </c>
      <c r="J1368" s="90">
        <v>0</v>
      </c>
      <c r="K1368" s="90">
        <v>0</v>
      </c>
      <c r="L1368" s="90">
        <v>0</v>
      </c>
      <c r="M1368" s="90">
        <f t="shared" si="526"/>
        <v>0</v>
      </c>
      <c r="N1368" s="90">
        <f t="shared" si="527"/>
        <v>251092107058</v>
      </c>
      <c r="O1368" s="90">
        <v>251092107058</v>
      </c>
      <c r="P1368" s="90">
        <v>251092107058</v>
      </c>
      <c r="Q1368" s="90">
        <v>0</v>
      </c>
      <c r="R1368" s="91">
        <v>0</v>
      </c>
    </row>
    <row r="1369" spans="1:18" ht="78.599999999999994" thickBot="1" x14ac:dyDescent="0.35">
      <c r="A1369" s="2">
        <v>2021</v>
      </c>
      <c r="B1369" s="79" t="s">
        <v>429</v>
      </c>
      <c r="C1369" s="15" t="s">
        <v>230</v>
      </c>
      <c r="D1369" s="21"/>
      <c r="E1369" s="21"/>
      <c r="F1369" s="21"/>
      <c r="G1369" s="85" t="s">
        <v>231</v>
      </c>
      <c r="H1369" s="95">
        <f t="shared" ref="H1369:R1371" si="548">+H1370</f>
        <v>242233026988</v>
      </c>
      <c r="I1369" s="95">
        <f t="shared" si="548"/>
        <v>0</v>
      </c>
      <c r="J1369" s="95">
        <f t="shared" si="548"/>
        <v>0</v>
      </c>
      <c r="K1369" s="95">
        <f t="shared" si="548"/>
        <v>0</v>
      </c>
      <c r="L1369" s="95">
        <f t="shared" si="548"/>
        <v>0</v>
      </c>
      <c r="M1369" s="95">
        <f t="shared" si="548"/>
        <v>0</v>
      </c>
      <c r="N1369" s="95">
        <f t="shared" si="548"/>
        <v>242233026988</v>
      </c>
      <c r="O1369" s="95">
        <f t="shared" si="548"/>
        <v>242233026988</v>
      </c>
      <c r="P1369" s="95">
        <f t="shared" si="548"/>
        <v>242233026988</v>
      </c>
      <c r="Q1369" s="95">
        <f t="shared" si="548"/>
        <v>8850428804</v>
      </c>
      <c r="R1369" s="97">
        <f t="shared" si="548"/>
        <v>8850428804</v>
      </c>
    </row>
    <row r="1370" spans="1:18" ht="78.599999999999994" thickBot="1" x14ac:dyDescent="0.35">
      <c r="A1370" s="2">
        <v>2021</v>
      </c>
      <c r="B1370" s="79" t="s">
        <v>429</v>
      </c>
      <c r="C1370" s="15" t="s">
        <v>232</v>
      </c>
      <c r="D1370" s="53"/>
      <c r="E1370" s="53"/>
      <c r="F1370" s="21"/>
      <c r="G1370" s="85" t="s">
        <v>231</v>
      </c>
      <c r="H1370" s="95">
        <f t="shared" si="548"/>
        <v>242233026988</v>
      </c>
      <c r="I1370" s="95">
        <f t="shared" si="548"/>
        <v>0</v>
      </c>
      <c r="J1370" s="95">
        <f t="shared" si="548"/>
        <v>0</v>
      </c>
      <c r="K1370" s="95">
        <f t="shared" si="548"/>
        <v>0</v>
      </c>
      <c r="L1370" s="95">
        <f t="shared" si="548"/>
        <v>0</v>
      </c>
      <c r="M1370" s="95">
        <f t="shared" si="548"/>
        <v>0</v>
      </c>
      <c r="N1370" s="95">
        <f t="shared" si="548"/>
        <v>242233026988</v>
      </c>
      <c r="O1370" s="95">
        <f t="shared" si="548"/>
        <v>242233026988</v>
      </c>
      <c r="P1370" s="95">
        <f t="shared" si="548"/>
        <v>242233026988</v>
      </c>
      <c r="Q1370" s="95">
        <f t="shared" si="548"/>
        <v>8850428804</v>
      </c>
      <c r="R1370" s="97">
        <f t="shared" si="548"/>
        <v>8850428804</v>
      </c>
    </row>
    <row r="1371" spans="1:18" ht="18.600000000000001" thickBot="1" x14ac:dyDescent="0.35">
      <c r="A1371" s="2">
        <v>2021</v>
      </c>
      <c r="B1371" s="79" t="s">
        <v>429</v>
      </c>
      <c r="C1371" s="15" t="s">
        <v>233</v>
      </c>
      <c r="D1371" s="53"/>
      <c r="E1371" s="53"/>
      <c r="F1371" s="21"/>
      <c r="G1371" s="85" t="s">
        <v>218</v>
      </c>
      <c r="H1371" s="95">
        <f t="shared" si="548"/>
        <v>242233026988</v>
      </c>
      <c r="I1371" s="95">
        <f t="shared" si="548"/>
        <v>0</v>
      </c>
      <c r="J1371" s="95">
        <f t="shared" si="548"/>
        <v>0</v>
      </c>
      <c r="K1371" s="95">
        <f t="shared" si="548"/>
        <v>0</v>
      </c>
      <c r="L1371" s="95">
        <f t="shared" si="548"/>
        <v>0</v>
      </c>
      <c r="M1371" s="95">
        <f t="shared" si="548"/>
        <v>0</v>
      </c>
      <c r="N1371" s="95">
        <f t="shared" si="548"/>
        <v>242233026988</v>
      </c>
      <c r="O1371" s="95">
        <f t="shared" si="548"/>
        <v>242233026988</v>
      </c>
      <c r="P1371" s="95">
        <f t="shared" si="548"/>
        <v>242233026988</v>
      </c>
      <c r="Q1371" s="95">
        <f t="shared" si="548"/>
        <v>8850428804</v>
      </c>
      <c r="R1371" s="97">
        <f t="shared" si="548"/>
        <v>8850428804</v>
      </c>
    </row>
    <row r="1372" spans="1:18" ht="18.600000000000001" thickBot="1" x14ac:dyDescent="0.35">
      <c r="A1372" s="2">
        <v>2021</v>
      </c>
      <c r="B1372" s="79" t="s">
        <v>429</v>
      </c>
      <c r="C1372" s="20" t="s">
        <v>234</v>
      </c>
      <c r="D1372" s="21" t="s">
        <v>172</v>
      </c>
      <c r="E1372" s="21">
        <v>11</v>
      </c>
      <c r="F1372" s="21" t="s">
        <v>19</v>
      </c>
      <c r="G1372" s="88" t="s">
        <v>208</v>
      </c>
      <c r="H1372" s="90">
        <v>242233026988</v>
      </c>
      <c r="I1372" s="90">
        <v>0</v>
      </c>
      <c r="J1372" s="90">
        <v>0</v>
      </c>
      <c r="K1372" s="90">
        <v>0</v>
      </c>
      <c r="L1372" s="90">
        <v>0</v>
      </c>
      <c r="M1372" s="90">
        <f t="shared" si="526"/>
        <v>0</v>
      </c>
      <c r="N1372" s="90">
        <f t="shared" si="527"/>
        <v>242233026988</v>
      </c>
      <c r="O1372" s="90">
        <v>242233026988</v>
      </c>
      <c r="P1372" s="90">
        <v>242233026988</v>
      </c>
      <c r="Q1372" s="90">
        <v>8850428804</v>
      </c>
      <c r="R1372" s="91">
        <v>8850428804</v>
      </c>
    </row>
    <row r="1373" spans="1:18" ht="63" thickBot="1" x14ac:dyDescent="0.35">
      <c r="A1373" s="2">
        <v>2021</v>
      </c>
      <c r="B1373" s="79" t="s">
        <v>429</v>
      </c>
      <c r="C1373" s="15" t="s">
        <v>235</v>
      </c>
      <c r="D1373" s="21"/>
      <c r="E1373" s="21"/>
      <c r="F1373" s="21"/>
      <c r="G1373" s="85" t="s">
        <v>236</v>
      </c>
      <c r="H1373" s="95">
        <f t="shared" ref="H1373:R1375" si="549">+H1374</f>
        <v>172797196133</v>
      </c>
      <c r="I1373" s="95">
        <f t="shared" si="549"/>
        <v>0</v>
      </c>
      <c r="J1373" s="95">
        <f t="shared" si="549"/>
        <v>0</v>
      </c>
      <c r="K1373" s="95">
        <f t="shared" si="549"/>
        <v>0</v>
      </c>
      <c r="L1373" s="95">
        <f t="shared" si="549"/>
        <v>0</v>
      </c>
      <c r="M1373" s="95">
        <f t="shared" si="549"/>
        <v>0</v>
      </c>
      <c r="N1373" s="95">
        <f t="shared" si="549"/>
        <v>172797196133</v>
      </c>
      <c r="O1373" s="95">
        <f t="shared" si="549"/>
        <v>172797196133</v>
      </c>
      <c r="P1373" s="95">
        <f t="shared" si="549"/>
        <v>172797196133</v>
      </c>
      <c r="Q1373" s="95">
        <f t="shared" si="549"/>
        <v>11739643239</v>
      </c>
      <c r="R1373" s="97">
        <f t="shared" si="549"/>
        <v>11739643239</v>
      </c>
    </row>
    <row r="1374" spans="1:18" ht="63" thickBot="1" x14ac:dyDescent="0.35">
      <c r="A1374" s="2">
        <v>2021</v>
      </c>
      <c r="B1374" s="79" t="s">
        <v>429</v>
      </c>
      <c r="C1374" s="15" t="s">
        <v>237</v>
      </c>
      <c r="D1374" s="53"/>
      <c r="E1374" s="53"/>
      <c r="F1374" s="21"/>
      <c r="G1374" s="104" t="s">
        <v>236</v>
      </c>
      <c r="H1374" s="95">
        <f t="shared" si="549"/>
        <v>172797196133</v>
      </c>
      <c r="I1374" s="95">
        <f t="shared" si="549"/>
        <v>0</v>
      </c>
      <c r="J1374" s="95">
        <f t="shared" si="549"/>
        <v>0</v>
      </c>
      <c r="K1374" s="95">
        <f t="shared" si="549"/>
        <v>0</v>
      </c>
      <c r="L1374" s="95">
        <f t="shared" si="549"/>
        <v>0</v>
      </c>
      <c r="M1374" s="95">
        <f t="shared" si="549"/>
        <v>0</v>
      </c>
      <c r="N1374" s="95">
        <f t="shared" si="549"/>
        <v>172797196133</v>
      </c>
      <c r="O1374" s="95">
        <f t="shared" si="549"/>
        <v>172797196133</v>
      </c>
      <c r="P1374" s="95">
        <f t="shared" si="549"/>
        <v>172797196133</v>
      </c>
      <c r="Q1374" s="95">
        <f t="shared" si="549"/>
        <v>11739643239</v>
      </c>
      <c r="R1374" s="97">
        <f t="shared" si="549"/>
        <v>11739643239</v>
      </c>
    </row>
    <row r="1375" spans="1:18" ht="18.600000000000001" thickBot="1" x14ac:dyDescent="0.35">
      <c r="A1375" s="2">
        <v>2021</v>
      </c>
      <c r="B1375" s="79" t="s">
        <v>429</v>
      </c>
      <c r="C1375" s="15" t="s">
        <v>238</v>
      </c>
      <c r="D1375" s="53"/>
      <c r="E1375" s="53"/>
      <c r="F1375" s="21"/>
      <c r="G1375" s="85" t="s">
        <v>218</v>
      </c>
      <c r="H1375" s="95">
        <f t="shared" si="549"/>
        <v>172797196133</v>
      </c>
      <c r="I1375" s="95">
        <f t="shared" si="549"/>
        <v>0</v>
      </c>
      <c r="J1375" s="95">
        <f t="shared" si="549"/>
        <v>0</v>
      </c>
      <c r="K1375" s="95">
        <f t="shared" si="549"/>
        <v>0</v>
      </c>
      <c r="L1375" s="95">
        <f t="shared" si="549"/>
        <v>0</v>
      </c>
      <c r="M1375" s="95">
        <f t="shared" si="549"/>
        <v>0</v>
      </c>
      <c r="N1375" s="95">
        <f t="shared" si="549"/>
        <v>172797196133</v>
      </c>
      <c r="O1375" s="95">
        <f t="shared" si="549"/>
        <v>172797196133</v>
      </c>
      <c r="P1375" s="95">
        <f t="shared" si="549"/>
        <v>172797196133</v>
      </c>
      <c r="Q1375" s="95">
        <f t="shared" si="549"/>
        <v>11739643239</v>
      </c>
      <c r="R1375" s="97">
        <f t="shared" si="549"/>
        <v>11739643239</v>
      </c>
    </row>
    <row r="1376" spans="1:18" ht="18.600000000000001" thickBot="1" x14ac:dyDescent="0.35">
      <c r="A1376" s="2">
        <v>2021</v>
      </c>
      <c r="B1376" s="79" t="s">
        <v>429</v>
      </c>
      <c r="C1376" s="20" t="s">
        <v>239</v>
      </c>
      <c r="D1376" s="21" t="s">
        <v>172</v>
      </c>
      <c r="E1376" s="21">
        <v>11</v>
      </c>
      <c r="F1376" s="21" t="s">
        <v>19</v>
      </c>
      <c r="G1376" s="88" t="s">
        <v>208</v>
      </c>
      <c r="H1376" s="90">
        <v>172797196133</v>
      </c>
      <c r="I1376" s="90">
        <v>0</v>
      </c>
      <c r="J1376" s="90">
        <v>0</v>
      </c>
      <c r="K1376" s="90">
        <v>0</v>
      </c>
      <c r="L1376" s="90">
        <v>0</v>
      </c>
      <c r="M1376" s="90">
        <f t="shared" si="526"/>
        <v>0</v>
      </c>
      <c r="N1376" s="90">
        <f t="shared" si="527"/>
        <v>172797196133</v>
      </c>
      <c r="O1376" s="90">
        <v>172797196133</v>
      </c>
      <c r="P1376" s="90">
        <v>172797196133</v>
      </c>
      <c r="Q1376" s="90">
        <v>11739643239</v>
      </c>
      <c r="R1376" s="91">
        <v>11739643239</v>
      </c>
    </row>
    <row r="1377" spans="1:18" ht="63" thickBot="1" x14ac:dyDescent="0.35">
      <c r="A1377" s="2">
        <v>2021</v>
      </c>
      <c r="B1377" s="79" t="s">
        <v>429</v>
      </c>
      <c r="C1377" s="15" t="s">
        <v>240</v>
      </c>
      <c r="D1377" s="21"/>
      <c r="E1377" s="21"/>
      <c r="F1377" s="21"/>
      <c r="G1377" s="85" t="s">
        <v>241</v>
      </c>
      <c r="H1377" s="95">
        <f t="shared" ref="H1377:R1379" si="550">+H1378</f>
        <v>186940477824</v>
      </c>
      <c r="I1377" s="95">
        <f t="shared" si="550"/>
        <v>0</v>
      </c>
      <c r="J1377" s="95">
        <f t="shared" si="550"/>
        <v>0</v>
      </c>
      <c r="K1377" s="95">
        <f t="shared" si="550"/>
        <v>0</v>
      </c>
      <c r="L1377" s="95">
        <f t="shared" si="550"/>
        <v>0</v>
      </c>
      <c r="M1377" s="95">
        <f t="shared" si="550"/>
        <v>0</v>
      </c>
      <c r="N1377" s="95">
        <f t="shared" si="550"/>
        <v>186940477824</v>
      </c>
      <c r="O1377" s="95">
        <f t="shared" si="550"/>
        <v>186940477824</v>
      </c>
      <c r="P1377" s="95">
        <f t="shared" si="550"/>
        <v>186940477824</v>
      </c>
      <c r="Q1377" s="95">
        <f t="shared" si="550"/>
        <v>17558442757</v>
      </c>
      <c r="R1377" s="97">
        <f t="shared" si="550"/>
        <v>17558442757</v>
      </c>
    </row>
    <row r="1378" spans="1:18" ht="63" thickBot="1" x14ac:dyDescent="0.35">
      <c r="A1378" s="2">
        <v>2021</v>
      </c>
      <c r="B1378" s="79" t="s">
        <v>429</v>
      </c>
      <c r="C1378" s="15" t="s">
        <v>242</v>
      </c>
      <c r="D1378" s="53"/>
      <c r="E1378" s="53"/>
      <c r="F1378" s="21"/>
      <c r="G1378" s="104" t="s">
        <v>241</v>
      </c>
      <c r="H1378" s="95">
        <f t="shared" si="550"/>
        <v>186940477824</v>
      </c>
      <c r="I1378" s="95">
        <f t="shared" si="550"/>
        <v>0</v>
      </c>
      <c r="J1378" s="95">
        <f t="shared" si="550"/>
        <v>0</v>
      </c>
      <c r="K1378" s="95">
        <f t="shared" si="550"/>
        <v>0</v>
      </c>
      <c r="L1378" s="95">
        <f t="shared" si="550"/>
        <v>0</v>
      </c>
      <c r="M1378" s="95">
        <f t="shared" si="550"/>
        <v>0</v>
      </c>
      <c r="N1378" s="95">
        <f t="shared" si="550"/>
        <v>186940477824</v>
      </c>
      <c r="O1378" s="95">
        <f t="shared" si="550"/>
        <v>186940477824</v>
      </c>
      <c r="P1378" s="95">
        <f t="shared" si="550"/>
        <v>186940477824</v>
      </c>
      <c r="Q1378" s="95">
        <f t="shared" si="550"/>
        <v>17558442757</v>
      </c>
      <c r="R1378" s="97">
        <f t="shared" si="550"/>
        <v>17558442757</v>
      </c>
    </row>
    <row r="1379" spans="1:18" ht="18.600000000000001" thickBot="1" x14ac:dyDescent="0.35">
      <c r="A1379" s="2">
        <v>2021</v>
      </c>
      <c r="B1379" s="79" t="s">
        <v>429</v>
      </c>
      <c r="C1379" s="15" t="s">
        <v>243</v>
      </c>
      <c r="D1379" s="53"/>
      <c r="E1379" s="53"/>
      <c r="F1379" s="21"/>
      <c r="G1379" s="85" t="s">
        <v>218</v>
      </c>
      <c r="H1379" s="95">
        <f t="shared" si="550"/>
        <v>186940477824</v>
      </c>
      <c r="I1379" s="95">
        <f t="shared" si="550"/>
        <v>0</v>
      </c>
      <c r="J1379" s="95">
        <f t="shared" si="550"/>
        <v>0</v>
      </c>
      <c r="K1379" s="95">
        <f t="shared" si="550"/>
        <v>0</v>
      </c>
      <c r="L1379" s="95">
        <f t="shared" si="550"/>
        <v>0</v>
      </c>
      <c r="M1379" s="95">
        <f t="shared" si="550"/>
        <v>0</v>
      </c>
      <c r="N1379" s="95">
        <f t="shared" si="550"/>
        <v>186940477824</v>
      </c>
      <c r="O1379" s="95">
        <f t="shared" si="550"/>
        <v>186940477824</v>
      </c>
      <c r="P1379" s="95">
        <f t="shared" si="550"/>
        <v>186940477824</v>
      </c>
      <c r="Q1379" s="95">
        <f t="shared" si="550"/>
        <v>17558442757</v>
      </c>
      <c r="R1379" s="97">
        <f t="shared" si="550"/>
        <v>17558442757</v>
      </c>
    </row>
    <row r="1380" spans="1:18" ht="18.600000000000001" thickBot="1" x14ac:dyDescent="0.35">
      <c r="A1380" s="2">
        <v>2021</v>
      </c>
      <c r="B1380" s="79" t="s">
        <v>429</v>
      </c>
      <c r="C1380" s="20" t="s">
        <v>244</v>
      </c>
      <c r="D1380" s="21" t="s">
        <v>172</v>
      </c>
      <c r="E1380" s="21">
        <v>11</v>
      </c>
      <c r="F1380" s="21" t="s">
        <v>19</v>
      </c>
      <c r="G1380" s="88" t="s">
        <v>208</v>
      </c>
      <c r="H1380" s="90">
        <v>186940477824</v>
      </c>
      <c r="I1380" s="90">
        <v>0</v>
      </c>
      <c r="J1380" s="90">
        <v>0</v>
      </c>
      <c r="K1380" s="90">
        <v>0</v>
      </c>
      <c r="L1380" s="90">
        <v>0</v>
      </c>
      <c r="M1380" s="90">
        <f t="shared" ref="M1380:M1443" si="551">+I1380-J1380+K1380-L1380</f>
        <v>0</v>
      </c>
      <c r="N1380" s="90">
        <f t="shared" ref="N1380:N1443" si="552">+H1380+M1380</f>
        <v>186940477824</v>
      </c>
      <c r="O1380" s="90">
        <v>186940477824</v>
      </c>
      <c r="P1380" s="90">
        <v>186940477824</v>
      </c>
      <c r="Q1380" s="90">
        <v>17558442757</v>
      </c>
      <c r="R1380" s="91">
        <v>17558442757</v>
      </c>
    </row>
    <row r="1381" spans="1:18" ht="63" thickBot="1" x14ac:dyDescent="0.35">
      <c r="A1381" s="2">
        <v>2021</v>
      </c>
      <c r="B1381" s="79" t="s">
        <v>429</v>
      </c>
      <c r="C1381" s="15" t="s">
        <v>245</v>
      </c>
      <c r="D1381" s="21"/>
      <c r="E1381" s="21"/>
      <c r="F1381" s="21"/>
      <c r="G1381" s="85" t="s">
        <v>246</v>
      </c>
      <c r="H1381" s="95">
        <f t="shared" ref="H1381:R1383" si="553">+H1382</f>
        <v>203096408219</v>
      </c>
      <c r="I1381" s="95">
        <f t="shared" si="553"/>
        <v>0</v>
      </c>
      <c r="J1381" s="95">
        <f t="shared" si="553"/>
        <v>0</v>
      </c>
      <c r="K1381" s="95">
        <f t="shared" si="553"/>
        <v>0</v>
      </c>
      <c r="L1381" s="95">
        <f t="shared" si="553"/>
        <v>0</v>
      </c>
      <c r="M1381" s="95">
        <f t="shared" si="553"/>
        <v>0</v>
      </c>
      <c r="N1381" s="95">
        <f t="shared" si="553"/>
        <v>203096408219</v>
      </c>
      <c r="O1381" s="95">
        <f t="shared" si="553"/>
        <v>203096408219</v>
      </c>
      <c r="P1381" s="95">
        <f t="shared" si="553"/>
        <v>203096408219</v>
      </c>
      <c r="Q1381" s="95">
        <f t="shared" si="553"/>
        <v>10481033855</v>
      </c>
      <c r="R1381" s="97">
        <f t="shared" si="553"/>
        <v>10481033855</v>
      </c>
    </row>
    <row r="1382" spans="1:18" ht="63" thickBot="1" x14ac:dyDescent="0.35">
      <c r="A1382" s="2">
        <v>2021</v>
      </c>
      <c r="B1382" s="79" t="s">
        <v>429</v>
      </c>
      <c r="C1382" s="15" t="s">
        <v>247</v>
      </c>
      <c r="D1382" s="53"/>
      <c r="E1382" s="53"/>
      <c r="F1382" s="21"/>
      <c r="G1382" s="104" t="s">
        <v>246</v>
      </c>
      <c r="H1382" s="95">
        <f t="shared" si="553"/>
        <v>203096408219</v>
      </c>
      <c r="I1382" s="95">
        <f t="shared" si="553"/>
        <v>0</v>
      </c>
      <c r="J1382" s="95">
        <f t="shared" si="553"/>
        <v>0</v>
      </c>
      <c r="K1382" s="95">
        <f t="shared" si="553"/>
        <v>0</v>
      </c>
      <c r="L1382" s="95">
        <f t="shared" si="553"/>
        <v>0</v>
      </c>
      <c r="M1382" s="95">
        <f t="shared" si="553"/>
        <v>0</v>
      </c>
      <c r="N1382" s="95">
        <f t="shared" si="553"/>
        <v>203096408219</v>
      </c>
      <c r="O1382" s="95">
        <f t="shared" si="553"/>
        <v>203096408219</v>
      </c>
      <c r="P1382" s="95">
        <f t="shared" si="553"/>
        <v>203096408219</v>
      </c>
      <c r="Q1382" s="95">
        <f t="shared" si="553"/>
        <v>10481033855</v>
      </c>
      <c r="R1382" s="97">
        <f t="shared" si="553"/>
        <v>10481033855</v>
      </c>
    </row>
    <row r="1383" spans="1:18" ht="18.600000000000001" thickBot="1" x14ac:dyDescent="0.35">
      <c r="A1383" s="2">
        <v>2021</v>
      </c>
      <c r="B1383" s="79" t="s">
        <v>429</v>
      </c>
      <c r="C1383" s="15" t="s">
        <v>248</v>
      </c>
      <c r="D1383" s="53"/>
      <c r="E1383" s="53"/>
      <c r="F1383" s="21"/>
      <c r="G1383" s="85" t="s">
        <v>218</v>
      </c>
      <c r="H1383" s="95">
        <f t="shared" si="553"/>
        <v>203096408219</v>
      </c>
      <c r="I1383" s="95">
        <f t="shared" si="553"/>
        <v>0</v>
      </c>
      <c r="J1383" s="95">
        <f t="shared" si="553"/>
        <v>0</v>
      </c>
      <c r="K1383" s="95">
        <f t="shared" si="553"/>
        <v>0</v>
      </c>
      <c r="L1383" s="95">
        <f t="shared" si="553"/>
        <v>0</v>
      </c>
      <c r="M1383" s="95">
        <f t="shared" si="553"/>
        <v>0</v>
      </c>
      <c r="N1383" s="95">
        <f t="shared" si="553"/>
        <v>203096408219</v>
      </c>
      <c r="O1383" s="95">
        <f t="shared" si="553"/>
        <v>203096408219</v>
      </c>
      <c r="P1383" s="95">
        <f t="shared" si="553"/>
        <v>203096408219</v>
      </c>
      <c r="Q1383" s="95">
        <f t="shared" si="553"/>
        <v>10481033855</v>
      </c>
      <c r="R1383" s="97">
        <f t="shared" si="553"/>
        <v>10481033855</v>
      </c>
    </row>
    <row r="1384" spans="1:18" ht="18.600000000000001" thickBot="1" x14ac:dyDescent="0.35">
      <c r="A1384" s="2">
        <v>2021</v>
      </c>
      <c r="B1384" s="79" t="s">
        <v>429</v>
      </c>
      <c r="C1384" s="20" t="s">
        <v>249</v>
      </c>
      <c r="D1384" s="21" t="s">
        <v>172</v>
      </c>
      <c r="E1384" s="21">
        <v>11</v>
      </c>
      <c r="F1384" s="21" t="s">
        <v>19</v>
      </c>
      <c r="G1384" s="88" t="s">
        <v>208</v>
      </c>
      <c r="H1384" s="90">
        <v>203096408219</v>
      </c>
      <c r="I1384" s="90">
        <v>0</v>
      </c>
      <c r="J1384" s="90">
        <v>0</v>
      </c>
      <c r="K1384" s="90">
        <v>0</v>
      </c>
      <c r="L1384" s="90">
        <v>0</v>
      </c>
      <c r="M1384" s="90">
        <f t="shared" si="551"/>
        <v>0</v>
      </c>
      <c r="N1384" s="90">
        <f t="shared" si="552"/>
        <v>203096408219</v>
      </c>
      <c r="O1384" s="90">
        <v>203096408219</v>
      </c>
      <c r="P1384" s="90">
        <v>203096408219</v>
      </c>
      <c r="Q1384" s="90">
        <v>10481033855</v>
      </c>
      <c r="R1384" s="91">
        <v>10481033855</v>
      </c>
    </row>
    <row r="1385" spans="1:18" ht="31.8" thickBot="1" x14ac:dyDescent="0.35">
      <c r="A1385" s="2">
        <v>2021</v>
      </c>
      <c r="B1385" s="79" t="s">
        <v>429</v>
      </c>
      <c r="C1385" s="56" t="s">
        <v>250</v>
      </c>
      <c r="D1385" s="21"/>
      <c r="E1385" s="21"/>
      <c r="F1385" s="21"/>
      <c r="G1385" s="85" t="s">
        <v>253</v>
      </c>
      <c r="H1385" s="95">
        <f>+H1386</f>
        <v>15000000000</v>
      </c>
      <c r="I1385" s="95">
        <f>+I1386</f>
        <v>0</v>
      </c>
      <c r="J1385" s="95">
        <f t="shared" ref="J1385:L1385" si="554">+J1386</f>
        <v>0</v>
      </c>
      <c r="K1385" s="95">
        <f t="shared" si="554"/>
        <v>0</v>
      </c>
      <c r="L1385" s="95">
        <f t="shared" si="554"/>
        <v>0</v>
      </c>
      <c r="M1385" s="95">
        <f t="shared" si="551"/>
        <v>0</v>
      </c>
      <c r="N1385" s="95">
        <f t="shared" si="552"/>
        <v>15000000000</v>
      </c>
      <c r="O1385" s="95">
        <f t="shared" ref="O1385:R1385" si="555">+O1386</f>
        <v>10685601100.860001</v>
      </c>
      <c r="P1385" s="95">
        <f t="shared" si="555"/>
        <v>9345851041.6700001</v>
      </c>
      <c r="Q1385" s="95">
        <f t="shared" si="555"/>
        <v>3632831246.4700003</v>
      </c>
      <c r="R1385" s="97">
        <f t="shared" si="555"/>
        <v>3618957424.4700003</v>
      </c>
    </row>
    <row r="1386" spans="1:18" ht="31.8" thickBot="1" x14ac:dyDescent="0.35">
      <c r="A1386" s="2">
        <v>2021</v>
      </c>
      <c r="B1386" s="79" t="s">
        <v>429</v>
      </c>
      <c r="C1386" s="15" t="s">
        <v>252</v>
      </c>
      <c r="D1386" s="53"/>
      <c r="E1386" s="53"/>
      <c r="F1386" s="21"/>
      <c r="G1386" s="85" t="s">
        <v>253</v>
      </c>
      <c r="H1386" s="95">
        <f t="shared" ref="H1386:R1386" si="556">+H1387</f>
        <v>15000000000</v>
      </c>
      <c r="I1386" s="95">
        <f t="shared" si="556"/>
        <v>0</v>
      </c>
      <c r="J1386" s="95">
        <f t="shared" si="556"/>
        <v>0</v>
      </c>
      <c r="K1386" s="95">
        <f t="shared" si="556"/>
        <v>0</v>
      </c>
      <c r="L1386" s="95">
        <f t="shared" si="556"/>
        <v>0</v>
      </c>
      <c r="M1386" s="95">
        <f t="shared" si="556"/>
        <v>0</v>
      </c>
      <c r="N1386" s="95">
        <f t="shared" si="556"/>
        <v>15000000000</v>
      </c>
      <c r="O1386" s="95">
        <f t="shared" si="556"/>
        <v>10685601100.860001</v>
      </c>
      <c r="P1386" s="95">
        <f t="shared" si="556"/>
        <v>9345851041.6700001</v>
      </c>
      <c r="Q1386" s="95">
        <f t="shared" si="556"/>
        <v>3632831246.4700003</v>
      </c>
      <c r="R1386" s="97">
        <f t="shared" si="556"/>
        <v>3618957424.4700003</v>
      </c>
    </row>
    <row r="1387" spans="1:18" ht="47.4" thickBot="1" x14ac:dyDescent="0.35">
      <c r="A1387" s="2">
        <v>2021</v>
      </c>
      <c r="B1387" s="79" t="s">
        <v>429</v>
      </c>
      <c r="C1387" s="15" t="s">
        <v>254</v>
      </c>
      <c r="D1387" s="53"/>
      <c r="E1387" s="53"/>
      <c r="F1387" s="21"/>
      <c r="G1387" s="85" t="s">
        <v>255</v>
      </c>
      <c r="H1387" s="95">
        <f>SUM(H1388:H1390)</f>
        <v>15000000000</v>
      </c>
      <c r="I1387" s="95">
        <f>SUM(I1388:I1390)</f>
        <v>0</v>
      </c>
      <c r="J1387" s="95">
        <f t="shared" ref="J1387:R1387" si="557">SUM(J1388:J1390)</f>
        <v>0</v>
      </c>
      <c r="K1387" s="95">
        <f t="shared" si="557"/>
        <v>0</v>
      </c>
      <c r="L1387" s="95">
        <f t="shared" si="557"/>
        <v>0</v>
      </c>
      <c r="M1387" s="95">
        <f t="shared" si="557"/>
        <v>0</v>
      </c>
      <c r="N1387" s="95">
        <f t="shared" si="557"/>
        <v>15000000000</v>
      </c>
      <c r="O1387" s="95">
        <f t="shared" si="557"/>
        <v>10685601100.860001</v>
      </c>
      <c r="P1387" s="95">
        <f t="shared" si="557"/>
        <v>9345851041.6700001</v>
      </c>
      <c r="Q1387" s="95">
        <f t="shared" si="557"/>
        <v>3632831246.4700003</v>
      </c>
      <c r="R1387" s="97">
        <f t="shared" si="557"/>
        <v>3618957424.4700003</v>
      </c>
    </row>
    <row r="1388" spans="1:18" ht="18.600000000000001" thickBot="1" x14ac:dyDescent="0.35">
      <c r="A1388" s="2">
        <v>2021</v>
      </c>
      <c r="B1388" s="79" t="s">
        <v>429</v>
      </c>
      <c r="C1388" s="20" t="s">
        <v>256</v>
      </c>
      <c r="D1388" s="21" t="s">
        <v>172</v>
      </c>
      <c r="E1388" s="21">
        <v>11</v>
      </c>
      <c r="F1388" s="21" t="s">
        <v>19</v>
      </c>
      <c r="G1388" s="88" t="s">
        <v>208</v>
      </c>
      <c r="H1388" s="90">
        <v>6455000000</v>
      </c>
      <c r="I1388" s="90">
        <v>0</v>
      </c>
      <c r="J1388" s="90">
        <v>0</v>
      </c>
      <c r="K1388" s="90">
        <v>0</v>
      </c>
      <c r="L1388" s="90">
        <v>0</v>
      </c>
      <c r="M1388" s="90">
        <f t="shared" si="551"/>
        <v>0</v>
      </c>
      <c r="N1388" s="90">
        <f t="shared" si="552"/>
        <v>6455000000</v>
      </c>
      <c r="O1388" s="90">
        <v>6338081153.3999996</v>
      </c>
      <c r="P1388" s="90">
        <v>6261966923.3999996</v>
      </c>
      <c r="Q1388" s="90">
        <v>2388980895.8099999</v>
      </c>
      <c r="R1388" s="91">
        <v>2387464575.8099999</v>
      </c>
    </row>
    <row r="1389" spans="1:18" ht="18.600000000000001" thickBot="1" x14ac:dyDescent="0.35">
      <c r="A1389" s="2">
        <v>2021</v>
      </c>
      <c r="B1389" s="79" t="s">
        <v>429</v>
      </c>
      <c r="C1389" s="20" t="s">
        <v>256</v>
      </c>
      <c r="D1389" s="21" t="s">
        <v>172</v>
      </c>
      <c r="E1389" s="21">
        <v>54</v>
      </c>
      <c r="F1389" s="21" t="s">
        <v>19</v>
      </c>
      <c r="G1389" s="88" t="s">
        <v>208</v>
      </c>
      <c r="H1389" s="90">
        <v>1000000000</v>
      </c>
      <c r="I1389" s="90">
        <v>0</v>
      </c>
      <c r="J1389" s="90">
        <v>0</v>
      </c>
      <c r="K1389" s="90">
        <v>0</v>
      </c>
      <c r="L1389" s="90">
        <v>0</v>
      </c>
      <c r="M1389" s="90">
        <f t="shared" si="551"/>
        <v>0</v>
      </c>
      <c r="N1389" s="90">
        <f t="shared" si="552"/>
        <v>1000000000</v>
      </c>
      <c r="O1389" s="90">
        <v>825552800</v>
      </c>
      <c r="P1389" s="90">
        <v>146072939</v>
      </c>
      <c r="Q1389" s="90">
        <v>81258018</v>
      </c>
      <c r="R1389" s="91">
        <v>68900516</v>
      </c>
    </row>
    <row r="1390" spans="1:18" ht="18.600000000000001" thickBot="1" x14ac:dyDescent="0.35">
      <c r="A1390" s="2">
        <v>2021</v>
      </c>
      <c r="B1390" s="79" t="s">
        <v>429</v>
      </c>
      <c r="C1390" s="20" t="s">
        <v>256</v>
      </c>
      <c r="D1390" s="21" t="s">
        <v>18</v>
      </c>
      <c r="E1390" s="21">
        <v>20</v>
      </c>
      <c r="F1390" s="21" t="s">
        <v>19</v>
      </c>
      <c r="G1390" s="88" t="s">
        <v>208</v>
      </c>
      <c r="H1390" s="90">
        <v>7545000000</v>
      </c>
      <c r="I1390" s="90">
        <v>0</v>
      </c>
      <c r="J1390" s="90">
        <v>0</v>
      </c>
      <c r="K1390" s="90">
        <v>0</v>
      </c>
      <c r="L1390" s="90">
        <v>0</v>
      </c>
      <c r="M1390" s="90">
        <f t="shared" si="551"/>
        <v>0</v>
      </c>
      <c r="N1390" s="90">
        <f t="shared" si="552"/>
        <v>7545000000</v>
      </c>
      <c r="O1390" s="90">
        <v>3521967147.46</v>
      </c>
      <c r="P1390" s="90">
        <v>2937811179.27</v>
      </c>
      <c r="Q1390" s="90">
        <v>1162592332.6600001</v>
      </c>
      <c r="R1390" s="91">
        <v>1162592332.6600001</v>
      </c>
    </row>
    <row r="1391" spans="1:18" ht="63" thickBot="1" x14ac:dyDescent="0.35">
      <c r="A1391" s="2">
        <v>2021</v>
      </c>
      <c r="B1391" s="79" t="s">
        <v>429</v>
      </c>
      <c r="C1391" s="15" t="s">
        <v>257</v>
      </c>
      <c r="D1391" s="53"/>
      <c r="E1391" s="53"/>
      <c r="F1391" s="21"/>
      <c r="G1391" s="85" t="s">
        <v>258</v>
      </c>
      <c r="H1391" s="95">
        <f t="shared" ref="H1391:R1393" si="558">+H1392</f>
        <v>232164420822</v>
      </c>
      <c r="I1391" s="95">
        <f t="shared" si="558"/>
        <v>0</v>
      </c>
      <c r="J1391" s="95">
        <f t="shared" si="558"/>
        <v>0</v>
      </c>
      <c r="K1391" s="95">
        <f t="shared" si="558"/>
        <v>0</v>
      </c>
      <c r="L1391" s="95">
        <f t="shared" si="558"/>
        <v>0</v>
      </c>
      <c r="M1391" s="95">
        <f t="shared" si="558"/>
        <v>0</v>
      </c>
      <c r="N1391" s="95">
        <f t="shared" si="558"/>
        <v>232164420822</v>
      </c>
      <c r="O1391" s="95">
        <f t="shared" si="558"/>
        <v>232164420822</v>
      </c>
      <c r="P1391" s="95">
        <f t="shared" si="558"/>
        <v>232164420822</v>
      </c>
      <c r="Q1391" s="95">
        <f t="shared" si="558"/>
        <v>0</v>
      </c>
      <c r="R1391" s="97">
        <f t="shared" si="558"/>
        <v>0</v>
      </c>
    </row>
    <row r="1392" spans="1:18" ht="63" thickBot="1" x14ac:dyDescent="0.35">
      <c r="A1392" s="2">
        <v>2021</v>
      </c>
      <c r="B1392" s="79" t="s">
        <v>429</v>
      </c>
      <c r="C1392" s="15" t="s">
        <v>259</v>
      </c>
      <c r="D1392" s="21"/>
      <c r="E1392" s="21"/>
      <c r="F1392" s="21"/>
      <c r="G1392" s="104" t="s">
        <v>258</v>
      </c>
      <c r="H1392" s="95">
        <f t="shared" si="558"/>
        <v>232164420822</v>
      </c>
      <c r="I1392" s="95">
        <f t="shared" si="558"/>
        <v>0</v>
      </c>
      <c r="J1392" s="95">
        <f t="shared" si="558"/>
        <v>0</v>
      </c>
      <c r="K1392" s="95">
        <f t="shared" si="558"/>
        <v>0</v>
      </c>
      <c r="L1392" s="95">
        <f t="shared" si="558"/>
        <v>0</v>
      </c>
      <c r="M1392" s="95">
        <f t="shared" si="558"/>
        <v>0</v>
      </c>
      <c r="N1392" s="95">
        <f t="shared" si="558"/>
        <v>232164420822</v>
      </c>
      <c r="O1392" s="95">
        <f t="shared" si="558"/>
        <v>232164420822</v>
      </c>
      <c r="P1392" s="95">
        <f t="shared" si="558"/>
        <v>232164420822</v>
      </c>
      <c r="Q1392" s="95">
        <f t="shared" si="558"/>
        <v>0</v>
      </c>
      <c r="R1392" s="97">
        <f t="shared" si="558"/>
        <v>0</v>
      </c>
    </row>
    <row r="1393" spans="1:18" ht="18.600000000000001" thickBot="1" x14ac:dyDescent="0.35">
      <c r="A1393" s="2">
        <v>2021</v>
      </c>
      <c r="B1393" s="79" t="s">
        <v>429</v>
      </c>
      <c r="C1393" s="15" t="s">
        <v>260</v>
      </c>
      <c r="D1393" s="21"/>
      <c r="E1393" s="21"/>
      <c r="F1393" s="21"/>
      <c r="G1393" s="85" t="s">
        <v>218</v>
      </c>
      <c r="H1393" s="95">
        <f>+H1394</f>
        <v>232164420822</v>
      </c>
      <c r="I1393" s="95">
        <f t="shared" si="558"/>
        <v>0</v>
      </c>
      <c r="J1393" s="95">
        <f t="shared" si="558"/>
        <v>0</v>
      </c>
      <c r="K1393" s="95">
        <f t="shared" si="558"/>
        <v>0</v>
      </c>
      <c r="L1393" s="95">
        <f t="shared" si="558"/>
        <v>0</v>
      </c>
      <c r="M1393" s="95">
        <f t="shared" si="558"/>
        <v>0</v>
      </c>
      <c r="N1393" s="95">
        <f t="shared" si="558"/>
        <v>232164420822</v>
      </c>
      <c r="O1393" s="95">
        <f t="shared" si="558"/>
        <v>232164420822</v>
      </c>
      <c r="P1393" s="95">
        <f t="shared" si="558"/>
        <v>232164420822</v>
      </c>
      <c r="Q1393" s="95">
        <f t="shared" si="558"/>
        <v>0</v>
      </c>
      <c r="R1393" s="97">
        <f t="shared" si="558"/>
        <v>0</v>
      </c>
    </row>
    <row r="1394" spans="1:18" ht="18.600000000000001" thickBot="1" x14ac:dyDescent="0.35">
      <c r="A1394" s="2">
        <v>2021</v>
      </c>
      <c r="B1394" s="79" t="s">
        <v>429</v>
      </c>
      <c r="C1394" s="20" t="s">
        <v>261</v>
      </c>
      <c r="D1394" s="21" t="s">
        <v>172</v>
      </c>
      <c r="E1394" s="21">
        <v>11</v>
      </c>
      <c r="F1394" s="21" t="s">
        <v>19</v>
      </c>
      <c r="G1394" s="88" t="s">
        <v>208</v>
      </c>
      <c r="H1394" s="90">
        <v>232164420822</v>
      </c>
      <c r="I1394" s="90">
        <v>0</v>
      </c>
      <c r="J1394" s="90">
        <v>0</v>
      </c>
      <c r="K1394" s="90">
        <v>0</v>
      </c>
      <c r="L1394" s="90">
        <v>0</v>
      </c>
      <c r="M1394" s="90">
        <f t="shared" si="551"/>
        <v>0</v>
      </c>
      <c r="N1394" s="90">
        <f t="shared" si="552"/>
        <v>232164420822</v>
      </c>
      <c r="O1394" s="90">
        <v>232164420822</v>
      </c>
      <c r="P1394" s="90">
        <v>232164420822</v>
      </c>
      <c r="Q1394" s="90">
        <v>0</v>
      </c>
      <c r="R1394" s="91">
        <v>0</v>
      </c>
    </row>
    <row r="1395" spans="1:18" ht="47.4" thickBot="1" x14ac:dyDescent="0.35">
      <c r="A1395" s="2">
        <v>2021</v>
      </c>
      <c r="B1395" s="79" t="s">
        <v>429</v>
      </c>
      <c r="C1395" s="15" t="s">
        <v>262</v>
      </c>
      <c r="D1395" s="53"/>
      <c r="E1395" s="53"/>
      <c r="F1395" s="53"/>
      <c r="G1395" s="85" t="s">
        <v>263</v>
      </c>
      <c r="H1395" s="95">
        <f t="shared" ref="H1395:R1397" si="559">+H1396</f>
        <v>231825213115</v>
      </c>
      <c r="I1395" s="95">
        <f t="shared" si="559"/>
        <v>0</v>
      </c>
      <c r="J1395" s="95">
        <f t="shared" si="559"/>
        <v>0</v>
      </c>
      <c r="K1395" s="95">
        <f t="shared" si="559"/>
        <v>0</v>
      </c>
      <c r="L1395" s="95">
        <f t="shared" si="559"/>
        <v>0</v>
      </c>
      <c r="M1395" s="95">
        <f t="shared" si="559"/>
        <v>0</v>
      </c>
      <c r="N1395" s="95">
        <f t="shared" si="559"/>
        <v>231825213115</v>
      </c>
      <c r="O1395" s="95">
        <f t="shared" si="559"/>
        <v>231825213115</v>
      </c>
      <c r="P1395" s="95">
        <f t="shared" si="559"/>
        <v>231825213115</v>
      </c>
      <c r="Q1395" s="95">
        <f t="shared" si="559"/>
        <v>0</v>
      </c>
      <c r="R1395" s="97">
        <f t="shared" si="559"/>
        <v>0</v>
      </c>
    </row>
    <row r="1396" spans="1:18" ht="47.4" thickBot="1" x14ac:dyDescent="0.35">
      <c r="A1396" s="2">
        <v>2021</v>
      </c>
      <c r="B1396" s="79" t="s">
        <v>429</v>
      </c>
      <c r="C1396" s="15" t="s">
        <v>264</v>
      </c>
      <c r="D1396" s="21"/>
      <c r="E1396" s="21"/>
      <c r="F1396" s="21"/>
      <c r="G1396" s="85" t="s">
        <v>263</v>
      </c>
      <c r="H1396" s="95">
        <f t="shared" si="559"/>
        <v>231825213115</v>
      </c>
      <c r="I1396" s="95">
        <f t="shared" si="559"/>
        <v>0</v>
      </c>
      <c r="J1396" s="95">
        <f t="shared" si="559"/>
        <v>0</v>
      </c>
      <c r="K1396" s="95">
        <f t="shared" si="559"/>
        <v>0</v>
      </c>
      <c r="L1396" s="95">
        <f t="shared" si="559"/>
        <v>0</v>
      </c>
      <c r="M1396" s="95">
        <f t="shared" si="559"/>
        <v>0</v>
      </c>
      <c r="N1396" s="95">
        <f t="shared" si="559"/>
        <v>231825213115</v>
      </c>
      <c r="O1396" s="95">
        <f t="shared" si="559"/>
        <v>231825213115</v>
      </c>
      <c r="P1396" s="95">
        <f t="shared" si="559"/>
        <v>231825213115</v>
      </c>
      <c r="Q1396" s="95">
        <f t="shared" si="559"/>
        <v>0</v>
      </c>
      <c r="R1396" s="97">
        <f t="shared" si="559"/>
        <v>0</v>
      </c>
    </row>
    <row r="1397" spans="1:18" ht="18.600000000000001" thickBot="1" x14ac:dyDescent="0.35">
      <c r="A1397" s="2">
        <v>2021</v>
      </c>
      <c r="B1397" s="79" t="s">
        <v>429</v>
      </c>
      <c r="C1397" s="15" t="s">
        <v>265</v>
      </c>
      <c r="D1397" s="21"/>
      <c r="E1397" s="21"/>
      <c r="F1397" s="21"/>
      <c r="G1397" s="85" t="s">
        <v>218</v>
      </c>
      <c r="H1397" s="95">
        <f t="shared" si="559"/>
        <v>231825213115</v>
      </c>
      <c r="I1397" s="95">
        <f t="shared" si="559"/>
        <v>0</v>
      </c>
      <c r="J1397" s="95">
        <f t="shared" si="559"/>
        <v>0</v>
      </c>
      <c r="K1397" s="95">
        <f t="shared" si="559"/>
        <v>0</v>
      </c>
      <c r="L1397" s="95">
        <f t="shared" si="559"/>
        <v>0</v>
      </c>
      <c r="M1397" s="95">
        <f t="shared" si="559"/>
        <v>0</v>
      </c>
      <c r="N1397" s="95">
        <f t="shared" si="559"/>
        <v>231825213115</v>
      </c>
      <c r="O1397" s="95">
        <f t="shared" si="559"/>
        <v>231825213115</v>
      </c>
      <c r="P1397" s="95">
        <f t="shared" si="559"/>
        <v>231825213115</v>
      </c>
      <c r="Q1397" s="95">
        <f t="shared" si="559"/>
        <v>0</v>
      </c>
      <c r="R1397" s="97">
        <f t="shared" si="559"/>
        <v>0</v>
      </c>
    </row>
    <row r="1398" spans="1:18" ht="18.600000000000001" thickBot="1" x14ac:dyDescent="0.35">
      <c r="A1398" s="2">
        <v>2021</v>
      </c>
      <c r="B1398" s="79" t="s">
        <v>429</v>
      </c>
      <c r="C1398" s="20" t="s">
        <v>266</v>
      </c>
      <c r="D1398" s="21" t="s">
        <v>172</v>
      </c>
      <c r="E1398" s="21">
        <v>11</v>
      </c>
      <c r="F1398" s="21" t="s">
        <v>19</v>
      </c>
      <c r="G1398" s="88" t="s">
        <v>208</v>
      </c>
      <c r="H1398" s="90">
        <v>231825213115</v>
      </c>
      <c r="I1398" s="90">
        <v>0</v>
      </c>
      <c r="J1398" s="90">
        <v>0</v>
      </c>
      <c r="K1398" s="90">
        <v>0</v>
      </c>
      <c r="L1398" s="90">
        <v>0</v>
      </c>
      <c r="M1398" s="90">
        <f t="shared" si="551"/>
        <v>0</v>
      </c>
      <c r="N1398" s="90">
        <f t="shared" si="552"/>
        <v>231825213115</v>
      </c>
      <c r="O1398" s="90">
        <v>231825213115</v>
      </c>
      <c r="P1398" s="90">
        <v>231825213115</v>
      </c>
      <c r="Q1398" s="90">
        <v>0</v>
      </c>
      <c r="R1398" s="91">
        <v>0</v>
      </c>
    </row>
    <row r="1399" spans="1:18" ht="63" thickBot="1" x14ac:dyDescent="0.35">
      <c r="A1399" s="2">
        <v>2021</v>
      </c>
      <c r="B1399" s="79" t="s">
        <v>429</v>
      </c>
      <c r="C1399" s="15" t="s">
        <v>267</v>
      </c>
      <c r="D1399" s="53"/>
      <c r="E1399" s="53"/>
      <c r="F1399" s="53"/>
      <c r="G1399" s="85" t="s">
        <v>268</v>
      </c>
      <c r="H1399" s="95">
        <f t="shared" ref="H1399:R1401" si="560">+H1400</f>
        <v>126080065359</v>
      </c>
      <c r="I1399" s="95">
        <f t="shared" si="560"/>
        <v>0</v>
      </c>
      <c r="J1399" s="95">
        <f t="shared" si="560"/>
        <v>0</v>
      </c>
      <c r="K1399" s="95">
        <f t="shared" si="560"/>
        <v>0</v>
      </c>
      <c r="L1399" s="95">
        <f t="shared" si="560"/>
        <v>0</v>
      </c>
      <c r="M1399" s="95">
        <f t="shared" si="560"/>
        <v>0</v>
      </c>
      <c r="N1399" s="95">
        <f t="shared" si="560"/>
        <v>126080065359</v>
      </c>
      <c r="O1399" s="95">
        <f t="shared" si="560"/>
        <v>126080065359</v>
      </c>
      <c r="P1399" s="95">
        <f t="shared" si="560"/>
        <v>126080065359</v>
      </c>
      <c r="Q1399" s="95">
        <f t="shared" si="560"/>
        <v>0</v>
      </c>
      <c r="R1399" s="97">
        <f t="shared" si="560"/>
        <v>0</v>
      </c>
    </row>
    <row r="1400" spans="1:18" ht="63" thickBot="1" x14ac:dyDescent="0.35">
      <c r="A1400" s="2">
        <v>2021</v>
      </c>
      <c r="B1400" s="79" t="s">
        <v>429</v>
      </c>
      <c r="C1400" s="15" t="s">
        <v>269</v>
      </c>
      <c r="D1400" s="21"/>
      <c r="E1400" s="21"/>
      <c r="F1400" s="21"/>
      <c r="G1400" s="104" t="s">
        <v>268</v>
      </c>
      <c r="H1400" s="95">
        <f t="shared" si="560"/>
        <v>126080065359</v>
      </c>
      <c r="I1400" s="95">
        <f t="shared" si="560"/>
        <v>0</v>
      </c>
      <c r="J1400" s="95">
        <f t="shared" si="560"/>
        <v>0</v>
      </c>
      <c r="K1400" s="95">
        <f t="shared" si="560"/>
        <v>0</v>
      </c>
      <c r="L1400" s="95">
        <f t="shared" si="560"/>
        <v>0</v>
      </c>
      <c r="M1400" s="95">
        <f t="shared" si="560"/>
        <v>0</v>
      </c>
      <c r="N1400" s="95">
        <f t="shared" si="560"/>
        <v>126080065359</v>
      </c>
      <c r="O1400" s="95">
        <f t="shared" si="560"/>
        <v>126080065359</v>
      </c>
      <c r="P1400" s="95">
        <f t="shared" si="560"/>
        <v>126080065359</v>
      </c>
      <c r="Q1400" s="95">
        <f t="shared" si="560"/>
        <v>0</v>
      </c>
      <c r="R1400" s="97">
        <f t="shared" si="560"/>
        <v>0</v>
      </c>
    </row>
    <row r="1401" spans="1:18" ht="18.600000000000001" thickBot="1" x14ac:dyDescent="0.35">
      <c r="A1401" s="2">
        <v>2021</v>
      </c>
      <c r="B1401" s="79" t="s">
        <v>429</v>
      </c>
      <c r="C1401" s="15" t="s">
        <v>270</v>
      </c>
      <c r="D1401" s="21"/>
      <c r="E1401" s="21"/>
      <c r="F1401" s="21"/>
      <c r="G1401" s="85" t="s">
        <v>218</v>
      </c>
      <c r="H1401" s="95">
        <f t="shared" si="560"/>
        <v>126080065359</v>
      </c>
      <c r="I1401" s="95">
        <f t="shared" si="560"/>
        <v>0</v>
      </c>
      <c r="J1401" s="95">
        <f t="shared" si="560"/>
        <v>0</v>
      </c>
      <c r="K1401" s="95">
        <f t="shared" si="560"/>
        <v>0</v>
      </c>
      <c r="L1401" s="95">
        <f t="shared" si="560"/>
        <v>0</v>
      </c>
      <c r="M1401" s="95">
        <f t="shared" si="560"/>
        <v>0</v>
      </c>
      <c r="N1401" s="95">
        <f t="shared" si="560"/>
        <v>126080065359</v>
      </c>
      <c r="O1401" s="95">
        <f t="shared" si="560"/>
        <v>126080065359</v>
      </c>
      <c r="P1401" s="95">
        <f t="shared" si="560"/>
        <v>126080065359</v>
      </c>
      <c r="Q1401" s="95">
        <f t="shared" si="560"/>
        <v>0</v>
      </c>
      <c r="R1401" s="97">
        <f t="shared" si="560"/>
        <v>0</v>
      </c>
    </row>
    <row r="1402" spans="1:18" ht="18.600000000000001" thickBot="1" x14ac:dyDescent="0.35">
      <c r="A1402" s="2">
        <v>2021</v>
      </c>
      <c r="B1402" s="79" t="s">
        <v>429</v>
      </c>
      <c r="C1402" s="20" t="s">
        <v>271</v>
      </c>
      <c r="D1402" s="21" t="s">
        <v>172</v>
      </c>
      <c r="E1402" s="21">
        <v>11</v>
      </c>
      <c r="F1402" s="21" t="s">
        <v>19</v>
      </c>
      <c r="G1402" s="88" t="s">
        <v>208</v>
      </c>
      <c r="H1402" s="90">
        <v>126080065359</v>
      </c>
      <c r="I1402" s="90">
        <v>0</v>
      </c>
      <c r="J1402" s="90">
        <v>0</v>
      </c>
      <c r="K1402" s="90">
        <v>0</v>
      </c>
      <c r="L1402" s="90">
        <v>0</v>
      </c>
      <c r="M1402" s="90">
        <f t="shared" si="551"/>
        <v>0</v>
      </c>
      <c r="N1402" s="90">
        <f t="shared" si="552"/>
        <v>126080065359</v>
      </c>
      <c r="O1402" s="90">
        <v>126080065359</v>
      </c>
      <c r="P1402" s="90">
        <v>126080065359</v>
      </c>
      <c r="Q1402" s="90">
        <v>0</v>
      </c>
      <c r="R1402" s="91">
        <v>0</v>
      </c>
    </row>
    <row r="1403" spans="1:18" ht="63" thickBot="1" x14ac:dyDescent="0.35">
      <c r="A1403" s="2">
        <v>2021</v>
      </c>
      <c r="B1403" s="79" t="s">
        <v>429</v>
      </c>
      <c r="C1403" s="15" t="s">
        <v>272</v>
      </c>
      <c r="D1403" s="53"/>
      <c r="E1403" s="53"/>
      <c r="F1403" s="53"/>
      <c r="G1403" s="85" t="s">
        <v>273</v>
      </c>
      <c r="H1403" s="95">
        <f t="shared" ref="H1403:R1405" si="561">+H1404</f>
        <v>91282312485</v>
      </c>
      <c r="I1403" s="95">
        <f t="shared" si="561"/>
        <v>0</v>
      </c>
      <c r="J1403" s="95">
        <f t="shared" si="561"/>
        <v>0</v>
      </c>
      <c r="K1403" s="95">
        <f t="shared" si="561"/>
        <v>0</v>
      </c>
      <c r="L1403" s="95">
        <f t="shared" si="561"/>
        <v>0</v>
      </c>
      <c r="M1403" s="95">
        <f t="shared" si="561"/>
        <v>0</v>
      </c>
      <c r="N1403" s="95">
        <f t="shared" si="561"/>
        <v>91282312485</v>
      </c>
      <c r="O1403" s="95">
        <f t="shared" si="561"/>
        <v>91282312485</v>
      </c>
      <c r="P1403" s="95">
        <f t="shared" si="561"/>
        <v>91282312485</v>
      </c>
      <c r="Q1403" s="95">
        <f t="shared" si="561"/>
        <v>0</v>
      </c>
      <c r="R1403" s="97">
        <f t="shared" si="561"/>
        <v>0</v>
      </c>
    </row>
    <row r="1404" spans="1:18" ht="63" thickBot="1" x14ac:dyDescent="0.35">
      <c r="A1404" s="2">
        <v>2021</v>
      </c>
      <c r="B1404" s="79" t="s">
        <v>429</v>
      </c>
      <c r="C1404" s="15" t="s">
        <v>274</v>
      </c>
      <c r="D1404" s="21"/>
      <c r="E1404" s="21"/>
      <c r="F1404" s="21"/>
      <c r="G1404" s="104" t="s">
        <v>273</v>
      </c>
      <c r="H1404" s="95">
        <f t="shared" si="561"/>
        <v>91282312485</v>
      </c>
      <c r="I1404" s="95">
        <f t="shared" si="561"/>
        <v>0</v>
      </c>
      <c r="J1404" s="95">
        <f t="shared" si="561"/>
        <v>0</v>
      </c>
      <c r="K1404" s="95">
        <f t="shared" si="561"/>
        <v>0</v>
      </c>
      <c r="L1404" s="95">
        <f t="shared" si="561"/>
        <v>0</v>
      </c>
      <c r="M1404" s="95">
        <f t="shared" si="561"/>
        <v>0</v>
      </c>
      <c r="N1404" s="95">
        <f t="shared" si="561"/>
        <v>91282312485</v>
      </c>
      <c r="O1404" s="95">
        <f t="shared" si="561"/>
        <v>91282312485</v>
      </c>
      <c r="P1404" s="95">
        <f t="shared" si="561"/>
        <v>91282312485</v>
      </c>
      <c r="Q1404" s="95">
        <f t="shared" si="561"/>
        <v>0</v>
      </c>
      <c r="R1404" s="97">
        <f t="shared" si="561"/>
        <v>0</v>
      </c>
    </row>
    <row r="1405" spans="1:18" ht="18.600000000000001" thickBot="1" x14ac:dyDescent="0.35">
      <c r="A1405" s="2">
        <v>2021</v>
      </c>
      <c r="B1405" s="79" t="s">
        <v>429</v>
      </c>
      <c r="C1405" s="15" t="s">
        <v>275</v>
      </c>
      <c r="D1405" s="21"/>
      <c r="E1405" s="21"/>
      <c r="F1405" s="21"/>
      <c r="G1405" s="85" t="s">
        <v>218</v>
      </c>
      <c r="H1405" s="95">
        <f t="shared" si="561"/>
        <v>91282312485</v>
      </c>
      <c r="I1405" s="95">
        <f t="shared" si="561"/>
        <v>0</v>
      </c>
      <c r="J1405" s="95">
        <f t="shared" si="561"/>
        <v>0</v>
      </c>
      <c r="K1405" s="95">
        <f t="shared" si="561"/>
        <v>0</v>
      </c>
      <c r="L1405" s="95">
        <f t="shared" si="561"/>
        <v>0</v>
      </c>
      <c r="M1405" s="95">
        <f t="shared" si="561"/>
        <v>0</v>
      </c>
      <c r="N1405" s="95">
        <f t="shared" si="561"/>
        <v>91282312485</v>
      </c>
      <c r="O1405" s="95">
        <f t="shared" si="561"/>
        <v>91282312485</v>
      </c>
      <c r="P1405" s="95">
        <f t="shared" si="561"/>
        <v>91282312485</v>
      </c>
      <c r="Q1405" s="95">
        <f t="shared" si="561"/>
        <v>0</v>
      </c>
      <c r="R1405" s="97">
        <f t="shared" si="561"/>
        <v>0</v>
      </c>
    </row>
    <row r="1406" spans="1:18" ht="18.600000000000001" thickBot="1" x14ac:dyDescent="0.35">
      <c r="A1406" s="2">
        <v>2021</v>
      </c>
      <c r="B1406" s="79" t="s">
        <v>429</v>
      </c>
      <c r="C1406" s="20" t="s">
        <v>276</v>
      </c>
      <c r="D1406" s="21" t="s">
        <v>172</v>
      </c>
      <c r="E1406" s="21">
        <v>11</v>
      </c>
      <c r="F1406" s="21" t="s">
        <v>19</v>
      </c>
      <c r="G1406" s="88" t="s">
        <v>208</v>
      </c>
      <c r="H1406" s="90">
        <v>91282312485</v>
      </c>
      <c r="I1406" s="90">
        <v>0</v>
      </c>
      <c r="J1406" s="90">
        <v>0</v>
      </c>
      <c r="K1406" s="90">
        <v>0</v>
      </c>
      <c r="L1406" s="90">
        <v>0</v>
      </c>
      <c r="M1406" s="90">
        <f t="shared" si="551"/>
        <v>0</v>
      </c>
      <c r="N1406" s="90">
        <f t="shared" si="552"/>
        <v>91282312485</v>
      </c>
      <c r="O1406" s="90">
        <v>91282312485</v>
      </c>
      <c r="P1406" s="90">
        <v>91282312485</v>
      </c>
      <c r="Q1406" s="90">
        <v>0</v>
      </c>
      <c r="R1406" s="91">
        <v>0</v>
      </c>
    </row>
    <row r="1407" spans="1:18" ht="78.599999999999994" thickBot="1" x14ac:dyDescent="0.35">
      <c r="A1407" s="2">
        <v>2021</v>
      </c>
      <c r="B1407" s="79" t="s">
        <v>429</v>
      </c>
      <c r="C1407" s="15" t="s">
        <v>277</v>
      </c>
      <c r="D1407" s="53"/>
      <c r="E1407" s="53"/>
      <c r="F1407" s="53"/>
      <c r="G1407" s="85" t="s">
        <v>278</v>
      </c>
      <c r="H1407" s="95">
        <f t="shared" ref="H1407:R1409" si="562">+H1408</f>
        <v>175214577228</v>
      </c>
      <c r="I1407" s="95">
        <f t="shared" si="562"/>
        <v>0</v>
      </c>
      <c r="J1407" s="95">
        <f t="shared" si="562"/>
        <v>0</v>
      </c>
      <c r="K1407" s="95">
        <f t="shared" si="562"/>
        <v>0</v>
      </c>
      <c r="L1407" s="95">
        <f t="shared" si="562"/>
        <v>0</v>
      </c>
      <c r="M1407" s="95">
        <f t="shared" si="562"/>
        <v>0</v>
      </c>
      <c r="N1407" s="95">
        <f t="shared" si="562"/>
        <v>175214577228</v>
      </c>
      <c r="O1407" s="95">
        <f t="shared" si="562"/>
        <v>175214577228</v>
      </c>
      <c r="P1407" s="95">
        <f t="shared" si="562"/>
        <v>175214577228</v>
      </c>
      <c r="Q1407" s="95">
        <f t="shared" si="562"/>
        <v>8358018752</v>
      </c>
      <c r="R1407" s="97">
        <f t="shared" si="562"/>
        <v>8358018752</v>
      </c>
    </row>
    <row r="1408" spans="1:18" ht="78.599999999999994" thickBot="1" x14ac:dyDescent="0.35">
      <c r="A1408" s="2">
        <v>2021</v>
      </c>
      <c r="B1408" s="79" t="s">
        <v>429</v>
      </c>
      <c r="C1408" s="15" t="s">
        <v>279</v>
      </c>
      <c r="D1408" s="21"/>
      <c r="E1408" s="21"/>
      <c r="F1408" s="21"/>
      <c r="G1408" s="104" t="s">
        <v>278</v>
      </c>
      <c r="H1408" s="95">
        <f t="shared" si="562"/>
        <v>175214577228</v>
      </c>
      <c r="I1408" s="95">
        <f t="shared" si="562"/>
        <v>0</v>
      </c>
      <c r="J1408" s="95">
        <f t="shared" si="562"/>
        <v>0</v>
      </c>
      <c r="K1408" s="95">
        <f t="shared" si="562"/>
        <v>0</v>
      </c>
      <c r="L1408" s="95">
        <f t="shared" si="562"/>
        <v>0</v>
      </c>
      <c r="M1408" s="95">
        <f t="shared" si="562"/>
        <v>0</v>
      </c>
      <c r="N1408" s="95">
        <f t="shared" si="562"/>
        <v>175214577228</v>
      </c>
      <c r="O1408" s="95">
        <f t="shared" si="562"/>
        <v>175214577228</v>
      </c>
      <c r="P1408" s="95">
        <f t="shared" si="562"/>
        <v>175214577228</v>
      </c>
      <c r="Q1408" s="95">
        <f t="shared" si="562"/>
        <v>8358018752</v>
      </c>
      <c r="R1408" s="97">
        <f t="shared" si="562"/>
        <v>8358018752</v>
      </c>
    </row>
    <row r="1409" spans="1:18" ht="18.600000000000001" thickBot="1" x14ac:dyDescent="0.35">
      <c r="A1409" s="2">
        <v>2021</v>
      </c>
      <c r="B1409" s="79" t="s">
        <v>429</v>
      </c>
      <c r="C1409" s="15" t="s">
        <v>280</v>
      </c>
      <c r="D1409" s="21"/>
      <c r="E1409" s="21"/>
      <c r="F1409" s="21"/>
      <c r="G1409" s="85" t="s">
        <v>218</v>
      </c>
      <c r="H1409" s="95">
        <f t="shared" si="562"/>
        <v>175214577228</v>
      </c>
      <c r="I1409" s="95">
        <f t="shared" si="562"/>
        <v>0</v>
      </c>
      <c r="J1409" s="95">
        <f t="shared" si="562"/>
        <v>0</v>
      </c>
      <c r="K1409" s="95">
        <f t="shared" si="562"/>
        <v>0</v>
      </c>
      <c r="L1409" s="95">
        <f t="shared" si="562"/>
        <v>0</v>
      </c>
      <c r="M1409" s="95">
        <f t="shared" si="562"/>
        <v>0</v>
      </c>
      <c r="N1409" s="95">
        <f t="shared" si="562"/>
        <v>175214577228</v>
      </c>
      <c r="O1409" s="95">
        <f t="shared" si="562"/>
        <v>175214577228</v>
      </c>
      <c r="P1409" s="95">
        <f t="shared" si="562"/>
        <v>175214577228</v>
      </c>
      <c r="Q1409" s="95">
        <f t="shared" si="562"/>
        <v>8358018752</v>
      </c>
      <c r="R1409" s="97">
        <f t="shared" si="562"/>
        <v>8358018752</v>
      </c>
    </row>
    <row r="1410" spans="1:18" ht="18.600000000000001" thickBot="1" x14ac:dyDescent="0.35">
      <c r="A1410" s="2">
        <v>2021</v>
      </c>
      <c r="B1410" s="79" t="s">
        <v>429</v>
      </c>
      <c r="C1410" s="20" t="s">
        <v>281</v>
      </c>
      <c r="D1410" s="21" t="s">
        <v>172</v>
      </c>
      <c r="E1410" s="21">
        <v>11</v>
      </c>
      <c r="F1410" s="21" t="s">
        <v>19</v>
      </c>
      <c r="G1410" s="88" t="s">
        <v>208</v>
      </c>
      <c r="H1410" s="90">
        <v>175214577228</v>
      </c>
      <c r="I1410" s="90">
        <v>0</v>
      </c>
      <c r="J1410" s="90">
        <v>0</v>
      </c>
      <c r="K1410" s="90">
        <v>0</v>
      </c>
      <c r="L1410" s="90">
        <v>0</v>
      </c>
      <c r="M1410" s="90">
        <f t="shared" si="551"/>
        <v>0</v>
      </c>
      <c r="N1410" s="90">
        <f t="shared" si="552"/>
        <v>175214577228</v>
      </c>
      <c r="O1410" s="90">
        <v>175214577228</v>
      </c>
      <c r="P1410" s="90">
        <v>175214577228</v>
      </c>
      <c r="Q1410" s="90">
        <v>8358018752</v>
      </c>
      <c r="R1410" s="91">
        <v>8358018752</v>
      </c>
    </row>
    <row r="1411" spans="1:18" ht="47.4" thickBot="1" x14ac:dyDescent="0.35">
      <c r="A1411" s="2">
        <v>2021</v>
      </c>
      <c r="B1411" s="79" t="s">
        <v>429</v>
      </c>
      <c r="C1411" s="15" t="s">
        <v>282</v>
      </c>
      <c r="D1411" s="53"/>
      <c r="E1411" s="53"/>
      <c r="F1411" s="53"/>
      <c r="G1411" s="85" t="s">
        <v>283</v>
      </c>
      <c r="H1411" s="95">
        <f>+H1412</f>
        <v>109796058849</v>
      </c>
      <c r="I1411" s="95">
        <f t="shared" ref="I1411:R1413" si="563">+I1412</f>
        <v>0</v>
      </c>
      <c r="J1411" s="95">
        <f t="shared" si="563"/>
        <v>0</v>
      </c>
      <c r="K1411" s="95">
        <f t="shared" si="563"/>
        <v>0</v>
      </c>
      <c r="L1411" s="95">
        <f t="shared" si="563"/>
        <v>0</v>
      </c>
      <c r="M1411" s="95">
        <f t="shared" si="563"/>
        <v>0</v>
      </c>
      <c r="N1411" s="95">
        <f t="shared" si="563"/>
        <v>109796058849</v>
      </c>
      <c r="O1411" s="95">
        <f t="shared" si="563"/>
        <v>109796058849</v>
      </c>
      <c r="P1411" s="95">
        <f t="shared" si="563"/>
        <v>109796058849</v>
      </c>
      <c r="Q1411" s="95">
        <f t="shared" si="563"/>
        <v>19071686158</v>
      </c>
      <c r="R1411" s="97">
        <f t="shared" si="563"/>
        <v>19071686158</v>
      </c>
    </row>
    <row r="1412" spans="1:18" ht="47.4" thickBot="1" x14ac:dyDescent="0.35">
      <c r="A1412" s="2">
        <v>2021</v>
      </c>
      <c r="B1412" s="79" t="s">
        <v>429</v>
      </c>
      <c r="C1412" s="15" t="s">
        <v>284</v>
      </c>
      <c r="D1412" s="21"/>
      <c r="E1412" s="21"/>
      <c r="F1412" s="21"/>
      <c r="G1412" s="104" t="s">
        <v>283</v>
      </c>
      <c r="H1412" s="95">
        <f t="shared" ref="H1412:R1413" si="564">+H1413</f>
        <v>109796058849</v>
      </c>
      <c r="I1412" s="95">
        <f t="shared" si="564"/>
        <v>0</v>
      </c>
      <c r="J1412" s="95">
        <f t="shared" si="564"/>
        <v>0</v>
      </c>
      <c r="K1412" s="95">
        <f t="shared" si="564"/>
        <v>0</v>
      </c>
      <c r="L1412" s="95">
        <f t="shared" si="564"/>
        <v>0</v>
      </c>
      <c r="M1412" s="95">
        <f t="shared" si="564"/>
        <v>0</v>
      </c>
      <c r="N1412" s="95">
        <f t="shared" si="564"/>
        <v>109796058849</v>
      </c>
      <c r="O1412" s="95">
        <f t="shared" si="564"/>
        <v>109796058849</v>
      </c>
      <c r="P1412" s="95">
        <f t="shared" si="564"/>
        <v>109796058849</v>
      </c>
      <c r="Q1412" s="95">
        <f t="shared" si="564"/>
        <v>19071686158</v>
      </c>
      <c r="R1412" s="97">
        <f t="shared" si="564"/>
        <v>19071686158</v>
      </c>
    </row>
    <row r="1413" spans="1:18" ht="18.600000000000001" thickBot="1" x14ac:dyDescent="0.35">
      <c r="A1413" s="2">
        <v>2021</v>
      </c>
      <c r="B1413" s="79" t="s">
        <v>429</v>
      </c>
      <c r="C1413" s="15" t="s">
        <v>285</v>
      </c>
      <c r="D1413" s="21"/>
      <c r="E1413" s="21"/>
      <c r="F1413" s="21"/>
      <c r="G1413" s="85" t="s">
        <v>218</v>
      </c>
      <c r="H1413" s="95">
        <f t="shared" si="564"/>
        <v>109796058849</v>
      </c>
      <c r="I1413" s="95">
        <f t="shared" si="564"/>
        <v>0</v>
      </c>
      <c r="J1413" s="95">
        <f t="shared" si="564"/>
        <v>0</v>
      </c>
      <c r="K1413" s="95">
        <f t="shared" si="564"/>
        <v>0</v>
      </c>
      <c r="L1413" s="95">
        <f t="shared" si="564"/>
        <v>0</v>
      </c>
      <c r="M1413" s="95">
        <f t="shared" si="564"/>
        <v>0</v>
      </c>
      <c r="N1413" s="95">
        <f t="shared" si="564"/>
        <v>109796058849</v>
      </c>
      <c r="O1413" s="95">
        <f t="shared" si="563"/>
        <v>109796058849</v>
      </c>
      <c r="P1413" s="95">
        <f t="shared" si="563"/>
        <v>109796058849</v>
      </c>
      <c r="Q1413" s="95">
        <f t="shared" si="563"/>
        <v>19071686158</v>
      </c>
      <c r="R1413" s="97">
        <f t="shared" si="563"/>
        <v>19071686158</v>
      </c>
    </row>
    <row r="1414" spans="1:18" ht="18.600000000000001" thickBot="1" x14ac:dyDescent="0.35">
      <c r="A1414" s="2">
        <v>2021</v>
      </c>
      <c r="B1414" s="79" t="s">
        <v>429</v>
      </c>
      <c r="C1414" s="20" t="s">
        <v>286</v>
      </c>
      <c r="D1414" s="53" t="s">
        <v>172</v>
      </c>
      <c r="E1414" s="53">
        <v>11</v>
      </c>
      <c r="F1414" s="21" t="s">
        <v>19</v>
      </c>
      <c r="G1414" s="88" t="s">
        <v>208</v>
      </c>
      <c r="H1414" s="90">
        <v>109796058849</v>
      </c>
      <c r="I1414" s="90">
        <v>0</v>
      </c>
      <c r="J1414" s="90">
        <v>0</v>
      </c>
      <c r="K1414" s="90">
        <v>0</v>
      </c>
      <c r="L1414" s="90">
        <v>0</v>
      </c>
      <c r="M1414" s="90">
        <f t="shared" si="551"/>
        <v>0</v>
      </c>
      <c r="N1414" s="90">
        <f t="shared" si="552"/>
        <v>109796058849</v>
      </c>
      <c r="O1414" s="90">
        <v>109796058849</v>
      </c>
      <c r="P1414" s="90">
        <v>109796058849</v>
      </c>
      <c r="Q1414" s="90">
        <v>19071686158</v>
      </c>
      <c r="R1414" s="91">
        <v>19071686158</v>
      </c>
    </row>
    <row r="1415" spans="1:18" ht="63" thickBot="1" x14ac:dyDescent="0.35">
      <c r="A1415" s="2">
        <v>2021</v>
      </c>
      <c r="B1415" s="79" t="s">
        <v>429</v>
      </c>
      <c r="C1415" s="15" t="s">
        <v>287</v>
      </c>
      <c r="D1415" s="53"/>
      <c r="E1415" s="53"/>
      <c r="F1415" s="53"/>
      <c r="G1415" s="85" t="s">
        <v>288</v>
      </c>
      <c r="H1415" s="95">
        <f t="shared" ref="H1415:R1417" si="565">+H1416</f>
        <v>216924287600</v>
      </c>
      <c r="I1415" s="95">
        <f t="shared" si="565"/>
        <v>0</v>
      </c>
      <c r="J1415" s="95">
        <f t="shared" si="565"/>
        <v>0</v>
      </c>
      <c r="K1415" s="95">
        <f t="shared" si="565"/>
        <v>0</v>
      </c>
      <c r="L1415" s="95">
        <f t="shared" si="565"/>
        <v>0</v>
      </c>
      <c r="M1415" s="95">
        <f t="shared" si="565"/>
        <v>0</v>
      </c>
      <c r="N1415" s="95">
        <f t="shared" si="565"/>
        <v>216924287600</v>
      </c>
      <c r="O1415" s="95">
        <f t="shared" si="565"/>
        <v>216924287600</v>
      </c>
      <c r="P1415" s="95">
        <f t="shared" si="565"/>
        <v>216924287600</v>
      </c>
      <c r="Q1415" s="95">
        <f t="shared" si="565"/>
        <v>14013027754</v>
      </c>
      <c r="R1415" s="97">
        <f t="shared" si="565"/>
        <v>14013027754</v>
      </c>
    </row>
    <row r="1416" spans="1:18" ht="63" thickBot="1" x14ac:dyDescent="0.35">
      <c r="A1416" s="2">
        <v>2021</v>
      </c>
      <c r="B1416" s="79" t="s">
        <v>429</v>
      </c>
      <c r="C1416" s="15" t="s">
        <v>289</v>
      </c>
      <c r="D1416" s="21"/>
      <c r="E1416" s="21"/>
      <c r="F1416" s="21"/>
      <c r="G1416" s="104" t="s">
        <v>288</v>
      </c>
      <c r="H1416" s="95">
        <f t="shared" si="565"/>
        <v>216924287600</v>
      </c>
      <c r="I1416" s="95">
        <f t="shared" si="565"/>
        <v>0</v>
      </c>
      <c r="J1416" s="95">
        <f t="shared" si="565"/>
        <v>0</v>
      </c>
      <c r="K1416" s="95">
        <f t="shared" si="565"/>
        <v>0</v>
      </c>
      <c r="L1416" s="95">
        <f t="shared" si="565"/>
        <v>0</v>
      </c>
      <c r="M1416" s="95">
        <f t="shared" si="565"/>
        <v>0</v>
      </c>
      <c r="N1416" s="95">
        <f t="shared" si="565"/>
        <v>216924287600</v>
      </c>
      <c r="O1416" s="95">
        <f t="shared" si="565"/>
        <v>216924287600</v>
      </c>
      <c r="P1416" s="95">
        <f t="shared" si="565"/>
        <v>216924287600</v>
      </c>
      <c r="Q1416" s="95">
        <f t="shared" si="565"/>
        <v>14013027754</v>
      </c>
      <c r="R1416" s="97">
        <f t="shared" si="565"/>
        <v>14013027754</v>
      </c>
    </row>
    <row r="1417" spans="1:18" ht="18.600000000000001" thickBot="1" x14ac:dyDescent="0.35">
      <c r="A1417" s="2">
        <v>2021</v>
      </c>
      <c r="B1417" s="79" t="s">
        <v>429</v>
      </c>
      <c r="C1417" s="15" t="s">
        <v>290</v>
      </c>
      <c r="D1417" s="21"/>
      <c r="E1417" s="21"/>
      <c r="F1417" s="21"/>
      <c r="G1417" s="85" t="s">
        <v>218</v>
      </c>
      <c r="H1417" s="95">
        <f t="shared" si="565"/>
        <v>216924287600</v>
      </c>
      <c r="I1417" s="95">
        <f t="shared" si="565"/>
        <v>0</v>
      </c>
      <c r="J1417" s="95">
        <f t="shared" si="565"/>
        <v>0</v>
      </c>
      <c r="K1417" s="95">
        <f t="shared" si="565"/>
        <v>0</v>
      </c>
      <c r="L1417" s="95">
        <f t="shared" si="565"/>
        <v>0</v>
      </c>
      <c r="M1417" s="95">
        <f t="shared" si="565"/>
        <v>0</v>
      </c>
      <c r="N1417" s="95">
        <f t="shared" si="565"/>
        <v>216924287600</v>
      </c>
      <c r="O1417" s="95">
        <f t="shared" si="565"/>
        <v>216924287600</v>
      </c>
      <c r="P1417" s="95">
        <f t="shared" si="565"/>
        <v>216924287600</v>
      </c>
      <c r="Q1417" s="95">
        <f t="shared" si="565"/>
        <v>14013027754</v>
      </c>
      <c r="R1417" s="97">
        <f t="shared" si="565"/>
        <v>14013027754</v>
      </c>
    </row>
    <row r="1418" spans="1:18" ht="18.600000000000001" thickBot="1" x14ac:dyDescent="0.35">
      <c r="A1418" s="2">
        <v>2021</v>
      </c>
      <c r="B1418" s="79" t="s">
        <v>429</v>
      </c>
      <c r="C1418" s="20" t="s">
        <v>291</v>
      </c>
      <c r="D1418" s="21" t="s">
        <v>172</v>
      </c>
      <c r="E1418" s="21">
        <v>11</v>
      </c>
      <c r="F1418" s="21" t="s">
        <v>19</v>
      </c>
      <c r="G1418" s="88" t="s">
        <v>208</v>
      </c>
      <c r="H1418" s="90">
        <v>216924287600</v>
      </c>
      <c r="I1418" s="90">
        <v>0</v>
      </c>
      <c r="J1418" s="90">
        <v>0</v>
      </c>
      <c r="K1418" s="90">
        <v>0</v>
      </c>
      <c r="L1418" s="90">
        <v>0</v>
      </c>
      <c r="M1418" s="90">
        <f t="shared" si="551"/>
        <v>0</v>
      </c>
      <c r="N1418" s="90">
        <f t="shared" si="552"/>
        <v>216924287600</v>
      </c>
      <c r="O1418" s="90">
        <v>216924287600</v>
      </c>
      <c r="P1418" s="90">
        <v>216924287600</v>
      </c>
      <c r="Q1418" s="90">
        <v>14013027754</v>
      </c>
      <c r="R1418" s="91">
        <v>14013027754</v>
      </c>
    </row>
    <row r="1419" spans="1:18" ht="63" thickBot="1" x14ac:dyDescent="0.35">
      <c r="A1419" s="2">
        <v>2021</v>
      </c>
      <c r="B1419" s="79" t="s">
        <v>429</v>
      </c>
      <c r="C1419" s="15" t="s">
        <v>292</v>
      </c>
      <c r="D1419" s="53"/>
      <c r="E1419" s="53"/>
      <c r="F1419" s="53"/>
      <c r="G1419" s="85" t="s">
        <v>293</v>
      </c>
      <c r="H1419" s="95">
        <f t="shared" ref="H1419:R1421" si="566">+H1420</f>
        <v>263086153404</v>
      </c>
      <c r="I1419" s="95">
        <f t="shared" si="566"/>
        <v>0</v>
      </c>
      <c r="J1419" s="95">
        <f t="shared" si="566"/>
        <v>0</v>
      </c>
      <c r="K1419" s="95">
        <f t="shared" si="566"/>
        <v>0</v>
      </c>
      <c r="L1419" s="95">
        <f t="shared" si="566"/>
        <v>0</v>
      </c>
      <c r="M1419" s="95">
        <f t="shared" si="566"/>
        <v>0</v>
      </c>
      <c r="N1419" s="95">
        <f t="shared" si="566"/>
        <v>263086153404</v>
      </c>
      <c r="O1419" s="95">
        <f t="shared" si="566"/>
        <v>263086153404</v>
      </c>
      <c r="P1419" s="95">
        <f t="shared" si="566"/>
        <v>263086153404</v>
      </c>
      <c r="Q1419" s="95">
        <f t="shared" si="566"/>
        <v>0</v>
      </c>
      <c r="R1419" s="97">
        <f t="shared" si="566"/>
        <v>0</v>
      </c>
    </row>
    <row r="1420" spans="1:18" ht="63" thickBot="1" x14ac:dyDescent="0.35">
      <c r="A1420" s="2">
        <v>2021</v>
      </c>
      <c r="B1420" s="79" t="s">
        <v>429</v>
      </c>
      <c r="C1420" s="15" t="s">
        <v>294</v>
      </c>
      <c r="D1420" s="21"/>
      <c r="E1420" s="21"/>
      <c r="F1420" s="21"/>
      <c r="G1420" s="104" t="s">
        <v>293</v>
      </c>
      <c r="H1420" s="95">
        <f t="shared" si="566"/>
        <v>263086153404</v>
      </c>
      <c r="I1420" s="95">
        <f t="shared" si="566"/>
        <v>0</v>
      </c>
      <c r="J1420" s="95">
        <f t="shared" si="566"/>
        <v>0</v>
      </c>
      <c r="K1420" s="95">
        <f t="shared" si="566"/>
        <v>0</v>
      </c>
      <c r="L1420" s="95">
        <f t="shared" si="566"/>
        <v>0</v>
      </c>
      <c r="M1420" s="95">
        <f t="shared" si="566"/>
        <v>0</v>
      </c>
      <c r="N1420" s="95">
        <f t="shared" si="566"/>
        <v>263086153404</v>
      </c>
      <c r="O1420" s="95">
        <f t="shared" si="566"/>
        <v>263086153404</v>
      </c>
      <c r="P1420" s="95">
        <f t="shared" si="566"/>
        <v>263086153404</v>
      </c>
      <c r="Q1420" s="95">
        <f t="shared" si="566"/>
        <v>0</v>
      </c>
      <c r="R1420" s="97">
        <f t="shared" si="566"/>
        <v>0</v>
      </c>
    </row>
    <row r="1421" spans="1:18" ht="18.600000000000001" thickBot="1" x14ac:dyDescent="0.35">
      <c r="A1421" s="2">
        <v>2021</v>
      </c>
      <c r="B1421" s="79" t="s">
        <v>429</v>
      </c>
      <c r="C1421" s="15" t="s">
        <v>295</v>
      </c>
      <c r="D1421" s="21"/>
      <c r="E1421" s="21"/>
      <c r="F1421" s="21"/>
      <c r="G1421" s="85" t="s">
        <v>218</v>
      </c>
      <c r="H1421" s="95">
        <f t="shared" si="566"/>
        <v>263086153404</v>
      </c>
      <c r="I1421" s="95">
        <f t="shared" si="566"/>
        <v>0</v>
      </c>
      <c r="J1421" s="95">
        <f t="shared" si="566"/>
        <v>0</v>
      </c>
      <c r="K1421" s="95">
        <f t="shared" si="566"/>
        <v>0</v>
      </c>
      <c r="L1421" s="95">
        <f t="shared" si="566"/>
        <v>0</v>
      </c>
      <c r="M1421" s="95">
        <f t="shared" si="566"/>
        <v>0</v>
      </c>
      <c r="N1421" s="95">
        <f t="shared" si="566"/>
        <v>263086153404</v>
      </c>
      <c r="O1421" s="95">
        <f t="shared" si="566"/>
        <v>263086153404</v>
      </c>
      <c r="P1421" s="95">
        <f t="shared" si="566"/>
        <v>263086153404</v>
      </c>
      <c r="Q1421" s="95">
        <f t="shared" si="566"/>
        <v>0</v>
      </c>
      <c r="R1421" s="97">
        <f t="shared" si="566"/>
        <v>0</v>
      </c>
    </row>
    <row r="1422" spans="1:18" ht="18.600000000000001" thickBot="1" x14ac:dyDescent="0.35">
      <c r="A1422" s="2">
        <v>2021</v>
      </c>
      <c r="B1422" s="79" t="s">
        <v>429</v>
      </c>
      <c r="C1422" s="20" t="s">
        <v>296</v>
      </c>
      <c r="D1422" s="21" t="s">
        <v>172</v>
      </c>
      <c r="E1422" s="21">
        <v>11</v>
      </c>
      <c r="F1422" s="21" t="s">
        <v>19</v>
      </c>
      <c r="G1422" s="88" t="s">
        <v>208</v>
      </c>
      <c r="H1422" s="90">
        <v>263086153404</v>
      </c>
      <c r="I1422" s="90">
        <v>0</v>
      </c>
      <c r="J1422" s="90">
        <v>0</v>
      </c>
      <c r="K1422" s="90">
        <v>0</v>
      </c>
      <c r="L1422" s="90">
        <v>0</v>
      </c>
      <c r="M1422" s="90">
        <f t="shared" si="551"/>
        <v>0</v>
      </c>
      <c r="N1422" s="90">
        <f t="shared" si="552"/>
        <v>263086153404</v>
      </c>
      <c r="O1422" s="90">
        <v>263086153404</v>
      </c>
      <c r="P1422" s="90">
        <v>263086153404</v>
      </c>
      <c r="Q1422" s="90">
        <v>0</v>
      </c>
      <c r="R1422" s="91">
        <v>0</v>
      </c>
    </row>
    <row r="1423" spans="1:18" ht="63" thickBot="1" x14ac:dyDescent="0.35">
      <c r="A1423" s="2">
        <v>2021</v>
      </c>
      <c r="B1423" s="79" t="s">
        <v>429</v>
      </c>
      <c r="C1423" s="15" t="s">
        <v>297</v>
      </c>
      <c r="D1423" s="53"/>
      <c r="E1423" s="53"/>
      <c r="F1423" s="53"/>
      <c r="G1423" s="85" t="s">
        <v>298</v>
      </c>
      <c r="H1423" s="95">
        <f t="shared" ref="H1423:R1425" si="567">+H1424</f>
        <v>138383140985</v>
      </c>
      <c r="I1423" s="95">
        <f t="shared" si="567"/>
        <v>0</v>
      </c>
      <c r="J1423" s="95">
        <f t="shared" si="567"/>
        <v>0</v>
      </c>
      <c r="K1423" s="95">
        <f t="shared" si="567"/>
        <v>0</v>
      </c>
      <c r="L1423" s="95">
        <f t="shared" si="567"/>
        <v>0</v>
      </c>
      <c r="M1423" s="95">
        <f t="shared" si="567"/>
        <v>0</v>
      </c>
      <c r="N1423" s="95">
        <f t="shared" si="567"/>
        <v>138383140985</v>
      </c>
      <c r="O1423" s="95">
        <f t="shared" si="567"/>
        <v>138383140985</v>
      </c>
      <c r="P1423" s="95">
        <f t="shared" si="567"/>
        <v>138383140985</v>
      </c>
      <c r="Q1423" s="95">
        <f t="shared" si="567"/>
        <v>27914520438</v>
      </c>
      <c r="R1423" s="97">
        <f t="shared" si="567"/>
        <v>27914520438</v>
      </c>
    </row>
    <row r="1424" spans="1:18" ht="63" thickBot="1" x14ac:dyDescent="0.35">
      <c r="A1424" s="2">
        <v>2021</v>
      </c>
      <c r="B1424" s="79" t="s">
        <v>429</v>
      </c>
      <c r="C1424" s="15" t="s">
        <v>299</v>
      </c>
      <c r="D1424" s="21"/>
      <c r="E1424" s="21"/>
      <c r="F1424" s="21"/>
      <c r="G1424" s="104" t="s">
        <v>298</v>
      </c>
      <c r="H1424" s="95">
        <f t="shared" si="567"/>
        <v>138383140985</v>
      </c>
      <c r="I1424" s="95">
        <f t="shared" si="567"/>
        <v>0</v>
      </c>
      <c r="J1424" s="95">
        <f t="shared" si="567"/>
        <v>0</v>
      </c>
      <c r="K1424" s="95">
        <f t="shared" si="567"/>
        <v>0</v>
      </c>
      <c r="L1424" s="95">
        <f t="shared" si="567"/>
        <v>0</v>
      </c>
      <c r="M1424" s="95">
        <f t="shared" si="567"/>
        <v>0</v>
      </c>
      <c r="N1424" s="95">
        <f t="shared" si="567"/>
        <v>138383140985</v>
      </c>
      <c r="O1424" s="95">
        <f t="shared" si="567"/>
        <v>138383140985</v>
      </c>
      <c r="P1424" s="95">
        <f t="shared" si="567"/>
        <v>138383140985</v>
      </c>
      <c r="Q1424" s="95">
        <f t="shared" si="567"/>
        <v>27914520438</v>
      </c>
      <c r="R1424" s="97">
        <f t="shared" si="567"/>
        <v>27914520438</v>
      </c>
    </row>
    <row r="1425" spans="1:18" ht="18.600000000000001" thickBot="1" x14ac:dyDescent="0.35">
      <c r="A1425" s="2">
        <v>2021</v>
      </c>
      <c r="B1425" s="79" t="s">
        <v>429</v>
      </c>
      <c r="C1425" s="15" t="s">
        <v>300</v>
      </c>
      <c r="D1425" s="21"/>
      <c r="E1425" s="21"/>
      <c r="F1425" s="21"/>
      <c r="G1425" s="85" t="s">
        <v>218</v>
      </c>
      <c r="H1425" s="95">
        <f t="shared" si="567"/>
        <v>138383140985</v>
      </c>
      <c r="I1425" s="95">
        <f t="shared" si="567"/>
        <v>0</v>
      </c>
      <c r="J1425" s="95">
        <f t="shared" si="567"/>
        <v>0</v>
      </c>
      <c r="K1425" s="95">
        <f t="shared" si="567"/>
        <v>0</v>
      </c>
      <c r="L1425" s="95">
        <f t="shared" si="567"/>
        <v>0</v>
      </c>
      <c r="M1425" s="95">
        <f t="shared" si="567"/>
        <v>0</v>
      </c>
      <c r="N1425" s="95">
        <f t="shared" si="567"/>
        <v>138383140985</v>
      </c>
      <c r="O1425" s="95">
        <f t="shared" si="567"/>
        <v>138383140985</v>
      </c>
      <c r="P1425" s="95">
        <f t="shared" si="567"/>
        <v>138383140985</v>
      </c>
      <c r="Q1425" s="95">
        <f t="shared" si="567"/>
        <v>27914520438</v>
      </c>
      <c r="R1425" s="97">
        <f t="shared" si="567"/>
        <v>27914520438</v>
      </c>
    </row>
    <row r="1426" spans="1:18" ht="18.600000000000001" thickBot="1" x14ac:dyDescent="0.35">
      <c r="A1426" s="2">
        <v>2021</v>
      </c>
      <c r="B1426" s="79" t="s">
        <v>429</v>
      </c>
      <c r="C1426" s="20" t="s">
        <v>301</v>
      </c>
      <c r="D1426" s="21" t="s">
        <v>172</v>
      </c>
      <c r="E1426" s="21">
        <v>11</v>
      </c>
      <c r="F1426" s="21" t="s">
        <v>19</v>
      </c>
      <c r="G1426" s="88" t="s">
        <v>208</v>
      </c>
      <c r="H1426" s="90">
        <v>138383140985</v>
      </c>
      <c r="I1426" s="90">
        <v>0</v>
      </c>
      <c r="J1426" s="90">
        <v>0</v>
      </c>
      <c r="K1426" s="90">
        <v>0</v>
      </c>
      <c r="L1426" s="90">
        <v>0</v>
      </c>
      <c r="M1426" s="90">
        <f t="shared" si="551"/>
        <v>0</v>
      </c>
      <c r="N1426" s="90">
        <f t="shared" si="552"/>
        <v>138383140985</v>
      </c>
      <c r="O1426" s="90">
        <v>138383140985</v>
      </c>
      <c r="P1426" s="90">
        <v>138383140985</v>
      </c>
      <c r="Q1426" s="90">
        <v>27914520438</v>
      </c>
      <c r="R1426" s="91">
        <v>27914520438</v>
      </c>
    </row>
    <row r="1427" spans="1:18" ht="63" thickBot="1" x14ac:dyDescent="0.35">
      <c r="A1427" s="2">
        <v>2021</v>
      </c>
      <c r="B1427" s="79" t="s">
        <v>429</v>
      </c>
      <c r="C1427" s="15" t="s">
        <v>302</v>
      </c>
      <c r="D1427" s="53"/>
      <c r="E1427" s="53"/>
      <c r="F1427" s="53"/>
      <c r="G1427" s="85" t="s">
        <v>303</v>
      </c>
      <c r="H1427" s="95">
        <f t="shared" ref="H1427:R1429" si="568">+H1428</f>
        <v>325658709524</v>
      </c>
      <c r="I1427" s="95">
        <f t="shared" si="568"/>
        <v>0</v>
      </c>
      <c r="J1427" s="95">
        <f t="shared" si="568"/>
        <v>0</v>
      </c>
      <c r="K1427" s="95">
        <f t="shared" si="568"/>
        <v>0</v>
      </c>
      <c r="L1427" s="95">
        <f t="shared" si="568"/>
        <v>0</v>
      </c>
      <c r="M1427" s="95">
        <f t="shared" si="568"/>
        <v>0</v>
      </c>
      <c r="N1427" s="95">
        <f t="shared" si="568"/>
        <v>325658709524</v>
      </c>
      <c r="O1427" s="95">
        <f t="shared" si="568"/>
        <v>325658709524</v>
      </c>
      <c r="P1427" s="95">
        <f t="shared" si="568"/>
        <v>325658709524</v>
      </c>
      <c r="Q1427" s="95">
        <f t="shared" si="568"/>
        <v>0</v>
      </c>
      <c r="R1427" s="97">
        <f t="shared" si="568"/>
        <v>0</v>
      </c>
    </row>
    <row r="1428" spans="1:18" ht="63" thickBot="1" x14ac:dyDescent="0.35">
      <c r="A1428" s="2">
        <v>2021</v>
      </c>
      <c r="B1428" s="79" t="s">
        <v>429</v>
      </c>
      <c r="C1428" s="15" t="s">
        <v>304</v>
      </c>
      <c r="D1428" s="21"/>
      <c r="E1428" s="21"/>
      <c r="F1428" s="21"/>
      <c r="G1428" s="104" t="s">
        <v>303</v>
      </c>
      <c r="H1428" s="95">
        <f t="shared" si="568"/>
        <v>325658709524</v>
      </c>
      <c r="I1428" s="95">
        <f t="shared" si="568"/>
        <v>0</v>
      </c>
      <c r="J1428" s="95">
        <f t="shared" si="568"/>
        <v>0</v>
      </c>
      <c r="K1428" s="95">
        <f t="shared" si="568"/>
        <v>0</v>
      </c>
      <c r="L1428" s="95">
        <f t="shared" si="568"/>
        <v>0</v>
      </c>
      <c r="M1428" s="95">
        <f t="shared" si="568"/>
        <v>0</v>
      </c>
      <c r="N1428" s="95">
        <f t="shared" si="568"/>
        <v>325658709524</v>
      </c>
      <c r="O1428" s="95">
        <f t="shared" si="568"/>
        <v>325658709524</v>
      </c>
      <c r="P1428" s="95">
        <f t="shared" si="568"/>
        <v>325658709524</v>
      </c>
      <c r="Q1428" s="95">
        <f t="shared" si="568"/>
        <v>0</v>
      </c>
      <c r="R1428" s="97">
        <f t="shared" si="568"/>
        <v>0</v>
      </c>
    </row>
    <row r="1429" spans="1:18" ht="18.600000000000001" thickBot="1" x14ac:dyDescent="0.35">
      <c r="A1429" s="2">
        <v>2021</v>
      </c>
      <c r="B1429" s="79" t="s">
        <v>429</v>
      </c>
      <c r="C1429" s="15" t="s">
        <v>305</v>
      </c>
      <c r="D1429" s="21"/>
      <c r="E1429" s="21"/>
      <c r="F1429" s="21"/>
      <c r="G1429" s="85" t="s">
        <v>218</v>
      </c>
      <c r="H1429" s="95">
        <f t="shared" si="568"/>
        <v>325658709524</v>
      </c>
      <c r="I1429" s="95">
        <f t="shared" si="568"/>
        <v>0</v>
      </c>
      <c r="J1429" s="95">
        <f t="shared" si="568"/>
        <v>0</v>
      </c>
      <c r="K1429" s="95">
        <f t="shared" si="568"/>
        <v>0</v>
      </c>
      <c r="L1429" s="95">
        <f t="shared" si="568"/>
        <v>0</v>
      </c>
      <c r="M1429" s="95">
        <f t="shared" si="568"/>
        <v>0</v>
      </c>
      <c r="N1429" s="95">
        <f t="shared" si="568"/>
        <v>325658709524</v>
      </c>
      <c r="O1429" s="95">
        <f t="shared" si="568"/>
        <v>325658709524</v>
      </c>
      <c r="P1429" s="95">
        <f t="shared" si="568"/>
        <v>325658709524</v>
      </c>
      <c r="Q1429" s="95">
        <f t="shared" si="568"/>
        <v>0</v>
      </c>
      <c r="R1429" s="97">
        <f t="shared" si="568"/>
        <v>0</v>
      </c>
    </row>
    <row r="1430" spans="1:18" ht="18.600000000000001" thickBot="1" x14ac:dyDescent="0.35">
      <c r="A1430" s="2">
        <v>2021</v>
      </c>
      <c r="B1430" s="79" t="s">
        <v>429</v>
      </c>
      <c r="C1430" s="20" t="s">
        <v>306</v>
      </c>
      <c r="D1430" s="21" t="s">
        <v>172</v>
      </c>
      <c r="E1430" s="21">
        <v>11</v>
      </c>
      <c r="F1430" s="21" t="s">
        <v>19</v>
      </c>
      <c r="G1430" s="88" t="s">
        <v>208</v>
      </c>
      <c r="H1430" s="90">
        <v>325658709524</v>
      </c>
      <c r="I1430" s="90">
        <v>0</v>
      </c>
      <c r="J1430" s="90">
        <v>0</v>
      </c>
      <c r="K1430" s="90">
        <v>0</v>
      </c>
      <c r="L1430" s="90">
        <v>0</v>
      </c>
      <c r="M1430" s="90">
        <f t="shared" si="551"/>
        <v>0</v>
      </c>
      <c r="N1430" s="90">
        <f t="shared" si="552"/>
        <v>325658709524</v>
      </c>
      <c r="O1430" s="90">
        <v>325658709524</v>
      </c>
      <c r="P1430" s="90">
        <v>325658709524</v>
      </c>
      <c r="Q1430" s="90">
        <v>0</v>
      </c>
      <c r="R1430" s="91">
        <v>0</v>
      </c>
    </row>
    <row r="1431" spans="1:18" ht="63" thickBot="1" x14ac:dyDescent="0.35">
      <c r="A1431" s="2">
        <v>2021</v>
      </c>
      <c r="B1431" s="79" t="s">
        <v>429</v>
      </c>
      <c r="C1431" s="15" t="s">
        <v>307</v>
      </c>
      <c r="D1431" s="53"/>
      <c r="E1431" s="53"/>
      <c r="F1431" s="53"/>
      <c r="G1431" s="85" t="s">
        <v>308</v>
      </c>
      <c r="H1431" s="95">
        <f>+H1432</f>
        <v>101620433497</v>
      </c>
      <c r="I1431" s="95">
        <f t="shared" ref="I1431:R1433" si="569">+I1432</f>
        <v>0</v>
      </c>
      <c r="J1431" s="95">
        <f t="shared" si="569"/>
        <v>0</v>
      </c>
      <c r="K1431" s="95">
        <f t="shared" si="569"/>
        <v>0</v>
      </c>
      <c r="L1431" s="95">
        <f t="shared" si="569"/>
        <v>0</v>
      </c>
      <c r="M1431" s="95">
        <f t="shared" si="569"/>
        <v>0</v>
      </c>
      <c r="N1431" s="95">
        <f t="shared" si="569"/>
        <v>101620433497</v>
      </c>
      <c r="O1431" s="95">
        <f t="shared" si="569"/>
        <v>101620433497</v>
      </c>
      <c r="P1431" s="95">
        <f t="shared" si="569"/>
        <v>101620433497</v>
      </c>
      <c r="Q1431" s="95">
        <f t="shared" si="569"/>
        <v>89796372</v>
      </c>
      <c r="R1431" s="97">
        <f t="shared" si="569"/>
        <v>89796372</v>
      </c>
    </row>
    <row r="1432" spans="1:18" ht="63" thickBot="1" x14ac:dyDescent="0.35">
      <c r="A1432" s="2">
        <v>2021</v>
      </c>
      <c r="B1432" s="79" t="s">
        <v>429</v>
      </c>
      <c r="C1432" s="15" t="s">
        <v>309</v>
      </c>
      <c r="D1432" s="21"/>
      <c r="E1432" s="21"/>
      <c r="F1432" s="21"/>
      <c r="G1432" s="104" t="s">
        <v>308</v>
      </c>
      <c r="H1432" s="95">
        <f t="shared" ref="H1432:R1433" si="570">+H1433</f>
        <v>101620433497</v>
      </c>
      <c r="I1432" s="95">
        <f t="shared" si="570"/>
        <v>0</v>
      </c>
      <c r="J1432" s="95">
        <f t="shared" si="570"/>
        <v>0</v>
      </c>
      <c r="K1432" s="95">
        <f t="shared" si="570"/>
        <v>0</v>
      </c>
      <c r="L1432" s="95">
        <f t="shared" si="570"/>
        <v>0</v>
      </c>
      <c r="M1432" s="95">
        <f t="shared" si="570"/>
        <v>0</v>
      </c>
      <c r="N1432" s="95">
        <f t="shared" si="570"/>
        <v>101620433497</v>
      </c>
      <c r="O1432" s="95">
        <f t="shared" si="570"/>
        <v>101620433497</v>
      </c>
      <c r="P1432" s="95">
        <f t="shared" si="570"/>
        <v>101620433497</v>
      </c>
      <c r="Q1432" s="95">
        <f t="shared" si="570"/>
        <v>89796372</v>
      </c>
      <c r="R1432" s="97">
        <f t="shared" si="570"/>
        <v>89796372</v>
      </c>
    </row>
    <row r="1433" spans="1:18" ht="18.600000000000001" thickBot="1" x14ac:dyDescent="0.35">
      <c r="A1433" s="2">
        <v>2021</v>
      </c>
      <c r="B1433" s="79" t="s">
        <v>429</v>
      </c>
      <c r="C1433" s="15" t="s">
        <v>310</v>
      </c>
      <c r="D1433" s="21"/>
      <c r="E1433" s="21"/>
      <c r="F1433" s="21"/>
      <c r="G1433" s="85" t="s">
        <v>218</v>
      </c>
      <c r="H1433" s="95">
        <f t="shared" si="570"/>
        <v>101620433497</v>
      </c>
      <c r="I1433" s="95">
        <f t="shared" si="570"/>
        <v>0</v>
      </c>
      <c r="J1433" s="95">
        <f t="shared" si="570"/>
        <v>0</v>
      </c>
      <c r="K1433" s="95">
        <f t="shared" si="570"/>
        <v>0</v>
      </c>
      <c r="L1433" s="95">
        <f t="shared" si="570"/>
        <v>0</v>
      </c>
      <c r="M1433" s="95">
        <f t="shared" si="570"/>
        <v>0</v>
      </c>
      <c r="N1433" s="95">
        <f t="shared" si="570"/>
        <v>101620433497</v>
      </c>
      <c r="O1433" s="95">
        <f t="shared" si="569"/>
        <v>101620433497</v>
      </c>
      <c r="P1433" s="95">
        <f t="shared" si="569"/>
        <v>101620433497</v>
      </c>
      <c r="Q1433" s="95">
        <f t="shared" si="569"/>
        <v>89796372</v>
      </c>
      <c r="R1433" s="97">
        <f t="shared" si="569"/>
        <v>89796372</v>
      </c>
    </row>
    <row r="1434" spans="1:18" ht="18.600000000000001" thickBot="1" x14ac:dyDescent="0.35">
      <c r="A1434" s="2">
        <v>2021</v>
      </c>
      <c r="B1434" s="79" t="s">
        <v>429</v>
      </c>
      <c r="C1434" s="20" t="s">
        <v>311</v>
      </c>
      <c r="D1434" s="21" t="s">
        <v>172</v>
      </c>
      <c r="E1434" s="21">
        <v>11</v>
      </c>
      <c r="F1434" s="21" t="s">
        <v>19</v>
      </c>
      <c r="G1434" s="88" t="s">
        <v>208</v>
      </c>
      <c r="H1434" s="90">
        <v>101620433497</v>
      </c>
      <c r="I1434" s="90">
        <v>0</v>
      </c>
      <c r="J1434" s="90">
        <v>0</v>
      </c>
      <c r="K1434" s="90">
        <v>0</v>
      </c>
      <c r="L1434" s="90">
        <v>0</v>
      </c>
      <c r="M1434" s="90">
        <f t="shared" si="551"/>
        <v>0</v>
      </c>
      <c r="N1434" s="90">
        <f t="shared" si="552"/>
        <v>101620433497</v>
      </c>
      <c r="O1434" s="90">
        <v>101620433497</v>
      </c>
      <c r="P1434" s="90">
        <v>101620433497</v>
      </c>
      <c r="Q1434" s="90">
        <v>89796372</v>
      </c>
      <c r="R1434" s="91">
        <v>89796372</v>
      </c>
    </row>
    <row r="1435" spans="1:18" ht="63" thickBot="1" x14ac:dyDescent="0.35">
      <c r="A1435" s="2">
        <v>2021</v>
      </c>
      <c r="B1435" s="79" t="s">
        <v>429</v>
      </c>
      <c r="C1435" s="15" t="s">
        <v>312</v>
      </c>
      <c r="D1435" s="53"/>
      <c r="E1435" s="53"/>
      <c r="F1435" s="53"/>
      <c r="G1435" s="85" t="s">
        <v>313</v>
      </c>
      <c r="H1435" s="95">
        <f t="shared" ref="H1435:R1437" si="571">+H1436</f>
        <v>331558916195</v>
      </c>
      <c r="I1435" s="95">
        <f t="shared" si="571"/>
        <v>0</v>
      </c>
      <c r="J1435" s="95">
        <f t="shared" si="571"/>
        <v>0</v>
      </c>
      <c r="K1435" s="95">
        <f t="shared" si="571"/>
        <v>0</v>
      </c>
      <c r="L1435" s="95">
        <f t="shared" si="571"/>
        <v>0</v>
      </c>
      <c r="M1435" s="95">
        <f t="shared" si="571"/>
        <v>0</v>
      </c>
      <c r="N1435" s="95">
        <f t="shared" si="571"/>
        <v>331558916195</v>
      </c>
      <c r="O1435" s="95">
        <f t="shared" si="571"/>
        <v>331558916195</v>
      </c>
      <c r="P1435" s="95">
        <f t="shared" si="571"/>
        <v>331558916195</v>
      </c>
      <c r="Q1435" s="95">
        <f t="shared" si="571"/>
        <v>0</v>
      </c>
      <c r="R1435" s="97">
        <f t="shared" si="571"/>
        <v>0</v>
      </c>
    </row>
    <row r="1436" spans="1:18" ht="63" thickBot="1" x14ac:dyDescent="0.35">
      <c r="A1436" s="2">
        <v>2021</v>
      </c>
      <c r="B1436" s="79" t="s">
        <v>429</v>
      </c>
      <c r="C1436" s="15" t="s">
        <v>314</v>
      </c>
      <c r="D1436" s="21"/>
      <c r="E1436" s="21"/>
      <c r="F1436" s="21"/>
      <c r="G1436" s="85" t="s">
        <v>313</v>
      </c>
      <c r="H1436" s="95">
        <f t="shared" si="571"/>
        <v>331558916195</v>
      </c>
      <c r="I1436" s="95">
        <f t="shared" si="571"/>
        <v>0</v>
      </c>
      <c r="J1436" s="95">
        <f t="shared" si="571"/>
        <v>0</v>
      </c>
      <c r="K1436" s="95">
        <f t="shared" si="571"/>
        <v>0</v>
      </c>
      <c r="L1436" s="95">
        <f t="shared" si="571"/>
        <v>0</v>
      </c>
      <c r="M1436" s="95">
        <f t="shared" si="571"/>
        <v>0</v>
      </c>
      <c r="N1436" s="95">
        <f t="shared" si="571"/>
        <v>331558916195</v>
      </c>
      <c r="O1436" s="95">
        <f t="shared" si="571"/>
        <v>331558916195</v>
      </c>
      <c r="P1436" s="95">
        <f t="shared" si="571"/>
        <v>331558916195</v>
      </c>
      <c r="Q1436" s="95">
        <f t="shared" si="571"/>
        <v>0</v>
      </c>
      <c r="R1436" s="97">
        <f t="shared" si="571"/>
        <v>0</v>
      </c>
    </row>
    <row r="1437" spans="1:18" ht="18.600000000000001" thickBot="1" x14ac:dyDescent="0.35">
      <c r="A1437" s="2">
        <v>2021</v>
      </c>
      <c r="B1437" s="79" t="s">
        <v>429</v>
      </c>
      <c r="C1437" s="15" t="s">
        <v>315</v>
      </c>
      <c r="D1437" s="21"/>
      <c r="E1437" s="21"/>
      <c r="F1437" s="21"/>
      <c r="G1437" s="85" t="s">
        <v>218</v>
      </c>
      <c r="H1437" s="95">
        <f t="shared" si="571"/>
        <v>331558916195</v>
      </c>
      <c r="I1437" s="95">
        <f t="shared" si="571"/>
        <v>0</v>
      </c>
      <c r="J1437" s="95">
        <f t="shared" si="571"/>
        <v>0</v>
      </c>
      <c r="K1437" s="95">
        <f t="shared" si="571"/>
        <v>0</v>
      </c>
      <c r="L1437" s="95">
        <f t="shared" si="571"/>
        <v>0</v>
      </c>
      <c r="M1437" s="95">
        <f t="shared" si="571"/>
        <v>0</v>
      </c>
      <c r="N1437" s="95">
        <f t="shared" si="571"/>
        <v>331558916195</v>
      </c>
      <c r="O1437" s="95">
        <f t="shared" si="571"/>
        <v>331558916195</v>
      </c>
      <c r="P1437" s="95">
        <f t="shared" si="571"/>
        <v>331558916195</v>
      </c>
      <c r="Q1437" s="95">
        <f t="shared" si="571"/>
        <v>0</v>
      </c>
      <c r="R1437" s="97">
        <f t="shared" si="571"/>
        <v>0</v>
      </c>
    </row>
    <row r="1438" spans="1:18" ht="18.600000000000001" thickBot="1" x14ac:dyDescent="0.35">
      <c r="A1438" s="2">
        <v>2021</v>
      </c>
      <c r="B1438" s="79" t="s">
        <v>429</v>
      </c>
      <c r="C1438" s="20" t="s">
        <v>316</v>
      </c>
      <c r="D1438" s="21" t="s">
        <v>172</v>
      </c>
      <c r="E1438" s="21">
        <v>11</v>
      </c>
      <c r="F1438" s="21" t="s">
        <v>19</v>
      </c>
      <c r="G1438" s="88" t="s">
        <v>208</v>
      </c>
      <c r="H1438" s="90">
        <v>331558916195</v>
      </c>
      <c r="I1438" s="90">
        <v>0</v>
      </c>
      <c r="J1438" s="90">
        <v>0</v>
      </c>
      <c r="K1438" s="90">
        <v>0</v>
      </c>
      <c r="L1438" s="90">
        <v>0</v>
      </c>
      <c r="M1438" s="90">
        <f t="shared" si="551"/>
        <v>0</v>
      </c>
      <c r="N1438" s="90">
        <f t="shared" si="552"/>
        <v>331558916195</v>
      </c>
      <c r="O1438" s="90">
        <v>331558916195</v>
      </c>
      <c r="P1438" s="90">
        <v>331558916195</v>
      </c>
      <c r="Q1438" s="90">
        <v>0</v>
      </c>
      <c r="R1438" s="91">
        <v>0</v>
      </c>
    </row>
    <row r="1439" spans="1:18" ht="63" thickBot="1" x14ac:dyDescent="0.35">
      <c r="A1439" s="2">
        <v>2021</v>
      </c>
      <c r="B1439" s="79" t="s">
        <v>429</v>
      </c>
      <c r="C1439" s="15" t="s">
        <v>317</v>
      </c>
      <c r="D1439" s="53"/>
      <c r="E1439" s="53"/>
      <c r="F1439" s="53"/>
      <c r="G1439" s="85" t="s">
        <v>318</v>
      </c>
      <c r="H1439" s="95">
        <f t="shared" ref="H1439:R1441" si="572">+H1440</f>
        <v>57639326986</v>
      </c>
      <c r="I1439" s="95">
        <f t="shared" si="572"/>
        <v>0</v>
      </c>
      <c r="J1439" s="95">
        <f t="shared" si="572"/>
        <v>0</v>
      </c>
      <c r="K1439" s="95">
        <f t="shared" si="572"/>
        <v>0</v>
      </c>
      <c r="L1439" s="95">
        <f t="shared" si="572"/>
        <v>0</v>
      </c>
      <c r="M1439" s="95">
        <f t="shared" si="572"/>
        <v>0</v>
      </c>
      <c r="N1439" s="95">
        <f t="shared" si="572"/>
        <v>57639326986</v>
      </c>
      <c r="O1439" s="95">
        <f t="shared" si="572"/>
        <v>57639326986</v>
      </c>
      <c r="P1439" s="95">
        <f t="shared" si="572"/>
        <v>57639326986</v>
      </c>
      <c r="Q1439" s="95">
        <f t="shared" si="572"/>
        <v>0</v>
      </c>
      <c r="R1439" s="97">
        <f t="shared" si="572"/>
        <v>0</v>
      </c>
    </row>
    <row r="1440" spans="1:18" ht="63" thickBot="1" x14ac:dyDescent="0.35">
      <c r="A1440" s="2">
        <v>2021</v>
      </c>
      <c r="B1440" s="79" t="s">
        <v>429</v>
      </c>
      <c r="C1440" s="15" t="s">
        <v>319</v>
      </c>
      <c r="D1440" s="21"/>
      <c r="E1440" s="21"/>
      <c r="F1440" s="21"/>
      <c r="G1440" s="104" t="s">
        <v>318</v>
      </c>
      <c r="H1440" s="95">
        <f t="shared" si="572"/>
        <v>57639326986</v>
      </c>
      <c r="I1440" s="95">
        <f t="shared" si="572"/>
        <v>0</v>
      </c>
      <c r="J1440" s="95">
        <f t="shared" si="572"/>
        <v>0</v>
      </c>
      <c r="K1440" s="95">
        <f t="shared" si="572"/>
        <v>0</v>
      </c>
      <c r="L1440" s="95">
        <f t="shared" si="572"/>
        <v>0</v>
      </c>
      <c r="M1440" s="95">
        <f t="shared" si="572"/>
        <v>0</v>
      </c>
      <c r="N1440" s="95">
        <f t="shared" si="572"/>
        <v>57639326986</v>
      </c>
      <c r="O1440" s="95">
        <f t="shared" si="572"/>
        <v>57639326986</v>
      </c>
      <c r="P1440" s="95">
        <f t="shared" si="572"/>
        <v>57639326986</v>
      </c>
      <c r="Q1440" s="95">
        <f t="shared" si="572"/>
        <v>0</v>
      </c>
      <c r="R1440" s="97">
        <f t="shared" si="572"/>
        <v>0</v>
      </c>
    </row>
    <row r="1441" spans="1:18" ht="18.600000000000001" thickBot="1" x14ac:dyDescent="0.35">
      <c r="A1441" s="2">
        <v>2021</v>
      </c>
      <c r="B1441" s="79" t="s">
        <v>429</v>
      </c>
      <c r="C1441" s="15" t="s">
        <v>320</v>
      </c>
      <c r="D1441" s="21"/>
      <c r="E1441" s="21"/>
      <c r="F1441" s="21"/>
      <c r="G1441" s="85" t="s">
        <v>218</v>
      </c>
      <c r="H1441" s="95">
        <f t="shared" si="572"/>
        <v>57639326986</v>
      </c>
      <c r="I1441" s="95">
        <f t="shared" si="572"/>
        <v>0</v>
      </c>
      <c r="J1441" s="95">
        <f t="shared" si="572"/>
        <v>0</v>
      </c>
      <c r="K1441" s="95">
        <f t="shared" si="572"/>
        <v>0</v>
      </c>
      <c r="L1441" s="95">
        <f t="shared" si="572"/>
        <v>0</v>
      </c>
      <c r="M1441" s="95">
        <f t="shared" si="572"/>
        <v>0</v>
      </c>
      <c r="N1441" s="95">
        <f t="shared" si="572"/>
        <v>57639326986</v>
      </c>
      <c r="O1441" s="95">
        <f t="shared" si="572"/>
        <v>57639326986</v>
      </c>
      <c r="P1441" s="95">
        <f t="shared" si="572"/>
        <v>57639326986</v>
      </c>
      <c r="Q1441" s="95">
        <f t="shared" si="572"/>
        <v>0</v>
      </c>
      <c r="R1441" s="97">
        <f t="shared" si="572"/>
        <v>0</v>
      </c>
    </row>
    <row r="1442" spans="1:18" ht="18.600000000000001" thickBot="1" x14ac:dyDescent="0.35">
      <c r="A1442" s="2">
        <v>2021</v>
      </c>
      <c r="B1442" s="79" t="s">
        <v>429</v>
      </c>
      <c r="C1442" s="20" t="s">
        <v>321</v>
      </c>
      <c r="D1442" s="21" t="s">
        <v>172</v>
      </c>
      <c r="E1442" s="21">
        <v>11</v>
      </c>
      <c r="F1442" s="21" t="s">
        <v>19</v>
      </c>
      <c r="G1442" s="88" t="s">
        <v>208</v>
      </c>
      <c r="H1442" s="90">
        <v>57639326986</v>
      </c>
      <c r="I1442" s="90">
        <v>0</v>
      </c>
      <c r="J1442" s="90">
        <v>0</v>
      </c>
      <c r="K1442" s="90">
        <v>0</v>
      </c>
      <c r="L1442" s="90">
        <v>0</v>
      </c>
      <c r="M1442" s="90">
        <f t="shared" si="551"/>
        <v>0</v>
      </c>
      <c r="N1442" s="90">
        <f t="shared" si="552"/>
        <v>57639326986</v>
      </c>
      <c r="O1442" s="90">
        <v>57639326986</v>
      </c>
      <c r="P1442" s="90">
        <v>57639326986</v>
      </c>
      <c r="Q1442" s="90">
        <v>0</v>
      </c>
      <c r="R1442" s="91">
        <v>0</v>
      </c>
    </row>
    <row r="1443" spans="1:18" ht="47.4" thickBot="1" x14ac:dyDescent="0.35">
      <c r="A1443" s="2">
        <v>2021</v>
      </c>
      <c r="B1443" s="79" t="s">
        <v>429</v>
      </c>
      <c r="C1443" s="56" t="s">
        <v>322</v>
      </c>
      <c r="D1443" s="64"/>
      <c r="E1443" s="16"/>
      <c r="F1443" s="16"/>
      <c r="G1443" s="104" t="s">
        <v>400</v>
      </c>
      <c r="H1443" s="93">
        <f>+H1444</f>
        <v>15000000000</v>
      </c>
      <c r="I1443" s="93">
        <f t="shared" ref="I1443:L1443" si="573">+I1444</f>
        <v>0</v>
      </c>
      <c r="J1443" s="93">
        <f t="shared" si="573"/>
        <v>0</v>
      </c>
      <c r="K1443" s="93">
        <f t="shared" si="573"/>
        <v>0</v>
      </c>
      <c r="L1443" s="93">
        <f t="shared" si="573"/>
        <v>0</v>
      </c>
      <c r="M1443" s="94">
        <f t="shared" si="551"/>
        <v>0</v>
      </c>
      <c r="N1443" s="94">
        <f t="shared" si="552"/>
        <v>15000000000</v>
      </c>
      <c r="O1443" s="94">
        <f>+O1444</f>
        <v>6489794675</v>
      </c>
      <c r="P1443" s="94">
        <f>+P1444</f>
        <v>443416800</v>
      </c>
      <c r="Q1443" s="94">
        <f>+Q1444</f>
        <v>89154750</v>
      </c>
      <c r="R1443" s="96">
        <f>+R1444</f>
        <v>89154750</v>
      </c>
    </row>
    <row r="1444" spans="1:18" ht="47.4" thickBot="1" x14ac:dyDescent="0.35">
      <c r="A1444" s="2">
        <v>2021</v>
      </c>
      <c r="B1444" s="79" t="s">
        <v>429</v>
      </c>
      <c r="C1444" s="56" t="s">
        <v>399</v>
      </c>
      <c r="D1444" s="64"/>
      <c r="E1444" s="16"/>
      <c r="F1444" s="16"/>
      <c r="G1444" s="104" t="s">
        <v>400</v>
      </c>
      <c r="H1444" s="93">
        <f>+H1445+H1447+H1449</f>
        <v>15000000000</v>
      </c>
      <c r="I1444" s="93">
        <f t="shared" ref="I1444:R1444" si="574">+I1445+I1447+I1449</f>
        <v>0</v>
      </c>
      <c r="J1444" s="93">
        <f t="shared" si="574"/>
        <v>0</v>
      </c>
      <c r="K1444" s="93">
        <f t="shared" si="574"/>
        <v>0</v>
      </c>
      <c r="L1444" s="93">
        <f t="shared" si="574"/>
        <v>0</v>
      </c>
      <c r="M1444" s="93">
        <f t="shared" si="574"/>
        <v>0</v>
      </c>
      <c r="N1444" s="93">
        <f t="shared" si="574"/>
        <v>15000000000</v>
      </c>
      <c r="O1444" s="93">
        <f t="shared" si="574"/>
        <v>6489794675</v>
      </c>
      <c r="P1444" s="93">
        <f t="shared" si="574"/>
        <v>443416800</v>
      </c>
      <c r="Q1444" s="93">
        <f t="shared" si="574"/>
        <v>89154750</v>
      </c>
      <c r="R1444" s="105">
        <f t="shared" si="574"/>
        <v>89154750</v>
      </c>
    </row>
    <row r="1445" spans="1:18" ht="18.600000000000001" thickBot="1" x14ac:dyDescent="0.35">
      <c r="A1445" s="2">
        <v>2021</v>
      </c>
      <c r="B1445" s="79" t="s">
        <v>429</v>
      </c>
      <c r="C1445" s="56" t="s">
        <v>401</v>
      </c>
      <c r="D1445" s="64"/>
      <c r="E1445" s="16"/>
      <c r="F1445" s="16"/>
      <c r="G1445" s="104" t="s">
        <v>402</v>
      </c>
      <c r="H1445" s="93">
        <f>+H1446</f>
        <v>3974737950</v>
      </c>
      <c r="I1445" s="93">
        <f t="shared" ref="I1445:R1445" si="575">+I1446</f>
        <v>0</v>
      </c>
      <c r="J1445" s="93">
        <f t="shared" si="575"/>
        <v>0</v>
      </c>
      <c r="K1445" s="93">
        <f t="shared" si="575"/>
        <v>0</v>
      </c>
      <c r="L1445" s="93">
        <f t="shared" si="575"/>
        <v>0</v>
      </c>
      <c r="M1445" s="93">
        <f t="shared" si="575"/>
        <v>0</v>
      </c>
      <c r="N1445" s="93">
        <f t="shared" si="575"/>
        <v>3974737950</v>
      </c>
      <c r="O1445" s="93">
        <f t="shared" si="575"/>
        <v>10000</v>
      </c>
      <c r="P1445" s="93">
        <f t="shared" si="575"/>
        <v>0</v>
      </c>
      <c r="Q1445" s="93">
        <f t="shared" si="575"/>
        <v>0</v>
      </c>
      <c r="R1445" s="105">
        <f t="shared" si="575"/>
        <v>0</v>
      </c>
    </row>
    <row r="1446" spans="1:18" ht="18.600000000000001" thickBot="1" x14ac:dyDescent="0.35">
      <c r="A1446" s="2">
        <v>2021</v>
      </c>
      <c r="B1446" s="79" t="s">
        <v>429</v>
      </c>
      <c r="C1446" s="59" t="s">
        <v>403</v>
      </c>
      <c r="D1446" s="60" t="s">
        <v>172</v>
      </c>
      <c r="E1446" s="21">
        <v>54</v>
      </c>
      <c r="F1446" s="21" t="s">
        <v>19</v>
      </c>
      <c r="G1446" s="88" t="s">
        <v>208</v>
      </c>
      <c r="H1446" s="106">
        <v>3974737950</v>
      </c>
      <c r="I1446" s="106">
        <v>0</v>
      </c>
      <c r="J1446" s="106">
        <v>0</v>
      </c>
      <c r="K1446" s="106">
        <v>0</v>
      </c>
      <c r="L1446" s="106">
        <v>0</v>
      </c>
      <c r="M1446" s="106">
        <f t="shared" ref="M1446:M1501" si="576">+I1446-J1446+K1446-L1446</f>
        <v>0</v>
      </c>
      <c r="N1446" s="90">
        <f t="shared" ref="N1446:N1501" si="577">+H1446+M1446</f>
        <v>3974737950</v>
      </c>
      <c r="O1446" s="106">
        <v>10000</v>
      </c>
      <c r="P1446" s="106">
        <v>0</v>
      </c>
      <c r="Q1446" s="106">
        <v>0</v>
      </c>
      <c r="R1446" s="107">
        <v>0</v>
      </c>
    </row>
    <row r="1447" spans="1:18" ht="31.8" thickBot="1" x14ac:dyDescent="0.35">
      <c r="A1447" s="2">
        <v>2021</v>
      </c>
      <c r="B1447" s="79" t="s">
        <v>429</v>
      </c>
      <c r="C1447" s="56" t="s">
        <v>404</v>
      </c>
      <c r="D1447" s="64"/>
      <c r="E1447" s="16"/>
      <c r="F1447" s="16"/>
      <c r="G1447" s="104" t="s">
        <v>405</v>
      </c>
      <c r="H1447" s="93">
        <f>+H1448</f>
        <v>5396885000</v>
      </c>
      <c r="I1447" s="93">
        <f t="shared" ref="I1447:R1447" si="578">+I1448</f>
        <v>0</v>
      </c>
      <c r="J1447" s="93">
        <f t="shared" si="578"/>
        <v>0</v>
      </c>
      <c r="K1447" s="93">
        <f t="shared" si="578"/>
        <v>0</v>
      </c>
      <c r="L1447" s="93">
        <f t="shared" si="578"/>
        <v>0</v>
      </c>
      <c r="M1447" s="93">
        <f t="shared" si="578"/>
        <v>0</v>
      </c>
      <c r="N1447" s="93">
        <f t="shared" si="578"/>
        <v>5396885000</v>
      </c>
      <c r="O1447" s="93">
        <f t="shared" si="578"/>
        <v>5396885000</v>
      </c>
      <c r="P1447" s="93">
        <f t="shared" si="578"/>
        <v>0</v>
      </c>
      <c r="Q1447" s="93">
        <f t="shared" si="578"/>
        <v>0</v>
      </c>
      <c r="R1447" s="105">
        <f t="shared" si="578"/>
        <v>0</v>
      </c>
    </row>
    <row r="1448" spans="1:18" ht="18.600000000000001" thickBot="1" x14ac:dyDescent="0.35">
      <c r="A1448" s="2">
        <v>2021</v>
      </c>
      <c r="B1448" s="79" t="s">
        <v>429</v>
      </c>
      <c r="C1448" s="59" t="s">
        <v>406</v>
      </c>
      <c r="D1448" s="60" t="s">
        <v>172</v>
      </c>
      <c r="E1448" s="21">
        <v>54</v>
      </c>
      <c r="F1448" s="21" t="s">
        <v>19</v>
      </c>
      <c r="G1448" s="88" t="s">
        <v>208</v>
      </c>
      <c r="H1448" s="106">
        <v>5396885000</v>
      </c>
      <c r="I1448" s="106">
        <v>0</v>
      </c>
      <c r="J1448" s="106">
        <v>0</v>
      </c>
      <c r="K1448" s="106">
        <v>0</v>
      </c>
      <c r="L1448" s="106">
        <v>0</v>
      </c>
      <c r="M1448" s="106">
        <f t="shared" si="576"/>
        <v>0</v>
      </c>
      <c r="N1448" s="90">
        <f t="shared" si="577"/>
        <v>5396885000</v>
      </c>
      <c r="O1448" s="90">
        <v>5396885000</v>
      </c>
      <c r="P1448" s="90">
        <v>0</v>
      </c>
      <c r="Q1448" s="90">
        <v>0</v>
      </c>
      <c r="R1448" s="91">
        <v>0</v>
      </c>
    </row>
    <row r="1449" spans="1:18" ht="18.600000000000001" thickBot="1" x14ac:dyDescent="0.35">
      <c r="A1449" s="2">
        <v>2021</v>
      </c>
      <c r="B1449" s="79" t="s">
        <v>429</v>
      </c>
      <c r="C1449" s="56" t="s">
        <v>407</v>
      </c>
      <c r="D1449" s="64"/>
      <c r="E1449" s="16"/>
      <c r="F1449" s="16"/>
      <c r="G1449" s="104" t="s">
        <v>218</v>
      </c>
      <c r="H1449" s="93">
        <f>+H1450</f>
        <v>5628377050</v>
      </c>
      <c r="I1449" s="93">
        <f t="shared" ref="I1449:R1449" si="579">+I1450</f>
        <v>0</v>
      </c>
      <c r="J1449" s="93">
        <f t="shared" si="579"/>
        <v>0</v>
      </c>
      <c r="K1449" s="93">
        <f t="shared" si="579"/>
        <v>0</v>
      </c>
      <c r="L1449" s="93">
        <f t="shared" si="579"/>
        <v>0</v>
      </c>
      <c r="M1449" s="93">
        <f t="shared" si="579"/>
        <v>0</v>
      </c>
      <c r="N1449" s="93">
        <f t="shared" si="579"/>
        <v>5628377050</v>
      </c>
      <c r="O1449" s="93">
        <f t="shared" si="579"/>
        <v>1092899675</v>
      </c>
      <c r="P1449" s="93">
        <f t="shared" si="579"/>
        <v>443416800</v>
      </c>
      <c r="Q1449" s="93">
        <f t="shared" si="579"/>
        <v>89154750</v>
      </c>
      <c r="R1449" s="105">
        <f t="shared" si="579"/>
        <v>89154750</v>
      </c>
    </row>
    <row r="1450" spans="1:18" ht="18.600000000000001" thickBot="1" x14ac:dyDescent="0.35">
      <c r="A1450" s="2">
        <v>2021</v>
      </c>
      <c r="B1450" s="79" t="s">
        <v>429</v>
      </c>
      <c r="C1450" s="59" t="s">
        <v>408</v>
      </c>
      <c r="D1450" s="60" t="s">
        <v>172</v>
      </c>
      <c r="E1450" s="21">
        <v>54</v>
      </c>
      <c r="F1450" s="21" t="s">
        <v>19</v>
      </c>
      <c r="G1450" s="88" t="s">
        <v>208</v>
      </c>
      <c r="H1450" s="106">
        <v>5628377050</v>
      </c>
      <c r="I1450" s="106">
        <v>0</v>
      </c>
      <c r="J1450" s="106">
        <v>0</v>
      </c>
      <c r="K1450" s="106">
        <v>0</v>
      </c>
      <c r="L1450" s="106">
        <v>0</v>
      </c>
      <c r="M1450" s="106">
        <f t="shared" si="576"/>
        <v>0</v>
      </c>
      <c r="N1450" s="90">
        <f t="shared" si="577"/>
        <v>5628377050</v>
      </c>
      <c r="O1450" s="106">
        <v>1092899675</v>
      </c>
      <c r="P1450" s="106">
        <v>443416800</v>
      </c>
      <c r="Q1450" s="106">
        <v>89154750</v>
      </c>
      <c r="R1450" s="107">
        <v>89154750</v>
      </c>
    </row>
    <row r="1451" spans="1:18" ht="31.8" thickBot="1" x14ac:dyDescent="0.35">
      <c r="A1451" s="2">
        <v>2021</v>
      </c>
      <c r="B1451" s="79" t="s">
        <v>429</v>
      </c>
      <c r="C1451" s="15" t="s">
        <v>324</v>
      </c>
      <c r="D1451" s="53"/>
      <c r="E1451" s="53"/>
      <c r="F1451" s="53"/>
      <c r="G1451" s="104" t="s">
        <v>325</v>
      </c>
      <c r="H1451" s="95">
        <f t="shared" ref="H1451:R1455" si="580">+H1452</f>
        <v>2500000000</v>
      </c>
      <c r="I1451" s="95">
        <f t="shared" si="580"/>
        <v>0</v>
      </c>
      <c r="J1451" s="95">
        <f t="shared" si="580"/>
        <v>0</v>
      </c>
      <c r="K1451" s="95">
        <f t="shared" si="580"/>
        <v>0</v>
      </c>
      <c r="L1451" s="95">
        <f t="shared" si="580"/>
        <v>0</v>
      </c>
      <c r="M1451" s="95">
        <f t="shared" si="580"/>
        <v>0</v>
      </c>
      <c r="N1451" s="95">
        <f t="shared" si="580"/>
        <v>2500000000</v>
      </c>
      <c r="O1451" s="95">
        <f t="shared" si="580"/>
        <v>2006783093.0899999</v>
      </c>
      <c r="P1451" s="95">
        <f t="shared" si="580"/>
        <v>1830291312.23</v>
      </c>
      <c r="Q1451" s="95">
        <f t="shared" si="580"/>
        <v>741741429.63</v>
      </c>
      <c r="R1451" s="97">
        <f t="shared" si="580"/>
        <v>740780820.63</v>
      </c>
    </row>
    <row r="1452" spans="1:18" ht="18.600000000000001" thickBot="1" x14ac:dyDescent="0.35">
      <c r="A1452" s="2">
        <v>2021</v>
      </c>
      <c r="B1452" s="79" t="s">
        <v>429</v>
      </c>
      <c r="C1452" s="15" t="s">
        <v>326</v>
      </c>
      <c r="D1452" s="21"/>
      <c r="E1452" s="21"/>
      <c r="F1452" s="21"/>
      <c r="G1452" s="85" t="s">
        <v>201</v>
      </c>
      <c r="H1452" s="95">
        <f t="shared" si="580"/>
        <v>2500000000</v>
      </c>
      <c r="I1452" s="95">
        <f t="shared" si="580"/>
        <v>0</v>
      </c>
      <c r="J1452" s="95">
        <f t="shared" si="580"/>
        <v>0</v>
      </c>
      <c r="K1452" s="95">
        <f t="shared" si="580"/>
        <v>0</v>
      </c>
      <c r="L1452" s="95">
        <f t="shared" si="580"/>
        <v>0</v>
      </c>
      <c r="M1452" s="95">
        <f t="shared" si="580"/>
        <v>0</v>
      </c>
      <c r="N1452" s="95">
        <f t="shared" si="580"/>
        <v>2500000000</v>
      </c>
      <c r="O1452" s="95">
        <f t="shared" si="580"/>
        <v>2006783093.0899999</v>
      </c>
      <c r="P1452" s="95">
        <f t="shared" si="580"/>
        <v>1830291312.23</v>
      </c>
      <c r="Q1452" s="95">
        <f t="shared" si="580"/>
        <v>741741429.63</v>
      </c>
      <c r="R1452" s="97">
        <f t="shared" si="580"/>
        <v>740780820.63</v>
      </c>
    </row>
    <row r="1453" spans="1:18" ht="31.8" thickBot="1" x14ac:dyDescent="0.35">
      <c r="A1453" s="2">
        <v>2021</v>
      </c>
      <c r="B1453" s="79" t="s">
        <v>429</v>
      </c>
      <c r="C1453" s="15" t="s">
        <v>327</v>
      </c>
      <c r="D1453" s="21"/>
      <c r="E1453" s="21"/>
      <c r="F1453" s="21"/>
      <c r="G1453" s="85" t="s">
        <v>328</v>
      </c>
      <c r="H1453" s="95">
        <f t="shared" si="580"/>
        <v>2500000000</v>
      </c>
      <c r="I1453" s="95">
        <f t="shared" si="580"/>
        <v>0</v>
      </c>
      <c r="J1453" s="95">
        <f t="shared" si="580"/>
        <v>0</v>
      </c>
      <c r="K1453" s="95">
        <f t="shared" si="580"/>
        <v>0</v>
      </c>
      <c r="L1453" s="95">
        <f t="shared" si="580"/>
        <v>0</v>
      </c>
      <c r="M1453" s="95">
        <f t="shared" si="580"/>
        <v>0</v>
      </c>
      <c r="N1453" s="95">
        <f t="shared" si="580"/>
        <v>2500000000</v>
      </c>
      <c r="O1453" s="95">
        <f t="shared" si="580"/>
        <v>2006783093.0899999</v>
      </c>
      <c r="P1453" s="95">
        <f t="shared" si="580"/>
        <v>1830291312.23</v>
      </c>
      <c r="Q1453" s="95">
        <f t="shared" si="580"/>
        <v>741741429.63</v>
      </c>
      <c r="R1453" s="97">
        <f t="shared" si="580"/>
        <v>740780820.63</v>
      </c>
    </row>
    <row r="1454" spans="1:18" ht="31.8" thickBot="1" x14ac:dyDescent="0.35">
      <c r="A1454" s="2">
        <v>2021</v>
      </c>
      <c r="B1454" s="79" t="s">
        <v>429</v>
      </c>
      <c r="C1454" s="15" t="s">
        <v>329</v>
      </c>
      <c r="D1454" s="21"/>
      <c r="E1454" s="21"/>
      <c r="F1454" s="21"/>
      <c r="G1454" s="85" t="s">
        <v>328</v>
      </c>
      <c r="H1454" s="95">
        <f t="shared" si="580"/>
        <v>2500000000</v>
      </c>
      <c r="I1454" s="95">
        <f t="shared" si="580"/>
        <v>0</v>
      </c>
      <c r="J1454" s="95">
        <f t="shared" si="580"/>
        <v>0</v>
      </c>
      <c r="K1454" s="95">
        <f t="shared" si="580"/>
        <v>0</v>
      </c>
      <c r="L1454" s="95">
        <f t="shared" si="580"/>
        <v>0</v>
      </c>
      <c r="M1454" s="95">
        <f t="shared" si="580"/>
        <v>0</v>
      </c>
      <c r="N1454" s="95">
        <f t="shared" si="580"/>
        <v>2500000000</v>
      </c>
      <c r="O1454" s="95">
        <f t="shared" si="580"/>
        <v>2006783093.0899999</v>
      </c>
      <c r="P1454" s="95">
        <f t="shared" si="580"/>
        <v>1830291312.23</v>
      </c>
      <c r="Q1454" s="95">
        <f t="shared" si="580"/>
        <v>741741429.63</v>
      </c>
      <c r="R1454" s="97">
        <f t="shared" si="580"/>
        <v>740780820.63</v>
      </c>
    </row>
    <row r="1455" spans="1:18" ht="18.600000000000001" thickBot="1" x14ac:dyDescent="0.35">
      <c r="A1455" s="2">
        <v>2021</v>
      </c>
      <c r="B1455" s="79" t="s">
        <v>429</v>
      </c>
      <c r="C1455" s="15" t="s">
        <v>330</v>
      </c>
      <c r="D1455" s="21"/>
      <c r="E1455" s="21"/>
      <c r="F1455" s="21"/>
      <c r="G1455" s="104" t="s">
        <v>331</v>
      </c>
      <c r="H1455" s="95">
        <f t="shared" si="580"/>
        <v>2500000000</v>
      </c>
      <c r="I1455" s="95">
        <f t="shared" si="580"/>
        <v>0</v>
      </c>
      <c r="J1455" s="95">
        <f t="shared" si="580"/>
        <v>0</v>
      </c>
      <c r="K1455" s="95">
        <f t="shared" si="580"/>
        <v>0</v>
      </c>
      <c r="L1455" s="95">
        <f t="shared" si="580"/>
        <v>0</v>
      </c>
      <c r="M1455" s="95">
        <f t="shared" si="580"/>
        <v>0</v>
      </c>
      <c r="N1455" s="95">
        <f t="shared" si="580"/>
        <v>2500000000</v>
      </c>
      <c r="O1455" s="95">
        <f t="shared" si="580"/>
        <v>2006783093.0899999</v>
      </c>
      <c r="P1455" s="95">
        <f t="shared" si="580"/>
        <v>1830291312.23</v>
      </c>
      <c r="Q1455" s="95">
        <f t="shared" si="580"/>
        <v>741741429.63</v>
      </c>
      <c r="R1455" s="97">
        <f t="shared" si="580"/>
        <v>740780820.63</v>
      </c>
    </row>
    <row r="1456" spans="1:18" ht="18.600000000000001" thickBot="1" x14ac:dyDescent="0.35">
      <c r="A1456" s="2">
        <v>2021</v>
      </c>
      <c r="B1456" s="79" t="s">
        <v>429</v>
      </c>
      <c r="C1456" s="20" t="s">
        <v>332</v>
      </c>
      <c r="D1456" s="21" t="s">
        <v>172</v>
      </c>
      <c r="E1456" s="21">
        <v>11</v>
      </c>
      <c r="F1456" s="21" t="s">
        <v>19</v>
      </c>
      <c r="G1456" s="88" t="s">
        <v>208</v>
      </c>
      <c r="H1456" s="90">
        <v>2500000000</v>
      </c>
      <c r="I1456" s="90">
        <v>0</v>
      </c>
      <c r="J1456" s="90">
        <v>0</v>
      </c>
      <c r="K1456" s="90">
        <v>0</v>
      </c>
      <c r="L1456" s="90">
        <v>0</v>
      </c>
      <c r="M1456" s="90">
        <f t="shared" si="576"/>
        <v>0</v>
      </c>
      <c r="N1456" s="90">
        <f t="shared" si="577"/>
        <v>2500000000</v>
      </c>
      <c r="O1456" s="90">
        <v>2006783093.0899999</v>
      </c>
      <c r="P1456" s="90">
        <v>1830291312.23</v>
      </c>
      <c r="Q1456" s="90">
        <v>741741429.63</v>
      </c>
      <c r="R1456" s="91">
        <v>740780820.63</v>
      </c>
    </row>
    <row r="1457" spans="1:18" ht="18.600000000000001" thickBot="1" x14ac:dyDescent="0.35">
      <c r="A1457" s="2">
        <v>2021</v>
      </c>
      <c r="B1457" s="79" t="s">
        <v>429</v>
      </c>
      <c r="C1457" s="15" t="s">
        <v>333</v>
      </c>
      <c r="D1457" s="21"/>
      <c r="E1457" s="21"/>
      <c r="F1457" s="21"/>
      <c r="G1457" s="85" t="s">
        <v>334</v>
      </c>
      <c r="H1457" s="95">
        <f>+H1458</f>
        <v>177265214000</v>
      </c>
      <c r="I1457" s="95">
        <f t="shared" ref="I1457:R1457" si="581">+I1458</f>
        <v>0</v>
      </c>
      <c r="J1457" s="95">
        <f t="shared" si="581"/>
        <v>0</v>
      </c>
      <c r="K1457" s="95">
        <f t="shared" si="581"/>
        <v>20000000000</v>
      </c>
      <c r="L1457" s="95">
        <f t="shared" si="581"/>
        <v>20000000000</v>
      </c>
      <c r="M1457" s="95">
        <f t="shared" si="581"/>
        <v>0</v>
      </c>
      <c r="N1457" s="95">
        <f t="shared" si="581"/>
        <v>177265214000</v>
      </c>
      <c r="O1457" s="95">
        <f t="shared" si="581"/>
        <v>138434751010.33002</v>
      </c>
      <c r="P1457" s="95">
        <f t="shared" si="581"/>
        <v>42770818413.580002</v>
      </c>
      <c r="Q1457" s="95">
        <f t="shared" si="581"/>
        <v>16289160774.539999</v>
      </c>
      <c r="R1457" s="97">
        <f t="shared" si="581"/>
        <v>16288908054.539999</v>
      </c>
    </row>
    <row r="1458" spans="1:18" ht="18.600000000000001" thickBot="1" x14ac:dyDescent="0.35">
      <c r="A1458" s="2">
        <v>2021</v>
      </c>
      <c r="B1458" s="79" t="s">
        <v>429</v>
      </c>
      <c r="C1458" s="15" t="s">
        <v>335</v>
      </c>
      <c r="D1458" s="21"/>
      <c r="E1458" s="21"/>
      <c r="F1458" s="21"/>
      <c r="G1458" s="85" t="s">
        <v>201</v>
      </c>
      <c r="H1458" s="95">
        <f>+H1459+H1465</f>
        <v>177265214000</v>
      </c>
      <c r="I1458" s="95">
        <f t="shared" ref="I1458:R1458" si="582">+I1459+I1465</f>
        <v>0</v>
      </c>
      <c r="J1458" s="95">
        <f t="shared" si="582"/>
        <v>0</v>
      </c>
      <c r="K1458" s="95">
        <f t="shared" si="582"/>
        <v>20000000000</v>
      </c>
      <c r="L1458" s="95">
        <f t="shared" si="582"/>
        <v>20000000000</v>
      </c>
      <c r="M1458" s="95">
        <f t="shared" si="582"/>
        <v>0</v>
      </c>
      <c r="N1458" s="95">
        <f t="shared" si="582"/>
        <v>177265214000</v>
      </c>
      <c r="O1458" s="95">
        <f t="shared" si="582"/>
        <v>138434751010.33002</v>
      </c>
      <c r="P1458" s="95">
        <f t="shared" si="582"/>
        <v>42770818413.580002</v>
      </c>
      <c r="Q1458" s="95">
        <f t="shared" si="582"/>
        <v>16289160774.539999</v>
      </c>
      <c r="R1458" s="97">
        <f t="shared" si="582"/>
        <v>16288908054.539999</v>
      </c>
    </row>
    <row r="1459" spans="1:18" ht="47.4" thickBot="1" x14ac:dyDescent="0.35">
      <c r="A1459" s="2">
        <v>2021</v>
      </c>
      <c r="B1459" s="79" t="s">
        <v>429</v>
      </c>
      <c r="C1459" s="15" t="s">
        <v>336</v>
      </c>
      <c r="D1459" s="21"/>
      <c r="E1459" s="21"/>
      <c r="F1459" s="21"/>
      <c r="G1459" s="104" t="s">
        <v>337</v>
      </c>
      <c r="H1459" s="95">
        <f>+H1460</f>
        <v>176465214000</v>
      </c>
      <c r="I1459" s="95">
        <f t="shared" ref="I1459:R1459" si="583">+I1460</f>
        <v>0</v>
      </c>
      <c r="J1459" s="95">
        <f t="shared" si="583"/>
        <v>0</v>
      </c>
      <c r="K1459" s="95">
        <f t="shared" si="583"/>
        <v>20000000000</v>
      </c>
      <c r="L1459" s="95">
        <f t="shared" si="583"/>
        <v>20000000000</v>
      </c>
      <c r="M1459" s="95">
        <f t="shared" si="583"/>
        <v>0</v>
      </c>
      <c r="N1459" s="95">
        <f t="shared" si="583"/>
        <v>176465214000</v>
      </c>
      <c r="O1459" s="95">
        <f t="shared" si="583"/>
        <v>137799106706.57001</v>
      </c>
      <c r="P1459" s="95">
        <f t="shared" si="583"/>
        <v>42249957465.080002</v>
      </c>
      <c r="Q1459" s="95">
        <f t="shared" si="583"/>
        <v>16074320925.24</v>
      </c>
      <c r="R1459" s="97">
        <f t="shared" si="583"/>
        <v>16074320925.24</v>
      </c>
    </row>
    <row r="1460" spans="1:18" ht="47.4" thickBot="1" x14ac:dyDescent="0.35">
      <c r="A1460" s="2">
        <v>2021</v>
      </c>
      <c r="B1460" s="79" t="s">
        <v>429</v>
      </c>
      <c r="C1460" s="15" t="s">
        <v>338</v>
      </c>
      <c r="D1460" s="53"/>
      <c r="E1460" s="53"/>
      <c r="F1460" s="53"/>
      <c r="G1460" s="85" t="s">
        <v>337</v>
      </c>
      <c r="H1460" s="95">
        <f>+H1461+H1463</f>
        <v>176465214000</v>
      </c>
      <c r="I1460" s="95">
        <f t="shared" ref="I1460:R1460" si="584">+I1461+I1463</f>
        <v>0</v>
      </c>
      <c r="J1460" s="95">
        <f t="shared" si="584"/>
        <v>0</v>
      </c>
      <c r="K1460" s="95">
        <f t="shared" si="584"/>
        <v>20000000000</v>
      </c>
      <c r="L1460" s="95">
        <f t="shared" si="584"/>
        <v>20000000000</v>
      </c>
      <c r="M1460" s="95">
        <f t="shared" si="584"/>
        <v>0</v>
      </c>
      <c r="N1460" s="95">
        <f t="shared" si="584"/>
        <v>176465214000</v>
      </c>
      <c r="O1460" s="95">
        <f t="shared" si="584"/>
        <v>137799106706.57001</v>
      </c>
      <c r="P1460" s="95">
        <f t="shared" si="584"/>
        <v>42249957465.080002</v>
      </c>
      <c r="Q1460" s="95">
        <f t="shared" si="584"/>
        <v>16074320925.24</v>
      </c>
      <c r="R1460" s="97">
        <f t="shared" si="584"/>
        <v>16074320925.24</v>
      </c>
    </row>
    <row r="1461" spans="1:18" ht="18.600000000000001" thickBot="1" x14ac:dyDescent="0.35">
      <c r="A1461" s="2">
        <v>2021</v>
      </c>
      <c r="B1461" s="79" t="s">
        <v>429</v>
      </c>
      <c r="C1461" s="15" t="s">
        <v>339</v>
      </c>
      <c r="D1461" s="53"/>
      <c r="E1461" s="53"/>
      <c r="F1461" s="53"/>
      <c r="G1461" s="85" t="s">
        <v>340</v>
      </c>
      <c r="H1461" s="95">
        <f>+H1462</f>
        <v>114613483443</v>
      </c>
      <c r="I1461" s="95">
        <f t="shared" ref="I1461:R1461" si="585">+I1462</f>
        <v>0</v>
      </c>
      <c r="J1461" s="95">
        <f t="shared" si="585"/>
        <v>0</v>
      </c>
      <c r="K1461" s="95">
        <f t="shared" si="585"/>
        <v>20000000000</v>
      </c>
      <c r="L1461" s="95">
        <f t="shared" si="585"/>
        <v>0</v>
      </c>
      <c r="M1461" s="95">
        <f t="shared" si="585"/>
        <v>20000000000</v>
      </c>
      <c r="N1461" s="95">
        <f t="shared" si="585"/>
        <v>134613483443</v>
      </c>
      <c r="O1461" s="95">
        <f t="shared" si="585"/>
        <v>129018083048.57001</v>
      </c>
      <c r="P1461" s="95">
        <f t="shared" si="585"/>
        <v>35887676666.080002</v>
      </c>
      <c r="Q1461" s="95">
        <f t="shared" si="585"/>
        <v>14197485661.08</v>
      </c>
      <c r="R1461" s="97">
        <f t="shared" si="585"/>
        <v>14197485661.08</v>
      </c>
    </row>
    <row r="1462" spans="1:18" ht="18.600000000000001" thickBot="1" x14ac:dyDescent="0.35">
      <c r="A1462" s="2">
        <v>2021</v>
      </c>
      <c r="B1462" s="79" t="s">
        <v>429</v>
      </c>
      <c r="C1462" s="20" t="s">
        <v>341</v>
      </c>
      <c r="D1462" s="21" t="s">
        <v>18</v>
      </c>
      <c r="E1462" s="21">
        <v>20</v>
      </c>
      <c r="F1462" s="21" t="s">
        <v>19</v>
      </c>
      <c r="G1462" s="88" t="s">
        <v>208</v>
      </c>
      <c r="H1462" s="90">
        <v>114613483443</v>
      </c>
      <c r="I1462" s="90">
        <v>0</v>
      </c>
      <c r="J1462" s="90">
        <v>0</v>
      </c>
      <c r="K1462" s="90">
        <v>20000000000</v>
      </c>
      <c r="L1462" s="90">
        <v>0</v>
      </c>
      <c r="M1462" s="90">
        <f t="shared" si="576"/>
        <v>20000000000</v>
      </c>
      <c r="N1462" s="90">
        <f t="shared" si="577"/>
        <v>134613483443</v>
      </c>
      <c r="O1462" s="90">
        <v>129018083048.57001</v>
      </c>
      <c r="P1462" s="90">
        <v>35887676666.080002</v>
      </c>
      <c r="Q1462" s="90">
        <v>14197485661.08</v>
      </c>
      <c r="R1462" s="91">
        <v>14197485661.08</v>
      </c>
    </row>
    <row r="1463" spans="1:18" ht="18.600000000000001" thickBot="1" x14ac:dyDescent="0.35">
      <c r="A1463" s="2">
        <v>2021</v>
      </c>
      <c r="B1463" s="79" t="s">
        <v>429</v>
      </c>
      <c r="C1463" s="15" t="s">
        <v>342</v>
      </c>
      <c r="D1463" s="21"/>
      <c r="E1463" s="21"/>
      <c r="F1463" s="21"/>
      <c r="G1463" s="85" t="s">
        <v>343</v>
      </c>
      <c r="H1463" s="95">
        <f>+H1464</f>
        <v>61851730557</v>
      </c>
      <c r="I1463" s="95">
        <f t="shared" ref="I1463:R1463" si="586">+I1464</f>
        <v>0</v>
      </c>
      <c r="J1463" s="95">
        <f t="shared" si="586"/>
        <v>0</v>
      </c>
      <c r="K1463" s="95">
        <f t="shared" si="586"/>
        <v>0</v>
      </c>
      <c r="L1463" s="95">
        <f t="shared" si="586"/>
        <v>20000000000</v>
      </c>
      <c r="M1463" s="95">
        <f t="shared" si="586"/>
        <v>-20000000000</v>
      </c>
      <c r="N1463" s="95">
        <f t="shared" si="586"/>
        <v>41851730557</v>
      </c>
      <c r="O1463" s="95">
        <f t="shared" si="586"/>
        <v>8781023658</v>
      </c>
      <c r="P1463" s="95">
        <f t="shared" si="586"/>
        <v>6362280799</v>
      </c>
      <c r="Q1463" s="95">
        <f t="shared" si="586"/>
        <v>1876835264.1600001</v>
      </c>
      <c r="R1463" s="97">
        <f t="shared" si="586"/>
        <v>1876835264.1600001</v>
      </c>
    </row>
    <row r="1464" spans="1:18" ht="18.600000000000001" thickBot="1" x14ac:dyDescent="0.35">
      <c r="A1464" s="2">
        <v>2021</v>
      </c>
      <c r="B1464" s="79" t="s">
        <v>429</v>
      </c>
      <c r="C1464" s="20" t="s">
        <v>344</v>
      </c>
      <c r="D1464" s="21" t="s">
        <v>18</v>
      </c>
      <c r="E1464" s="21">
        <v>20</v>
      </c>
      <c r="F1464" s="21" t="s">
        <v>19</v>
      </c>
      <c r="G1464" s="88" t="s">
        <v>208</v>
      </c>
      <c r="H1464" s="90">
        <v>61851730557</v>
      </c>
      <c r="I1464" s="90">
        <v>0</v>
      </c>
      <c r="J1464" s="90">
        <v>0</v>
      </c>
      <c r="K1464" s="90">
        <v>0</v>
      </c>
      <c r="L1464" s="90">
        <v>20000000000</v>
      </c>
      <c r="M1464" s="90">
        <f t="shared" si="576"/>
        <v>-20000000000</v>
      </c>
      <c r="N1464" s="90">
        <f t="shared" si="577"/>
        <v>41851730557</v>
      </c>
      <c r="O1464" s="90">
        <v>8781023658</v>
      </c>
      <c r="P1464" s="90">
        <v>6362280799</v>
      </c>
      <c r="Q1464" s="90">
        <v>1876835264.1600001</v>
      </c>
      <c r="R1464" s="91">
        <v>1876835264.1600001</v>
      </c>
    </row>
    <row r="1465" spans="1:18" ht="31.8" thickBot="1" x14ac:dyDescent="0.35">
      <c r="A1465" s="2">
        <v>2021</v>
      </c>
      <c r="B1465" s="79" t="s">
        <v>429</v>
      </c>
      <c r="C1465" s="15" t="s">
        <v>345</v>
      </c>
      <c r="D1465" s="21"/>
      <c r="E1465" s="21"/>
      <c r="F1465" s="21"/>
      <c r="G1465" s="85" t="s">
        <v>346</v>
      </c>
      <c r="H1465" s="95">
        <f t="shared" ref="H1465:R1467" si="587">+H1466</f>
        <v>800000000</v>
      </c>
      <c r="I1465" s="95">
        <f t="shared" si="587"/>
        <v>0</v>
      </c>
      <c r="J1465" s="95">
        <f t="shared" si="587"/>
        <v>0</v>
      </c>
      <c r="K1465" s="95">
        <f t="shared" si="587"/>
        <v>0</v>
      </c>
      <c r="L1465" s="95">
        <f t="shared" si="587"/>
        <v>0</v>
      </c>
      <c r="M1465" s="95">
        <f t="shared" si="587"/>
        <v>0</v>
      </c>
      <c r="N1465" s="95">
        <f t="shared" si="587"/>
        <v>800000000</v>
      </c>
      <c r="O1465" s="95">
        <f t="shared" si="587"/>
        <v>635644303.75999999</v>
      </c>
      <c r="P1465" s="95">
        <f t="shared" si="587"/>
        <v>520860948.5</v>
      </c>
      <c r="Q1465" s="95">
        <f t="shared" si="587"/>
        <v>214839849.30000001</v>
      </c>
      <c r="R1465" s="97">
        <f t="shared" si="587"/>
        <v>214587129.30000001</v>
      </c>
    </row>
    <row r="1466" spans="1:18" ht="31.8" thickBot="1" x14ac:dyDescent="0.35">
      <c r="A1466" s="2">
        <v>2021</v>
      </c>
      <c r="B1466" s="79" t="s">
        <v>429</v>
      </c>
      <c r="C1466" s="15" t="s">
        <v>347</v>
      </c>
      <c r="D1466" s="21"/>
      <c r="E1466" s="21"/>
      <c r="F1466" s="21"/>
      <c r="G1466" s="85" t="s">
        <v>346</v>
      </c>
      <c r="H1466" s="95">
        <f t="shared" si="587"/>
        <v>800000000</v>
      </c>
      <c r="I1466" s="95">
        <f t="shared" si="587"/>
        <v>0</v>
      </c>
      <c r="J1466" s="95">
        <f t="shared" si="587"/>
        <v>0</v>
      </c>
      <c r="K1466" s="95">
        <f t="shared" si="587"/>
        <v>0</v>
      </c>
      <c r="L1466" s="95">
        <f t="shared" si="587"/>
        <v>0</v>
      </c>
      <c r="M1466" s="95">
        <f t="shared" si="587"/>
        <v>0</v>
      </c>
      <c r="N1466" s="95">
        <f t="shared" si="587"/>
        <v>800000000</v>
      </c>
      <c r="O1466" s="95">
        <f t="shared" si="587"/>
        <v>635644303.75999999</v>
      </c>
      <c r="P1466" s="95">
        <f t="shared" si="587"/>
        <v>520860948.5</v>
      </c>
      <c r="Q1466" s="95">
        <f t="shared" si="587"/>
        <v>214839849.30000001</v>
      </c>
      <c r="R1466" s="97">
        <f t="shared" si="587"/>
        <v>214587129.30000001</v>
      </c>
    </row>
    <row r="1467" spans="1:18" ht="18.600000000000001" thickBot="1" x14ac:dyDescent="0.35">
      <c r="A1467" s="2">
        <v>2021</v>
      </c>
      <c r="B1467" s="79" t="s">
        <v>429</v>
      </c>
      <c r="C1467" s="15" t="s">
        <v>348</v>
      </c>
      <c r="D1467" s="21"/>
      <c r="E1467" s="21"/>
      <c r="F1467" s="21"/>
      <c r="G1467" s="85" t="s">
        <v>331</v>
      </c>
      <c r="H1467" s="86">
        <f t="shared" si="587"/>
        <v>800000000</v>
      </c>
      <c r="I1467" s="86">
        <f t="shared" si="587"/>
        <v>0</v>
      </c>
      <c r="J1467" s="86">
        <f t="shared" si="587"/>
        <v>0</v>
      </c>
      <c r="K1467" s="86">
        <f t="shared" si="587"/>
        <v>0</v>
      </c>
      <c r="L1467" s="86">
        <f t="shared" si="587"/>
        <v>0</v>
      </c>
      <c r="M1467" s="86">
        <f t="shared" si="587"/>
        <v>0</v>
      </c>
      <c r="N1467" s="86">
        <f t="shared" si="587"/>
        <v>800000000</v>
      </c>
      <c r="O1467" s="86">
        <f t="shared" si="587"/>
        <v>635644303.75999999</v>
      </c>
      <c r="P1467" s="86">
        <f t="shared" si="587"/>
        <v>520860948.5</v>
      </c>
      <c r="Q1467" s="86">
        <f t="shared" si="587"/>
        <v>214839849.30000001</v>
      </c>
      <c r="R1467" s="87">
        <f t="shared" si="587"/>
        <v>214587129.30000001</v>
      </c>
    </row>
    <row r="1468" spans="1:18" ht="18.600000000000001" thickBot="1" x14ac:dyDescent="0.35">
      <c r="A1468" s="2">
        <v>2021</v>
      </c>
      <c r="B1468" s="79" t="s">
        <v>429</v>
      </c>
      <c r="C1468" s="20" t="s">
        <v>349</v>
      </c>
      <c r="D1468" s="21" t="s">
        <v>172</v>
      </c>
      <c r="E1468" s="21">
        <v>11</v>
      </c>
      <c r="F1468" s="21" t="s">
        <v>19</v>
      </c>
      <c r="G1468" s="88" t="s">
        <v>208</v>
      </c>
      <c r="H1468" s="90">
        <v>800000000</v>
      </c>
      <c r="I1468" s="90">
        <v>0</v>
      </c>
      <c r="J1468" s="90">
        <v>0</v>
      </c>
      <c r="K1468" s="90">
        <v>0</v>
      </c>
      <c r="L1468" s="90">
        <v>0</v>
      </c>
      <c r="M1468" s="90">
        <f t="shared" si="576"/>
        <v>0</v>
      </c>
      <c r="N1468" s="90">
        <f t="shared" si="577"/>
        <v>800000000</v>
      </c>
      <c r="O1468" s="90">
        <v>635644303.75999999</v>
      </c>
      <c r="P1468" s="90">
        <v>520860948.5</v>
      </c>
      <c r="Q1468" s="90">
        <v>214839849.30000001</v>
      </c>
      <c r="R1468" s="91">
        <v>214587129.30000001</v>
      </c>
    </row>
    <row r="1469" spans="1:18" ht="18.600000000000001" thickBot="1" x14ac:dyDescent="0.35">
      <c r="A1469" s="2">
        <v>2021</v>
      </c>
      <c r="B1469" s="79" t="s">
        <v>429</v>
      </c>
      <c r="C1469" s="15" t="s">
        <v>350</v>
      </c>
      <c r="D1469" s="21"/>
      <c r="E1469" s="21"/>
      <c r="F1469" s="21"/>
      <c r="G1469" s="85" t="s">
        <v>351</v>
      </c>
      <c r="H1469" s="93">
        <f t="shared" ref="H1469:R1469" si="588">+H1470</f>
        <v>4650000000</v>
      </c>
      <c r="I1469" s="93">
        <f t="shared" si="588"/>
        <v>0</v>
      </c>
      <c r="J1469" s="93">
        <f t="shared" si="588"/>
        <v>0</v>
      </c>
      <c r="K1469" s="93">
        <f t="shared" si="588"/>
        <v>0</v>
      </c>
      <c r="L1469" s="93">
        <f t="shared" si="588"/>
        <v>0</v>
      </c>
      <c r="M1469" s="93">
        <f t="shared" si="588"/>
        <v>0</v>
      </c>
      <c r="N1469" s="93">
        <f t="shared" si="588"/>
        <v>4650000000</v>
      </c>
      <c r="O1469" s="93">
        <f t="shared" si="588"/>
        <v>3731603069.6199999</v>
      </c>
      <c r="P1469" s="93">
        <f t="shared" si="588"/>
        <v>2502801979.9299998</v>
      </c>
      <c r="Q1469" s="93">
        <f t="shared" si="588"/>
        <v>990193358.51999998</v>
      </c>
      <c r="R1469" s="105">
        <f t="shared" si="588"/>
        <v>987666158.51999998</v>
      </c>
    </row>
    <row r="1470" spans="1:18" ht="18.600000000000001" thickBot="1" x14ac:dyDescent="0.35">
      <c r="A1470" s="2">
        <v>2021</v>
      </c>
      <c r="B1470" s="79" t="s">
        <v>429</v>
      </c>
      <c r="C1470" s="15" t="s">
        <v>352</v>
      </c>
      <c r="D1470" s="21"/>
      <c r="E1470" s="21"/>
      <c r="F1470" s="21"/>
      <c r="G1470" s="104" t="s">
        <v>201</v>
      </c>
      <c r="H1470" s="93">
        <f>H1471+H1476</f>
        <v>4650000000</v>
      </c>
      <c r="I1470" s="93">
        <f t="shared" ref="I1470:R1470" si="589">I1471+I1476</f>
        <v>0</v>
      </c>
      <c r="J1470" s="93">
        <f t="shared" si="589"/>
        <v>0</v>
      </c>
      <c r="K1470" s="93">
        <f t="shared" si="589"/>
        <v>0</v>
      </c>
      <c r="L1470" s="93">
        <f t="shared" si="589"/>
        <v>0</v>
      </c>
      <c r="M1470" s="93">
        <f t="shared" si="589"/>
        <v>0</v>
      </c>
      <c r="N1470" s="93">
        <f t="shared" si="589"/>
        <v>4650000000</v>
      </c>
      <c r="O1470" s="93">
        <f t="shared" si="589"/>
        <v>3731603069.6199999</v>
      </c>
      <c r="P1470" s="93">
        <f t="shared" si="589"/>
        <v>2502801979.9299998</v>
      </c>
      <c r="Q1470" s="93">
        <f t="shared" si="589"/>
        <v>990193358.51999998</v>
      </c>
      <c r="R1470" s="105">
        <f t="shared" si="589"/>
        <v>987666158.51999998</v>
      </c>
    </row>
    <row r="1471" spans="1:18" ht="31.8" thickBot="1" x14ac:dyDescent="0.35">
      <c r="A1471" s="2">
        <v>2021</v>
      </c>
      <c r="B1471" s="79" t="s">
        <v>429</v>
      </c>
      <c r="C1471" s="15" t="s">
        <v>353</v>
      </c>
      <c r="D1471" s="53"/>
      <c r="E1471" s="53"/>
      <c r="F1471" s="53"/>
      <c r="G1471" s="85" t="s">
        <v>356</v>
      </c>
      <c r="H1471" s="93">
        <f>H1472</f>
        <v>1000000000</v>
      </c>
      <c r="I1471" s="93">
        <f t="shared" ref="I1471:R1471" si="590">I1472</f>
        <v>0</v>
      </c>
      <c r="J1471" s="93">
        <f t="shared" si="590"/>
        <v>0</v>
      </c>
      <c r="K1471" s="93">
        <f t="shared" si="590"/>
        <v>0</v>
      </c>
      <c r="L1471" s="93">
        <f t="shared" si="590"/>
        <v>0</v>
      </c>
      <c r="M1471" s="93">
        <f t="shared" si="590"/>
        <v>0</v>
      </c>
      <c r="N1471" s="93">
        <f t="shared" si="590"/>
        <v>1000000000</v>
      </c>
      <c r="O1471" s="93">
        <f t="shared" si="590"/>
        <v>998201665.51999998</v>
      </c>
      <c r="P1471" s="93">
        <f t="shared" si="590"/>
        <v>1665.52</v>
      </c>
      <c r="Q1471" s="93">
        <f t="shared" si="590"/>
        <v>1665.52</v>
      </c>
      <c r="R1471" s="105">
        <f t="shared" si="590"/>
        <v>1665.52</v>
      </c>
    </row>
    <row r="1472" spans="1:18" ht="31.8" thickBot="1" x14ac:dyDescent="0.35">
      <c r="A1472" s="2">
        <v>2021</v>
      </c>
      <c r="B1472" s="79" t="s">
        <v>429</v>
      </c>
      <c r="C1472" s="15" t="s">
        <v>355</v>
      </c>
      <c r="D1472" s="53"/>
      <c r="E1472" s="53"/>
      <c r="F1472" s="53"/>
      <c r="G1472" s="85" t="s">
        <v>356</v>
      </c>
      <c r="H1472" s="93">
        <f t="shared" ref="H1472:R1472" si="591">+H1473</f>
        <v>1000000000</v>
      </c>
      <c r="I1472" s="93">
        <f t="shared" si="591"/>
        <v>0</v>
      </c>
      <c r="J1472" s="93">
        <f t="shared" si="591"/>
        <v>0</v>
      </c>
      <c r="K1472" s="93">
        <f t="shared" si="591"/>
        <v>0</v>
      </c>
      <c r="L1472" s="93">
        <f t="shared" si="591"/>
        <v>0</v>
      </c>
      <c r="M1472" s="93">
        <f t="shared" si="591"/>
        <v>0</v>
      </c>
      <c r="N1472" s="93">
        <f t="shared" si="591"/>
        <v>1000000000</v>
      </c>
      <c r="O1472" s="93">
        <f t="shared" si="591"/>
        <v>998201665.51999998</v>
      </c>
      <c r="P1472" s="93">
        <f t="shared" si="591"/>
        <v>1665.52</v>
      </c>
      <c r="Q1472" s="93">
        <f t="shared" si="591"/>
        <v>1665.52</v>
      </c>
      <c r="R1472" s="105">
        <f t="shared" si="591"/>
        <v>1665.52</v>
      </c>
    </row>
    <row r="1473" spans="1:18" ht="18.600000000000001" thickBot="1" x14ac:dyDescent="0.35">
      <c r="A1473" s="2">
        <v>2021</v>
      </c>
      <c r="B1473" s="79" t="s">
        <v>429</v>
      </c>
      <c r="C1473" s="15" t="s">
        <v>357</v>
      </c>
      <c r="D1473" s="21"/>
      <c r="E1473" s="21"/>
      <c r="F1473" s="21"/>
      <c r="G1473" s="85" t="s">
        <v>358</v>
      </c>
      <c r="H1473" s="93">
        <f>+H1474+H1475</f>
        <v>1000000000</v>
      </c>
      <c r="I1473" s="93">
        <f t="shared" ref="I1473:R1473" si="592">+I1474+I1475</f>
        <v>0</v>
      </c>
      <c r="J1473" s="93">
        <f t="shared" si="592"/>
        <v>0</v>
      </c>
      <c r="K1473" s="93">
        <f t="shared" si="592"/>
        <v>0</v>
      </c>
      <c r="L1473" s="93">
        <f t="shared" si="592"/>
        <v>0</v>
      </c>
      <c r="M1473" s="93">
        <f t="shared" si="592"/>
        <v>0</v>
      </c>
      <c r="N1473" s="93">
        <f t="shared" si="592"/>
        <v>1000000000</v>
      </c>
      <c r="O1473" s="93">
        <f t="shared" si="592"/>
        <v>998201665.51999998</v>
      </c>
      <c r="P1473" s="93">
        <f t="shared" si="592"/>
        <v>1665.52</v>
      </c>
      <c r="Q1473" s="93">
        <f t="shared" si="592"/>
        <v>1665.52</v>
      </c>
      <c r="R1473" s="105">
        <f t="shared" si="592"/>
        <v>1665.52</v>
      </c>
    </row>
    <row r="1474" spans="1:18" ht="18.600000000000001" thickBot="1" x14ac:dyDescent="0.35">
      <c r="A1474" s="2">
        <v>2021</v>
      </c>
      <c r="B1474" s="79" t="s">
        <v>429</v>
      </c>
      <c r="C1474" s="20" t="s">
        <v>359</v>
      </c>
      <c r="D1474" s="21" t="s">
        <v>172</v>
      </c>
      <c r="E1474" s="21">
        <v>11</v>
      </c>
      <c r="F1474" s="21" t="s">
        <v>19</v>
      </c>
      <c r="G1474" s="88" t="s">
        <v>208</v>
      </c>
      <c r="H1474" s="106">
        <v>500000000</v>
      </c>
      <c r="I1474" s="90">
        <v>0</v>
      </c>
      <c r="J1474" s="90">
        <v>0</v>
      </c>
      <c r="K1474" s="90">
        <v>0</v>
      </c>
      <c r="L1474" s="90">
        <v>0</v>
      </c>
      <c r="M1474" s="90">
        <f t="shared" si="576"/>
        <v>0</v>
      </c>
      <c r="N1474" s="90">
        <f t="shared" si="577"/>
        <v>500000000</v>
      </c>
      <c r="O1474" s="90">
        <v>498201665.51999998</v>
      </c>
      <c r="P1474" s="90">
        <v>1665.52</v>
      </c>
      <c r="Q1474" s="90">
        <v>1665.52</v>
      </c>
      <c r="R1474" s="91">
        <v>1665.52</v>
      </c>
    </row>
    <row r="1475" spans="1:18" ht="18.600000000000001" thickBot="1" x14ac:dyDescent="0.35">
      <c r="A1475" s="2">
        <v>2021</v>
      </c>
      <c r="B1475" s="79" t="s">
        <v>429</v>
      </c>
      <c r="C1475" s="59" t="s">
        <v>359</v>
      </c>
      <c r="D1475" s="60" t="s">
        <v>172</v>
      </c>
      <c r="E1475" s="53">
        <v>54</v>
      </c>
      <c r="F1475" s="53" t="s">
        <v>19</v>
      </c>
      <c r="G1475" s="108" t="s">
        <v>208</v>
      </c>
      <c r="H1475" s="106">
        <v>500000000</v>
      </c>
      <c r="I1475" s="90">
        <v>0</v>
      </c>
      <c r="J1475" s="90">
        <v>0</v>
      </c>
      <c r="K1475" s="90">
        <v>0</v>
      </c>
      <c r="L1475" s="90">
        <v>0</v>
      </c>
      <c r="M1475" s="90">
        <f t="shared" si="576"/>
        <v>0</v>
      </c>
      <c r="N1475" s="90">
        <f t="shared" si="577"/>
        <v>500000000</v>
      </c>
      <c r="O1475" s="92">
        <v>500000000</v>
      </c>
      <c r="P1475" s="92">
        <v>0</v>
      </c>
      <c r="Q1475" s="92">
        <v>0</v>
      </c>
      <c r="R1475" s="98">
        <v>0</v>
      </c>
    </row>
    <row r="1476" spans="1:18" ht="31.8" thickBot="1" x14ac:dyDescent="0.35">
      <c r="A1476" s="2">
        <v>2021</v>
      </c>
      <c r="B1476" s="79" t="s">
        <v>429</v>
      </c>
      <c r="C1476" s="15" t="s">
        <v>360</v>
      </c>
      <c r="D1476" s="53"/>
      <c r="E1476" s="53"/>
      <c r="F1476" s="53"/>
      <c r="G1476" s="85" t="s">
        <v>361</v>
      </c>
      <c r="H1476" s="95">
        <f t="shared" ref="H1476:R1478" si="593">+H1477</f>
        <v>3650000000</v>
      </c>
      <c r="I1476" s="95">
        <f t="shared" si="593"/>
        <v>0</v>
      </c>
      <c r="J1476" s="95">
        <f t="shared" si="593"/>
        <v>0</v>
      </c>
      <c r="K1476" s="95">
        <f t="shared" si="593"/>
        <v>0</v>
      </c>
      <c r="L1476" s="95">
        <f t="shared" si="593"/>
        <v>0</v>
      </c>
      <c r="M1476" s="95">
        <f t="shared" si="593"/>
        <v>0</v>
      </c>
      <c r="N1476" s="95">
        <f t="shared" si="593"/>
        <v>3650000000</v>
      </c>
      <c r="O1476" s="95">
        <f t="shared" si="593"/>
        <v>2733401404.0999999</v>
      </c>
      <c r="P1476" s="95">
        <f t="shared" si="593"/>
        <v>2502800314.4099998</v>
      </c>
      <c r="Q1476" s="95">
        <f t="shared" si="593"/>
        <v>990191693</v>
      </c>
      <c r="R1476" s="97">
        <f t="shared" si="593"/>
        <v>987664493</v>
      </c>
    </row>
    <row r="1477" spans="1:18" ht="31.8" thickBot="1" x14ac:dyDescent="0.35">
      <c r="A1477" s="2">
        <v>2021</v>
      </c>
      <c r="B1477" s="79" t="s">
        <v>429</v>
      </c>
      <c r="C1477" s="15" t="s">
        <v>362</v>
      </c>
      <c r="D1477" s="53"/>
      <c r="E1477" s="53"/>
      <c r="F1477" s="53"/>
      <c r="G1477" s="85" t="s">
        <v>361</v>
      </c>
      <c r="H1477" s="95">
        <f t="shared" si="593"/>
        <v>3650000000</v>
      </c>
      <c r="I1477" s="95">
        <f t="shared" si="593"/>
        <v>0</v>
      </c>
      <c r="J1477" s="95">
        <f t="shared" si="593"/>
        <v>0</v>
      </c>
      <c r="K1477" s="95">
        <f t="shared" si="593"/>
        <v>0</v>
      </c>
      <c r="L1477" s="95">
        <f t="shared" si="593"/>
        <v>0</v>
      </c>
      <c r="M1477" s="95">
        <f t="shared" si="593"/>
        <v>0</v>
      </c>
      <c r="N1477" s="95">
        <f t="shared" si="593"/>
        <v>3650000000</v>
      </c>
      <c r="O1477" s="95">
        <f t="shared" si="593"/>
        <v>2733401404.0999999</v>
      </c>
      <c r="P1477" s="95">
        <f t="shared" si="593"/>
        <v>2502800314.4099998</v>
      </c>
      <c r="Q1477" s="95">
        <f t="shared" si="593"/>
        <v>990191693</v>
      </c>
      <c r="R1477" s="97">
        <f t="shared" si="593"/>
        <v>987664493</v>
      </c>
    </row>
    <row r="1478" spans="1:18" ht="18.600000000000001" thickBot="1" x14ac:dyDescent="0.35">
      <c r="A1478" s="2">
        <v>2021</v>
      </c>
      <c r="B1478" s="79" t="s">
        <v>429</v>
      </c>
      <c r="C1478" s="15" t="s">
        <v>363</v>
      </c>
      <c r="D1478" s="53"/>
      <c r="E1478" s="53"/>
      <c r="F1478" s="53"/>
      <c r="G1478" s="85" t="s">
        <v>331</v>
      </c>
      <c r="H1478" s="95">
        <f t="shared" si="593"/>
        <v>3650000000</v>
      </c>
      <c r="I1478" s="95">
        <f t="shared" si="593"/>
        <v>0</v>
      </c>
      <c r="J1478" s="95">
        <f t="shared" si="593"/>
        <v>0</v>
      </c>
      <c r="K1478" s="95">
        <f t="shared" si="593"/>
        <v>0</v>
      </c>
      <c r="L1478" s="95">
        <f t="shared" si="593"/>
        <v>0</v>
      </c>
      <c r="M1478" s="95">
        <f t="shared" si="593"/>
        <v>0</v>
      </c>
      <c r="N1478" s="95">
        <f t="shared" si="593"/>
        <v>3650000000</v>
      </c>
      <c r="O1478" s="95">
        <f t="shared" si="593"/>
        <v>2733401404.0999999</v>
      </c>
      <c r="P1478" s="95">
        <f t="shared" si="593"/>
        <v>2502800314.4099998</v>
      </c>
      <c r="Q1478" s="95">
        <f t="shared" si="593"/>
        <v>990191693</v>
      </c>
      <c r="R1478" s="97">
        <f t="shared" si="593"/>
        <v>987664493</v>
      </c>
    </row>
    <row r="1479" spans="1:18" ht="18.600000000000001" thickBot="1" x14ac:dyDescent="0.35">
      <c r="A1479" s="2">
        <v>2021</v>
      </c>
      <c r="B1479" s="79" t="s">
        <v>429</v>
      </c>
      <c r="C1479" s="20" t="s">
        <v>364</v>
      </c>
      <c r="D1479" s="21" t="s">
        <v>172</v>
      </c>
      <c r="E1479" s="21">
        <v>11</v>
      </c>
      <c r="F1479" s="21" t="s">
        <v>19</v>
      </c>
      <c r="G1479" s="88" t="s">
        <v>208</v>
      </c>
      <c r="H1479" s="90">
        <v>3650000000</v>
      </c>
      <c r="I1479" s="90">
        <v>0</v>
      </c>
      <c r="J1479" s="90">
        <v>0</v>
      </c>
      <c r="K1479" s="90">
        <v>0</v>
      </c>
      <c r="L1479" s="90">
        <v>0</v>
      </c>
      <c r="M1479" s="90">
        <f t="shared" si="576"/>
        <v>0</v>
      </c>
      <c r="N1479" s="90">
        <f t="shared" si="577"/>
        <v>3650000000</v>
      </c>
      <c r="O1479" s="90">
        <v>2733401404.0999999</v>
      </c>
      <c r="P1479" s="90">
        <v>2502800314.4099998</v>
      </c>
      <c r="Q1479" s="90">
        <v>990191693</v>
      </c>
      <c r="R1479" s="91">
        <v>987664493</v>
      </c>
    </row>
    <row r="1480" spans="1:18" ht="31.8" thickBot="1" x14ac:dyDescent="0.35">
      <c r="A1480" s="2">
        <v>2021</v>
      </c>
      <c r="B1480" s="79" t="s">
        <v>429</v>
      </c>
      <c r="C1480" s="63" t="s">
        <v>365</v>
      </c>
      <c r="D1480" s="55"/>
      <c r="E1480" s="55"/>
      <c r="F1480" s="55"/>
      <c r="G1480" s="104" t="s">
        <v>366</v>
      </c>
      <c r="H1480" s="94">
        <f>+H1481</f>
        <v>39914957829</v>
      </c>
      <c r="I1480" s="94">
        <f t="shared" ref="I1480:R1480" si="594">+I1481</f>
        <v>0</v>
      </c>
      <c r="J1480" s="94">
        <f t="shared" si="594"/>
        <v>0</v>
      </c>
      <c r="K1480" s="94">
        <f t="shared" si="594"/>
        <v>1990000000</v>
      </c>
      <c r="L1480" s="94">
        <f t="shared" si="594"/>
        <v>1990000000</v>
      </c>
      <c r="M1480" s="94">
        <f t="shared" si="594"/>
        <v>0</v>
      </c>
      <c r="N1480" s="94">
        <f t="shared" si="594"/>
        <v>39914957829</v>
      </c>
      <c r="O1480" s="94">
        <f t="shared" si="594"/>
        <v>27739274354.330002</v>
      </c>
      <c r="P1480" s="94">
        <f t="shared" si="594"/>
        <v>25320242170.509998</v>
      </c>
      <c r="Q1480" s="94">
        <f t="shared" si="594"/>
        <v>4264862701.7399998</v>
      </c>
      <c r="R1480" s="96">
        <f t="shared" si="594"/>
        <v>4181682975.7399998</v>
      </c>
    </row>
    <row r="1481" spans="1:18" ht="18.600000000000001" thickBot="1" x14ac:dyDescent="0.35">
      <c r="A1481" s="2">
        <v>2021</v>
      </c>
      <c r="B1481" s="79" t="s">
        <v>429</v>
      </c>
      <c r="C1481" s="63" t="s">
        <v>367</v>
      </c>
      <c r="D1481" s="55"/>
      <c r="E1481" s="55"/>
      <c r="F1481" s="55"/>
      <c r="G1481" s="104" t="s">
        <v>201</v>
      </c>
      <c r="H1481" s="94">
        <f>+H1482+H1486+H1493+H1498</f>
        <v>39914957829</v>
      </c>
      <c r="I1481" s="94">
        <f t="shared" ref="I1481:R1481" si="595">+I1482+I1486+I1493+I1498</f>
        <v>0</v>
      </c>
      <c r="J1481" s="94">
        <f t="shared" si="595"/>
        <v>0</v>
      </c>
      <c r="K1481" s="94">
        <f t="shared" si="595"/>
        <v>1990000000</v>
      </c>
      <c r="L1481" s="94">
        <f t="shared" si="595"/>
        <v>1990000000</v>
      </c>
      <c r="M1481" s="94">
        <f t="shared" si="595"/>
        <v>0</v>
      </c>
      <c r="N1481" s="94">
        <f t="shared" si="595"/>
        <v>39914957829</v>
      </c>
      <c r="O1481" s="94">
        <f t="shared" si="595"/>
        <v>27739274354.330002</v>
      </c>
      <c r="P1481" s="94">
        <f t="shared" si="595"/>
        <v>25320242170.509998</v>
      </c>
      <c r="Q1481" s="94">
        <f t="shared" si="595"/>
        <v>4264862701.7399998</v>
      </c>
      <c r="R1481" s="96">
        <f t="shared" si="595"/>
        <v>4181682975.7399998</v>
      </c>
    </row>
    <row r="1482" spans="1:18" ht="47.4" thickBot="1" x14ac:dyDescent="0.35">
      <c r="A1482" s="2">
        <v>2021</v>
      </c>
      <c r="B1482" s="79" t="s">
        <v>429</v>
      </c>
      <c r="C1482" s="56" t="s">
        <v>368</v>
      </c>
      <c r="D1482" s="55"/>
      <c r="E1482" s="55"/>
      <c r="F1482" s="55"/>
      <c r="G1482" s="104" t="s">
        <v>371</v>
      </c>
      <c r="H1482" s="94">
        <f>+H1483</f>
        <v>50000000</v>
      </c>
      <c r="I1482" s="94">
        <f t="shared" ref="I1482:R1484" si="596">+I1483</f>
        <v>0</v>
      </c>
      <c r="J1482" s="94">
        <f t="shared" si="596"/>
        <v>0</v>
      </c>
      <c r="K1482" s="94">
        <f t="shared" si="596"/>
        <v>0</v>
      </c>
      <c r="L1482" s="94">
        <f t="shared" si="596"/>
        <v>0</v>
      </c>
      <c r="M1482" s="94">
        <f t="shared" si="596"/>
        <v>0</v>
      </c>
      <c r="N1482" s="94">
        <f t="shared" si="596"/>
        <v>50000000</v>
      </c>
      <c r="O1482" s="94">
        <f t="shared" si="596"/>
        <v>24949159</v>
      </c>
      <c r="P1482" s="94">
        <f t="shared" si="596"/>
        <v>16242310</v>
      </c>
      <c r="Q1482" s="94">
        <f t="shared" si="596"/>
        <v>0</v>
      </c>
      <c r="R1482" s="96">
        <f t="shared" si="596"/>
        <v>0</v>
      </c>
    </row>
    <row r="1483" spans="1:18" ht="47.4" thickBot="1" x14ac:dyDescent="0.35">
      <c r="A1483" s="2">
        <v>2021</v>
      </c>
      <c r="B1483" s="79" t="s">
        <v>429</v>
      </c>
      <c r="C1483" s="56" t="s">
        <v>370</v>
      </c>
      <c r="D1483" s="55"/>
      <c r="E1483" s="55"/>
      <c r="F1483" s="55"/>
      <c r="G1483" s="104" t="s">
        <v>371</v>
      </c>
      <c r="H1483" s="94">
        <f>+H1484</f>
        <v>50000000</v>
      </c>
      <c r="I1483" s="94">
        <f t="shared" si="596"/>
        <v>0</v>
      </c>
      <c r="J1483" s="94">
        <f t="shared" si="596"/>
        <v>0</v>
      </c>
      <c r="K1483" s="94">
        <f t="shared" si="596"/>
        <v>0</v>
      </c>
      <c r="L1483" s="94">
        <f t="shared" si="596"/>
        <v>0</v>
      </c>
      <c r="M1483" s="94">
        <f t="shared" si="596"/>
        <v>0</v>
      </c>
      <c r="N1483" s="94">
        <f t="shared" si="596"/>
        <v>50000000</v>
      </c>
      <c r="O1483" s="94">
        <f t="shared" si="596"/>
        <v>24949159</v>
      </c>
      <c r="P1483" s="94">
        <f t="shared" si="596"/>
        <v>16242310</v>
      </c>
      <c r="Q1483" s="94">
        <f t="shared" si="596"/>
        <v>0</v>
      </c>
      <c r="R1483" s="96">
        <f t="shared" si="596"/>
        <v>0</v>
      </c>
    </row>
    <row r="1484" spans="1:18" ht="31.8" thickBot="1" x14ac:dyDescent="0.35">
      <c r="A1484" s="2">
        <v>2021</v>
      </c>
      <c r="B1484" s="79" t="s">
        <v>429</v>
      </c>
      <c r="C1484" s="56" t="s">
        <v>372</v>
      </c>
      <c r="D1484" s="55"/>
      <c r="E1484" s="55"/>
      <c r="F1484" s="55"/>
      <c r="G1484" s="104" t="s">
        <v>373</v>
      </c>
      <c r="H1484" s="94">
        <f>+H1485</f>
        <v>50000000</v>
      </c>
      <c r="I1484" s="94">
        <f t="shared" si="596"/>
        <v>0</v>
      </c>
      <c r="J1484" s="94">
        <f t="shared" si="596"/>
        <v>0</v>
      </c>
      <c r="K1484" s="94">
        <f t="shared" si="596"/>
        <v>0</v>
      </c>
      <c r="L1484" s="94">
        <f t="shared" si="596"/>
        <v>0</v>
      </c>
      <c r="M1484" s="94">
        <f t="shared" si="596"/>
        <v>0</v>
      </c>
      <c r="N1484" s="94">
        <f t="shared" si="596"/>
        <v>50000000</v>
      </c>
      <c r="O1484" s="94">
        <f t="shared" si="596"/>
        <v>24949159</v>
      </c>
      <c r="P1484" s="94">
        <f t="shared" si="596"/>
        <v>16242310</v>
      </c>
      <c r="Q1484" s="94">
        <f t="shared" si="596"/>
        <v>0</v>
      </c>
      <c r="R1484" s="96">
        <f t="shared" si="596"/>
        <v>0</v>
      </c>
    </row>
    <row r="1485" spans="1:18" ht="18.600000000000001" thickBot="1" x14ac:dyDescent="0.35">
      <c r="A1485" s="2">
        <v>2021</v>
      </c>
      <c r="B1485" s="79" t="s">
        <v>429</v>
      </c>
      <c r="C1485" s="20" t="s">
        <v>374</v>
      </c>
      <c r="D1485" s="60" t="s">
        <v>172</v>
      </c>
      <c r="E1485" s="21">
        <v>54</v>
      </c>
      <c r="F1485" s="21" t="s">
        <v>19</v>
      </c>
      <c r="G1485" s="88" t="s">
        <v>208</v>
      </c>
      <c r="H1485" s="90">
        <v>50000000</v>
      </c>
      <c r="I1485" s="90">
        <v>0</v>
      </c>
      <c r="J1485" s="90">
        <v>0</v>
      </c>
      <c r="K1485" s="90">
        <v>0</v>
      </c>
      <c r="L1485" s="90">
        <v>0</v>
      </c>
      <c r="M1485" s="90">
        <f t="shared" si="576"/>
        <v>0</v>
      </c>
      <c r="N1485" s="90">
        <f t="shared" si="577"/>
        <v>50000000</v>
      </c>
      <c r="O1485" s="90">
        <v>24949159</v>
      </c>
      <c r="P1485" s="90">
        <v>16242310</v>
      </c>
      <c r="Q1485" s="90">
        <v>0</v>
      </c>
      <c r="R1485" s="91">
        <v>0</v>
      </c>
    </row>
    <row r="1486" spans="1:18" ht="47.4" thickBot="1" x14ac:dyDescent="0.35">
      <c r="A1486" s="2">
        <v>2021</v>
      </c>
      <c r="B1486" s="79" t="s">
        <v>429</v>
      </c>
      <c r="C1486" s="56" t="s">
        <v>375</v>
      </c>
      <c r="D1486" s="53"/>
      <c r="E1486" s="53"/>
      <c r="F1486" s="53"/>
      <c r="G1486" s="104" t="s">
        <v>378</v>
      </c>
      <c r="H1486" s="93">
        <f>+H1487</f>
        <v>34364957829</v>
      </c>
      <c r="I1486" s="94">
        <f t="shared" ref="I1486:R1486" si="597">+I1487</f>
        <v>0</v>
      </c>
      <c r="J1486" s="94">
        <f t="shared" si="597"/>
        <v>0</v>
      </c>
      <c r="K1486" s="94">
        <f t="shared" si="597"/>
        <v>1990000000</v>
      </c>
      <c r="L1486" s="94">
        <f t="shared" si="597"/>
        <v>1990000000</v>
      </c>
      <c r="M1486" s="94">
        <f t="shared" si="576"/>
        <v>0</v>
      </c>
      <c r="N1486" s="95">
        <f t="shared" si="577"/>
        <v>34364957829</v>
      </c>
      <c r="O1486" s="94">
        <f t="shared" si="597"/>
        <v>23561000687.360001</v>
      </c>
      <c r="P1486" s="94">
        <f t="shared" si="597"/>
        <v>21919298721.549999</v>
      </c>
      <c r="Q1486" s="94">
        <f t="shared" si="597"/>
        <v>2664142454.2799997</v>
      </c>
      <c r="R1486" s="96">
        <f t="shared" si="597"/>
        <v>2580962728.2799997</v>
      </c>
    </row>
    <row r="1487" spans="1:18" ht="47.4" thickBot="1" x14ac:dyDescent="0.35">
      <c r="A1487" s="2">
        <v>2021</v>
      </c>
      <c r="B1487" s="79" t="s">
        <v>429</v>
      </c>
      <c r="C1487" s="56" t="s">
        <v>377</v>
      </c>
      <c r="D1487" s="53"/>
      <c r="E1487" s="53"/>
      <c r="F1487" s="53"/>
      <c r="G1487" s="104" t="s">
        <v>378</v>
      </c>
      <c r="H1487" s="94">
        <f>H1488+H1491</f>
        <v>34364957829</v>
      </c>
      <c r="I1487" s="94">
        <f t="shared" ref="I1487:R1487" si="598">I1488+I1491</f>
        <v>0</v>
      </c>
      <c r="J1487" s="94">
        <f t="shared" si="598"/>
        <v>0</v>
      </c>
      <c r="K1487" s="94">
        <f t="shared" si="598"/>
        <v>1990000000</v>
      </c>
      <c r="L1487" s="94">
        <f t="shared" si="598"/>
        <v>1990000000</v>
      </c>
      <c r="M1487" s="94">
        <f t="shared" si="598"/>
        <v>0</v>
      </c>
      <c r="N1487" s="94">
        <f t="shared" si="598"/>
        <v>34364957829</v>
      </c>
      <c r="O1487" s="94">
        <f t="shared" si="598"/>
        <v>23561000687.360001</v>
      </c>
      <c r="P1487" s="94">
        <f t="shared" si="598"/>
        <v>21919298721.549999</v>
      </c>
      <c r="Q1487" s="94">
        <f t="shared" si="598"/>
        <v>2664142454.2799997</v>
      </c>
      <c r="R1487" s="96">
        <f t="shared" si="598"/>
        <v>2580962728.2799997</v>
      </c>
    </row>
    <row r="1488" spans="1:18" ht="18.600000000000001" thickBot="1" x14ac:dyDescent="0.35">
      <c r="A1488" s="2">
        <v>2021</v>
      </c>
      <c r="B1488" s="79" t="s">
        <v>429</v>
      </c>
      <c r="C1488" s="56" t="s">
        <v>379</v>
      </c>
      <c r="D1488" s="53"/>
      <c r="E1488" s="53"/>
      <c r="F1488" s="53"/>
      <c r="G1488" s="104" t="s">
        <v>331</v>
      </c>
      <c r="H1488" s="94">
        <f>+H1489+H1490</f>
        <v>13870400807</v>
      </c>
      <c r="I1488" s="94">
        <f t="shared" ref="I1488:R1488" si="599">+I1489+I1490</f>
        <v>0</v>
      </c>
      <c r="J1488" s="94">
        <f t="shared" si="599"/>
        <v>0</v>
      </c>
      <c r="K1488" s="94">
        <f t="shared" si="599"/>
        <v>1990000000</v>
      </c>
      <c r="L1488" s="94">
        <f t="shared" si="599"/>
        <v>0</v>
      </c>
      <c r="M1488" s="94">
        <f t="shared" si="599"/>
        <v>1990000000</v>
      </c>
      <c r="N1488" s="94">
        <f t="shared" si="599"/>
        <v>15860400807</v>
      </c>
      <c r="O1488" s="94">
        <f t="shared" si="599"/>
        <v>9565326687.3600006</v>
      </c>
      <c r="P1488" s="94">
        <f t="shared" si="599"/>
        <v>8815625721.5499992</v>
      </c>
      <c r="Q1488" s="94">
        <f t="shared" si="599"/>
        <v>2664142454.2799997</v>
      </c>
      <c r="R1488" s="96">
        <f t="shared" si="599"/>
        <v>2580962728.2799997</v>
      </c>
    </row>
    <row r="1489" spans="1:18" ht="18.600000000000001" thickBot="1" x14ac:dyDescent="0.35">
      <c r="A1489" s="2">
        <v>2021</v>
      </c>
      <c r="B1489" s="79" t="s">
        <v>429</v>
      </c>
      <c r="C1489" s="20" t="s">
        <v>380</v>
      </c>
      <c r="D1489" s="53" t="s">
        <v>172</v>
      </c>
      <c r="E1489" s="21">
        <v>11</v>
      </c>
      <c r="F1489" s="21" t="s">
        <v>19</v>
      </c>
      <c r="G1489" s="108" t="s">
        <v>208</v>
      </c>
      <c r="H1489" s="92">
        <v>5414957829</v>
      </c>
      <c r="I1489" s="90">
        <v>0</v>
      </c>
      <c r="J1489" s="90">
        <v>0</v>
      </c>
      <c r="K1489" s="90">
        <v>0</v>
      </c>
      <c r="L1489" s="90">
        <v>0</v>
      </c>
      <c r="M1489" s="90">
        <f t="shared" si="576"/>
        <v>0</v>
      </c>
      <c r="N1489" s="90">
        <f t="shared" si="577"/>
        <v>5414957829</v>
      </c>
      <c r="O1489" s="90">
        <v>5212928271.3599997</v>
      </c>
      <c r="P1489" s="90">
        <v>5174974212.5500002</v>
      </c>
      <c r="Q1489" s="90">
        <v>2135229988.28</v>
      </c>
      <c r="R1489" s="91">
        <v>2132192821.28</v>
      </c>
    </row>
    <row r="1490" spans="1:18" ht="18.600000000000001" thickBot="1" x14ac:dyDescent="0.35">
      <c r="A1490" s="2">
        <v>2021</v>
      </c>
      <c r="B1490" s="79" t="s">
        <v>429</v>
      </c>
      <c r="C1490" s="20" t="s">
        <v>380</v>
      </c>
      <c r="D1490" s="60" t="s">
        <v>172</v>
      </c>
      <c r="E1490" s="21">
        <v>54</v>
      </c>
      <c r="F1490" s="21" t="s">
        <v>19</v>
      </c>
      <c r="G1490" s="108" t="s">
        <v>208</v>
      </c>
      <c r="H1490" s="106">
        <f>2010523584+6444919394</f>
        <v>8455442978</v>
      </c>
      <c r="I1490" s="90">
        <v>0</v>
      </c>
      <c r="J1490" s="90">
        <v>0</v>
      </c>
      <c r="K1490" s="90">
        <v>1990000000</v>
      </c>
      <c r="L1490" s="90">
        <v>0</v>
      </c>
      <c r="M1490" s="90">
        <f t="shared" si="576"/>
        <v>1990000000</v>
      </c>
      <c r="N1490" s="92">
        <f t="shared" si="577"/>
        <v>10445442978</v>
      </c>
      <c r="O1490" s="90">
        <v>4352398416</v>
      </c>
      <c r="P1490" s="90">
        <v>3640651509</v>
      </c>
      <c r="Q1490" s="90">
        <v>528912466</v>
      </c>
      <c r="R1490" s="91">
        <v>448769907</v>
      </c>
    </row>
    <row r="1491" spans="1:18" ht="18.600000000000001" thickBot="1" x14ac:dyDescent="0.35">
      <c r="A1491" s="2">
        <v>2021</v>
      </c>
      <c r="B1491" s="79" t="s">
        <v>429</v>
      </c>
      <c r="C1491" s="15" t="s">
        <v>381</v>
      </c>
      <c r="D1491" s="53"/>
      <c r="E1491" s="21"/>
      <c r="F1491" s="21"/>
      <c r="G1491" s="85" t="s">
        <v>382</v>
      </c>
      <c r="H1491" s="95">
        <f>+H1492</f>
        <v>20494557022</v>
      </c>
      <c r="I1491" s="95">
        <f t="shared" ref="I1491:R1491" si="600">+I1492</f>
        <v>0</v>
      </c>
      <c r="J1491" s="95">
        <f t="shared" si="600"/>
        <v>0</v>
      </c>
      <c r="K1491" s="95">
        <f t="shared" si="600"/>
        <v>0</v>
      </c>
      <c r="L1491" s="95">
        <f t="shared" si="600"/>
        <v>1990000000</v>
      </c>
      <c r="M1491" s="95">
        <f t="shared" si="600"/>
        <v>-1990000000</v>
      </c>
      <c r="N1491" s="95">
        <f t="shared" si="600"/>
        <v>18504557022</v>
      </c>
      <c r="O1491" s="95">
        <f t="shared" si="600"/>
        <v>13995674000</v>
      </c>
      <c r="P1491" s="95">
        <f t="shared" si="600"/>
        <v>13103673000</v>
      </c>
      <c r="Q1491" s="95">
        <f t="shared" si="600"/>
        <v>0</v>
      </c>
      <c r="R1491" s="97">
        <f t="shared" si="600"/>
        <v>0</v>
      </c>
    </row>
    <row r="1492" spans="1:18" ht="18.600000000000001" thickBot="1" x14ac:dyDescent="0.35">
      <c r="A1492" s="2">
        <v>2021</v>
      </c>
      <c r="B1492" s="79" t="s">
        <v>429</v>
      </c>
      <c r="C1492" s="20" t="s">
        <v>383</v>
      </c>
      <c r="D1492" s="60" t="s">
        <v>172</v>
      </c>
      <c r="E1492" s="21">
        <v>54</v>
      </c>
      <c r="F1492" s="21" t="s">
        <v>19</v>
      </c>
      <c r="G1492" s="108" t="s">
        <v>208</v>
      </c>
      <c r="H1492" s="106">
        <v>20494557022</v>
      </c>
      <c r="I1492" s="90">
        <v>0</v>
      </c>
      <c r="J1492" s="90">
        <v>0</v>
      </c>
      <c r="K1492" s="90">
        <v>0</v>
      </c>
      <c r="L1492" s="90">
        <v>1990000000</v>
      </c>
      <c r="M1492" s="90">
        <f t="shared" si="576"/>
        <v>-1990000000</v>
      </c>
      <c r="N1492" s="92">
        <f t="shared" si="577"/>
        <v>18504557022</v>
      </c>
      <c r="O1492" s="90">
        <v>13995674000</v>
      </c>
      <c r="P1492" s="90">
        <v>13103673000</v>
      </c>
      <c r="Q1492" s="90">
        <v>0</v>
      </c>
      <c r="R1492" s="91">
        <v>0</v>
      </c>
    </row>
    <row r="1493" spans="1:18" ht="47.4" thickBot="1" x14ac:dyDescent="0.35">
      <c r="A1493" s="2">
        <v>2021</v>
      </c>
      <c r="B1493" s="79" t="s">
        <v>429</v>
      </c>
      <c r="C1493" s="56" t="s">
        <v>384</v>
      </c>
      <c r="D1493" s="53"/>
      <c r="E1493" s="53"/>
      <c r="F1493" s="53"/>
      <c r="G1493" s="104" t="s">
        <v>387</v>
      </c>
      <c r="H1493" s="94">
        <f>+H1494</f>
        <v>4000000000</v>
      </c>
      <c r="I1493" s="94">
        <f t="shared" ref="I1493:R1494" si="601">+I1494</f>
        <v>0</v>
      </c>
      <c r="J1493" s="94">
        <f t="shared" si="601"/>
        <v>0</v>
      </c>
      <c r="K1493" s="94">
        <f t="shared" si="601"/>
        <v>0</v>
      </c>
      <c r="L1493" s="94">
        <f t="shared" si="601"/>
        <v>0</v>
      </c>
      <c r="M1493" s="94">
        <f t="shared" si="601"/>
        <v>0</v>
      </c>
      <c r="N1493" s="94">
        <f t="shared" si="601"/>
        <v>4000000000</v>
      </c>
      <c r="O1493" s="94">
        <f t="shared" si="601"/>
        <v>3468587238.2200003</v>
      </c>
      <c r="P1493" s="94">
        <f t="shared" si="601"/>
        <v>2700459535.6900001</v>
      </c>
      <c r="Q1493" s="94">
        <f t="shared" si="601"/>
        <v>1379225812.1900001</v>
      </c>
      <c r="R1493" s="96">
        <f t="shared" si="601"/>
        <v>1379225812.1900001</v>
      </c>
    </row>
    <row r="1494" spans="1:18" ht="47.4" thickBot="1" x14ac:dyDescent="0.35">
      <c r="A1494" s="2">
        <v>2021</v>
      </c>
      <c r="B1494" s="79" t="s">
        <v>429</v>
      </c>
      <c r="C1494" s="56" t="s">
        <v>386</v>
      </c>
      <c r="D1494" s="53"/>
      <c r="E1494" s="53"/>
      <c r="F1494" s="53"/>
      <c r="G1494" s="104" t="s">
        <v>387</v>
      </c>
      <c r="H1494" s="94">
        <f>+H1495</f>
        <v>4000000000</v>
      </c>
      <c r="I1494" s="94">
        <f t="shared" si="601"/>
        <v>0</v>
      </c>
      <c r="J1494" s="94">
        <f t="shared" si="601"/>
        <v>0</v>
      </c>
      <c r="K1494" s="94">
        <f t="shared" si="601"/>
        <v>0</v>
      </c>
      <c r="L1494" s="94">
        <f t="shared" si="601"/>
        <v>0</v>
      </c>
      <c r="M1494" s="94">
        <f t="shared" si="601"/>
        <v>0</v>
      </c>
      <c r="N1494" s="94">
        <f t="shared" si="601"/>
        <v>4000000000</v>
      </c>
      <c r="O1494" s="94">
        <f t="shared" si="601"/>
        <v>3468587238.2200003</v>
      </c>
      <c r="P1494" s="94">
        <f t="shared" si="601"/>
        <v>2700459535.6900001</v>
      </c>
      <c r="Q1494" s="94">
        <f t="shared" si="601"/>
        <v>1379225812.1900001</v>
      </c>
      <c r="R1494" s="96">
        <f t="shared" si="601"/>
        <v>1379225812.1900001</v>
      </c>
    </row>
    <row r="1495" spans="1:18" ht="18.600000000000001" thickBot="1" x14ac:dyDescent="0.35">
      <c r="A1495" s="2">
        <v>2021</v>
      </c>
      <c r="B1495" s="79" t="s">
        <v>429</v>
      </c>
      <c r="C1495" s="56" t="s">
        <v>388</v>
      </c>
      <c r="D1495" s="53"/>
      <c r="E1495" s="53"/>
      <c r="F1495" s="53"/>
      <c r="G1495" s="104" t="s">
        <v>389</v>
      </c>
      <c r="H1495" s="94">
        <f>+H1496+H1497</f>
        <v>4000000000</v>
      </c>
      <c r="I1495" s="94">
        <f t="shared" ref="I1495:R1495" si="602">+I1496+I1497</f>
        <v>0</v>
      </c>
      <c r="J1495" s="94">
        <f t="shared" si="602"/>
        <v>0</v>
      </c>
      <c r="K1495" s="94">
        <f t="shared" si="602"/>
        <v>0</v>
      </c>
      <c r="L1495" s="94">
        <f t="shared" si="602"/>
        <v>0</v>
      </c>
      <c r="M1495" s="94">
        <f t="shared" si="602"/>
        <v>0</v>
      </c>
      <c r="N1495" s="94">
        <f t="shared" si="602"/>
        <v>4000000000</v>
      </c>
      <c r="O1495" s="94">
        <f t="shared" si="602"/>
        <v>3468587238.2200003</v>
      </c>
      <c r="P1495" s="94">
        <f t="shared" si="602"/>
        <v>2700459535.6900001</v>
      </c>
      <c r="Q1495" s="94">
        <f t="shared" si="602"/>
        <v>1379225812.1900001</v>
      </c>
      <c r="R1495" s="96">
        <f t="shared" si="602"/>
        <v>1379225812.1900001</v>
      </c>
    </row>
    <row r="1496" spans="1:18" ht="18.600000000000001" thickBot="1" x14ac:dyDescent="0.35">
      <c r="A1496" s="2">
        <v>2021</v>
      </c>
      <c r="B1496" s="79" t="s">
        <v>429</v>
      </c>
      <c r="C1496" s="20" t="s">
        <v>390</v>
      </c>
      <c r="D1496" s="21" t="s">
        <v>172</v>
      </c>
      <c r="E1496" s="21">
        <v>11</v>
      </c>
      <c r="F1496" s="21" t="s">
        <v>19</v>
      </c>
      <c r="G1496" s="108" t="s">
        <v>208</v>
      </c>
      <c r="H1496" s="92">
        <v>1000000000</v>
      </c>
      <c r="I1496" s="90">
        <v>0</v>
      </c>
      <c r="J1496" s="90">
        <v>0</v>
      </c>
      <c r="K1496" s="90">
        <v>0</v>
      </c>
      <c r="L1496" s="90">
        <v>0</v>
      </c>
      <c r="M1496" s="90">
        <f t="shared" si="576"/>
        <v>0</v>
      </c>
      <c r="N1496" s="90">
        <f t="shared" si="577"/>
        <v>1000000000</v>
      </c>
      <c r="O1496" s="90">
        <v>999524738.22000003</v>
      </c>
      <c r="P1496" s="90">
        <v>975946810.95000005</v>
      </c>
      <c r="Q1496" s="90">
        <v>798822162.45000005</v>
      </c>
      <c r="R1496" s="91">
        <v>798822162.45000005</v>
      </c>
    </row>
    <row r="1497" spans="1:18" ht="18.600000000000001" thickBot="1" x14ac:dyDescent="0.35">
      <c r="A1497" s="2">
        <v>2021</v>
      </c>
      <c r="B1497" s="79" t="s">
        <v>429</v>
      </c>
      <c r="C1497" s="20" t="s">
        <v>390</v>
      </c>
      <c r="D1497" s="60" t="s">
        <v>172</v>
      </c>
      <c r="E1497" s="21">
        <v>54</v>
      </c>
      <c r="F1497" s="21" t="s">
        <v>19</v>
      </c>
      <c r="G1497" s="108" t="s">
        <v>208</v>
      </c>
      <c r="H1497" s="92">
        <v>3000000000</v>
      </c>
      <c r="I1497" s="90">
        <v>0</v>
      </c>
      <c r="J1497" s="90">
        <v>0</v>
      </c>
      <c r="K1497" s="90">
        <v>0</v>
      </c>
      <c r="L1497" s="90">
        <v>0</v>
      </c>
      <c r="M1497" s="90">
        <f t="shared" si="576"/>
        <v>0</v>
      </c>
      <c r="N1497" s="90">
        <f t="shared" si="577"/>
        <v>3000000000</v>
      </c>
      <c r="O1497" s="90">
        <v>2469062500</v>
      </c>
      <c r="P1497" s="90">
        <v>1724512724.74</v>
      </c>
      <c r="Q1497" s="90">
        <v>580403649.74000001</v>
      </c>
      <c r="R1497" s="91">
        <v>580403649.74000001</v>
      </c>
    </row>
    <row r="1498" spans="1:18" ht="47.4" thickBot="1" x14ac:dyDescent="0.35">
      <c r="A1498" s="2">
        <v>2021</v>
      </c>
      <c r="B1498" s="79" t="s">
        <v>429</v>
      </c>
      <c r="C1498" s="56" t="s">
        <v>391</v>
      </c>
      <c r="D1498" s="64"/>
      <c r="E1498" s="55"/>
      <c r="F1498" s="55"/>
      <c r="G1498" s="104" t="s">
        <v>394</v>
      </c>
      <c r="H1498" s="94">
        <f>+H1499</f>
        <v>1500000000</v>
      </c>
      <c r="I1498" s="94">
        <f t="shared" ref="I1498:R1500" si="603">+I1499</f>
        <v>0</v>
      </c>
      <c r="J1498" s="94">
        <f t="shared" si="603"/>
        <v>0</v>
      </c>
      <c r="K1498" s="94">
        <f t="shared" si="603"/>
        <v>0</v>
      </c>
      <c r="L1498" s="94">
        <f t="shared" si="603"/>
        <v>0</v>
      </c>
      <c r="M1498" s="94">
        <f t="shared" si="603"/>
        <v>0</v>
      </c>
      <c r="N1498" s="94">
        <f t="shared" si="603"/>
        <v>1500000000</v>
      </c>
      <c r="O1498" s="94">
        <f t="shared" si="603"/>
        <v>684737269.75</v>
      </c>
      <c r="P1498" s="94">
        <f t="shared" si="603"/>
        <v>684241603.26999998</v>
      </c>
      <c r="Q1498" s="94">
        <f t="shared" si="603"/>
        <v>221494435.27000001</v>
      </c>
      <c r="R1498" s="96">
        <f t="shared" si="603"/>
        <v>221494435.27000001</v>
      </c>
    </row>
    <row r="1499" spans="1:18" ht="47.4" thickBot="1" x14ac:dyDescent="0.35">
      <c r="A1499" s="2">
        <v>2021</v>
      </c>
      <c r="B1499" s="79" t="s">
        <v>429</v>
      </c>
      <c r="C1499" s="56" t="s">
        <v>393</v>
      </c>
      <c r="D1499" s="65"/>
      <c r="E1499" s="66"/>
      <c r="F1499" s="66"/>
      <c r="G1499" s="104" t="s">
        <v>394</v>
      </c>
      <c r="H1499" s="94">
        <f>+H1500</f>
        <v>1500000000</v>
      </c>
      <c r="I1499" s="94">
        <f t="shared" si="603"/>
        <v>0</v>
      </c>
      <c r="J1499" s="94">
        <f t="shared" si="603"/>
        <v>0</v>
      </c>
      <c r="K1499" s="94">
        <f t="shared" si="603"/>
        <v>0</v>
      </c>
      <c r="L1499" s="94">
        <f t="shared" si="603"/>
        <v>0</v>
      </c>
      <c r="M1499" s="94">
        <f t="shared" si="603"/>
        <v>0</v>
      </c>
      <c r="N1499" s="94">
        <f t="shared" si="603"/>
        <v>1500000000</v>
      </c>
      <c r="O1499" s="94">
        <f t="shared" si="603"/>
        <v>684737269.75</v>
      </c>
      <c r="P1499" s="94">
        <f t="shared" si="603"/>
        <v>684241603.26999998</v>
      </c>
      <c r="Q1499" s="94">
        <f t="shared" si="603"/>
        <v>221494435.27000001</v>
      </c>
      <c r="R1499" s="96">
        <f t="shared" si="603"/>
        <v>221494435.27000001</v>
      </c>
    </row>
    <row r="1500" spans="1:18" ht="18.600000000000001" thickBot="1" x14ac:dyDescent="0.35">
      <c r="A1500" s="2">
        <v>2021</v>
      </c>
      <c r="B1500" s="79" t="s">
        <v>429</v>
      </c>
      <c r="C1500" s="56" t="s">
        <v>395</v>
      </c>
      <c r="D1500" s="65"/>
      <c r="E1500" s="66"/>
      <c r="F1500" s="66"/>
      <c r="G1500" s="104" t="s">
        <v>396</v>
      </c>
      <c r="H1500" s="94">
        <f>+H1501</f>
        <v>1500000000</v>
      </c>
      <c r="I1500" s="94">
        <f t="shared" si="603"/>
        <v>0</v>
      </c>
      <c r="J1500" s="94">
        <f t="shared" si="603"/>
        <v>0</v>
      </c>
      <c r="K1500" s="94">
        <f t="shared" si="603"/>
        <v>0</v>
      </c>
      <c r="L1500" s="94">
        <f t="shared" si="603"/>
        <v>0</v>
      </c>
      <c r="M1500" s="94">
        <f t="shared" si="603"/>
        <v>0</v>
      </c>
      <c r="N1500" s="94">
        <f t="shared" si="603"/>
        <v>1500000000</v>
      </c>
      <c r="O1500" s="94">
        <f t="shared" si="603"/>
        <v>684737269.75</v>
      </c>
      <c r="P1500" s="94">
        <f t="shared" si="603"/>
        <v>684241603.26999998</v>
      </c>
      <c r="Q1500" s="94">
        <f t="shared" si="603"/>
        <v>221494435.27000001</v>
      </c>
      <c r="R1500" s="96">
        <f t="shared" si="603"/>
        <v>221494435.27000001</v>
      </c>
    </row>
    <row r="1501" spans="1:18" ht="18.600000000000001" thickBot="1" x14ac:dyDescent="0.35">
      <c r="A1501" s="2">
        <v>2021</v>
      </c>
      <c r="B1501" s="118" t="s">
        <v>429</v>
      </c>
      <c r="C1501" s="117" t="s">
        <v>421</v>
      </c>
      <c r="D1501" s="60" t="s">
        <v>172</v>
      </c>
      <c r="E1501" s="21">
        <v>54</v>
      </c>
      <c r="F1501" s="21" t="s">
        <v>19</v>
      </c>
      <c r="G1501" s="108" t="s">
        <v>208</v>
      </c>
      <c r="H1501" s="92">
        <v>1500000000</v>
      </c>
      <c r="I1501" s="90">
        <v>0</v>
      </c>
      <c r="J1501" s="90">
        <v>0</v>
      </c>
      <c r="K1501" s="90">
        <v>0</v>
      </c>
      <c r="L1501" s="90">
        <v>0</v>
      </c>
      <c r="M1501" s="90">
        <f t="shared" si="576"/>
        <v>0</v>
      </c>
      <c r="N1501" s="90">
        <f t="shared" si="577"/>
        <v>1500000000</v>
      </c>
      <c r="O1501" s="90">
        <v>684737269.75</v>
      </c>
      <c r="P1501" s="90">
        <v>684241603.26999998</v>
      </c>
      <c r="Q1501" s="90">
        <v>221494435.27000001</v>
      </c>
      <c r="R1501" s="91">
        <v>221494435.27000001</v>
      </c>
    </row>
    <row r="1502" spans="1:18" ht="18.600000000000001" thickBot="1" x14ac:dyDescent="0.35">
      <c r="A1502" s="2">
        <v>2021</v>
      </c>
      <c r="B1502" s="118" t="s">
        <v>430</v>
      </c>
      <c r="C1502" s="5" t="s">
        <v>7</v>
      </c>
      <c r="D1502" s="6"/>
      <c r="E1502" s="6"/>
      <c r="F1502" s="6"/>
      <c r="G1502" s="81" t="s">
        <v>8</v>
      </c>
      <c r="H1502" s="8">
        <f>+H1503+H1531+H1575+H1589</f>
        <v>101565565000</v>
      </c>
      <c r="I1502" s="8">
        <f t="shared" ref="I1502:M1502" si="604">+I1503+I1531+I1575+I1589</f>
        <v>0</v>
      </c>
      <c r="J1502" s="8">
        <f t="shared" si="604"/>
        <v>0</v>
      </c>
      <c r="K1502" s="8">
        <f t="shared" si="604"/>
        <v>968401370.52999997</v>
      </c>
      <c r="L1502" s="8">
        <f t="shared" si="604"/>
        <v>968401370.52999997</v>
      </c>
      <c r="M1502" s="8">
        <f t="shared" si="604"/>
        <v>0</v>
      </c>
      <c r="N1502" s="8">
        <f>+H1502+M1502</f>
        <v>101565565000</v>
      </c>
      <c r="O1502" s="8">
        <f t="shared" ref="O1502:R1502" si="605">+O1503+O1531+O1575+O1589</f>
        <v>74141006481.559998</v>
      </c>
      <c r="P1502" s="8">
        <f t="shared" si="605"/>
        <v>55198409654.110001</v>
      </c>
      <c r="Q1502" s="8">
        <f t="shared" si="605"/>
        <v>44905638498.739998</v>
      </c>
      <c r="R1502" s="9">
        <f t="shared" si="605"/>
        <v>43977016743.739998</v>
      </c>
    </row>
    <row r="1503" spans="1:18" ht="18.600000000000001" thickBot="1" x14ac:dyDescent="0.35">
      <c r="A1503" s="2">
        <v>2021</v>
      </c>
      <c r="B1503" s="118" t="s">
        <v>430</v>
      </c>
      <c r="C1503" s="119" t="s">
        <v>9</v>
      </c>
      <c r="D1503" s="11"/>
      <c r="E1503" s="11"/>
      <c r="F1503" s="11"/>
      <c r="G1503" s="82" t="s">
        <v>10</v>
      </c>
      <c r="H1503" s="83">
        <f>+H1504</f>
        <v>48846668000</v>
      </c>
      <c r="I1503" s="83">
        <f t="shared" ref="I1503:R1503" si="606">+I1504</f>
        <v>0</v>
      </c>
      <c r="J1503" s="83">
        <f t="shared" si="606"/>
        <v>0</v>
      </c>
      <c r="K1503" s="83">
        <f t="shared" si="606"/>
        <v>600000000</v>
      </c>
      <c r="L1503" s="83">
        <f t="shared" si="606"/>
        <v>600000000</v>
      </c>
      <c r="M1503" s="83">
        <f t="shared" si="606"/>
        <v>0</v>
      </c>
      <c r="N1503" s="83">
        <f t="shared" si="606"/>
        <v>48846668000</v>
      </c>
      <c r="O1503" s="83">
        <f t="shared" si="606"/>
        <v>44256310000</v>
      </c>
      <c r="P1503" s="83">
        <f t="shared" si="606"/>
        <v>26799639553.540001</v>
      </c>
      <c r="Q1503" s="83">
        <f t="shared" si="606"/>
        <v>26799639553.540001</v>
      </c>
      <c r="R1503" s="84">
        <f t="shared" si="606"/>
        <v>25871362638.540001</v>
      </c>
    </row>
    <row r="1504" spans="1:18" ht="18.600000000000001" thickBot="1" x14ac:dyDescent="0.35">
      <c r="A1504" s="2">
        <v>2021</v>
      </c>
      <c r="B1504" s="118" t="s">
        <v>430</v>
      </c>
      <c r="C1504" s="120" t="s">
        <v>11</v>
      </c>
      <c r="D1504" s="16"/>
      <c r="E1504" s="16"/>
      <c r="F1504" s="16"/>
      <c r="G1504" s="85" t="s">
        <v>12</v>
      </c>
      <c r="H1504" s="86">
        <f>+H1505+H1515+H1523+H1530</f>
        <v>48846668000</v>
      </c>
      <c r="I1504" s="86">
        <f t="shared" ref="I1504:R1504" si="607">+I1505+I1515+I1523+I1530</f>
        <v>0</v>
      </c>
      <c r="J1504" s="86">
        <f t="shared" si="607"/>
        <v>0</v>
      </c>
      <c r="K1504" s="86">
        <f t="shared" si="607"/>
        <v>600000000</v>
      </c>
      <c r="L1504" s="86">
        <f t="shared" si="607"/>
        <v>600000000</v>
      </c>
      <c r="M1504" s="86">
        <f t="shared" si="607"/>
        <v>0</v>
      </c>
      <c r="N1504" s="86">
        <f t="shared" si="607"/>
        <v>48846668000</v>
      </c>
      <c r="O1504" s="86">
        <f t="shared" si="607"/>
        <v>44256310000</v>
      </c>
      <c r="P1504" s="86">
        <f t="shared" si="607"/>
        <v>26799639553.540001</v>
      </c>
      <c r="Q1504" s="86">
        <f t="shared" si="607"/>
        <v>26799639553.540001</v>
      </c>
      <c r="R1504" s="87">
        <f t="shared" si="607"/>
        <v>25871362638.540001</v>
      </c>
    </row>
    <row r="1505" spans="1:18" ht="18.600000000000001" thickBot="1" x14ac:dyDescent="0.35">
      <c r="A1505" s="2">
        <v>2021</v>
      </c>
      <c r="B1505" s="118" t="s">
        <v>430</v>
      </c>
      <c r="C1505" s="120" t="s">
        <v>13</v>
      </c>
      <c r="D1505" s="16"/>
      <c r="E1505" s="16"/>
      <c r="F1505" s="16"/>
      <c r="G1505" s="85" t="s">
        <v>14</v>
      </c>
      <c r="H1505" s="86">
        <f>+H1506</f>
        <v>28789591000</v>
      </c>
      <c r="I1505" s="86">
        <f t="shared" ref="I1505:R1505" si="608">+I1506</f>
        <v>0</v>
      </c>
      <c r="J1505" s="86">
        <f t="shared" si="608"/>
        <v>0</v>
      </c>
      <c r="K1505" s="86">
        <f t="shared" si="608"/>
        <v>0</v>
      </c>
      <c r="L1505" s="86">
        <f t="shared" si="608"/>
        <v>0</v>
      </c>
      <c r="M1505" s="86">
        <f t="shared" si="608"/>
        <v>0</v>
      </c>
      <c r="N1505" s="86">
        <f t="shared" si="608"/>
        <v>28789591000</v>
      </c>
      <c r="O1505" s="86">
        <f t="shared" si="608"/>
        <v>28789591000</v>
      </c>
      <c r="P1505" s="86">
        <f t="shared" si="608"/>
        <v>17893233261.110001</v>
      </c>
      <c r="Q1505" s="86">
        <f t="shared" si="608"/>
        <v>17893233261.110001</v>
      </c>
      <c r="R1505" s="87">
        <f t="shared" si="608"/>
        <v>17893233261.110001</v>
      </c>
    </row>
    <row r="1506" spans="1:18" ht="18.600000000000001" thickBot="1" x14ac:dyDescent="0.35">
      <c r="A1506" s="2">
        <v>2021</v>
      </c>
      <c r="B1506" s="118" t="s">
        <v>430</v>
      </c>
      <c r="C1506" s="120" t="s">
        <v>15</v>
      </c>
      <c r="D1506" s="16"/>
      <c r="E1506" s="16"/>
      <c r="F1506" s="16"/>
      <c r="G1506" s="85" t="s">
        <v>16</v>
      </c>
      <c r="H1506" s="86">
        <f>SUM(H1507:H1514)</f>
        <v>28789591000</v>
      </c>
      <c r="I1506" s="86">
        <f t="shared" ref="I1506:R1506" si="609">SUM(I1507:I1514)</f>
        <v>0</v>
      </c>
      <c r="J1506" s="86">
        <f t="shared" si="609"/>
        <v>0</v>
      </c>
      <c r="K1506" s="86">
        <f t="shared" si="609"/>
        <v>0</v>
      </c>
      <c r="L1506" s="86">
        <f t="shared" si="609"/>
        <v>0</v>
      </c>
      <c r="M1506" s="86">
        <f t="shared" si="609"/>
        <v>0</v>
      </c>
      <c r="N1506" s="86">
        <f t="shared" si="609"/>
        <v>28789591000</v>
      </c>
      <c r="O1506" s="86">
        <f t="shared" si="609"/>
        <v>28789591000</v>
      </c>
      <c r="P1506" s="86">
        <f t="shared" si="609"/>
        <v>17893233261.110001</v>
      </c>
      <c r="Q1506" s="86">
        <f t="shared" si="609"/>
        <v>17893233261.110001</v>
      </c>
      <c r="R1506" s="87">
        <f t="shared" si="609"/>
        <v>17893233261.110001</v>
      </c>
    </row>
    <row r="1507" spans="1:18" ht="18.600000000000001" thickBot="1" x14ac:dyDescent="0.35">
      <c r="A1507" s="2">
        <v>2021</v>
      </c>
      <c r="B1507" s="118" t="s">
        <v>430</v>
      </c>
      <c r="C1507" s="121" t="s">
        <v>17</v>
      </c>
      <c r="D1507" s="21" t="s">
        <v>18</v>
      </c>
      <c r="E1507" s="21">
        <v>20</v>
      </c>
      <c r="F1507" s="21" t="s">
        <v>19</v>
      </c>
      <c r="G1507" s="88" t="s">
        <v>20</v>
      </c>
      <c r="H1507" s="89">
        <v>22821279655</v>
      </c>
      <c r="I1507" s="90">
        <v>0</v>
      </c>
      <c r="J1507" s="90">
        <v>0</v>
      </c>
      <c r="K1507" s="90">
        <v>0</v>
      </c>
      <c r="L1507" s="90">
        <v>0</v>
      </c>
      <c r="M1507" s="90">
        <f t="shared" ref="M1507:M1567" si="610">+I1507-J1507+K1507-L1507</f>
        <v>0</v>
      </c>
      <c r="N1507" s="89">
        <f t="shared" ref="N1507:N1567" si="611">+H1507+M1507</f>
        <v>22821279655</v>
      </c>
      <c r="O1507" s="90">
        <v>22821279655</v>
      </c>
      <c r="P1507" s="90">
        <v>14580822964.25</v>
      </c>
      <c r="Q1507" s="90">
        <v>14580822964.25</v>
      </c>
      <c r="R1507" s="91">
        <v>14580822964.25</v>
      </c>
    </row>
    <row r="1508" spans="1:18" ht="18.600000000000001" thickBot="1" x14ac:dyDescent="0.35">
      <c r="A1508" s="2">
        <v>2021</v>
      </c>
      <c r="B1508" s="118" t="s">
        <v>430</v>
      </c>
      <c r="C1508" s="121" t="s">
        <v>21</v>
      </c>
      <c r="D1508" s="21" t="s">
        <v>18</v>
      </c>
      <c r="E1508" s="21">
        <v>20</v>
      </c>
      <c r="F1508" s="21" t="s">
        <v>19</v>
      </c>
      <c r="G1508" s="88" t="s">
        <v>22</v>
      </c>
      <c r="H1508" s="89">
        <v>1516830834</v>
      </c>
      <c r="I1508" s="90">
        <v>0</v>
      </c>
      <c r="J1508" s="90">
        <v>0</v>
      </c>
      <c r="K1508" s="90">
        <v>0</v>
      </c>
      <c r="L1508" s="90">
        <v>0</v>
      </c>
      <c r="M1508" s="90">
        <f t="shared" si="610"/>
        <v>0</v>
      </c>
      <c r="N1508" s="89">
        <f t="shared" si="611"/>
        <v>1516830834</v>
      </c>
      <c r="O1508" s="90">
        <v>1516830834</v>
      </c>
      <c r="P1508" s="90">
        <v>1107367454.5699999</v>
      </c>
      <c r="Q1508" s="90">
        <v>1107367454.5699999</v>
      </c>
      <c r="R1508" s="91">
        <v>1107367454.5699999</v>
      </c>
    </row>
    <row r="1509" spans="1:18" ht="18.600000000000001" thickBot="1" x14ac:dyDescent="0.35">
      <c r="A1509" s="2">
        <v>2021</v>
      </c>
      <c r="B1509" s="118" t="s">
        <v>430</v>
      </c>
      <c r="C1509" s="121" t="s">
        <v>23</v>
      </c>
      <c r="D1509" s="21" t="s">
        <v>18</v>
      </c>
      <c r="E1509" s="21">
        <v>20</v>
      </c>
      <c r="F1509" s="21" t="s">
        <v>19</v>
      </c>
      <c r="G1509" s="88" t="s">
        <v>24</v>
      </c>
      <c r="H1509" s="89">
        <v>2475792</v>
      </c>
      <c r="I1509" s="90">
        <v>0</v>
      </c>
      <c r="J1509" s="90">
        <v>0</v>
      </c>
      <c r="K1509" s="90">
        <v>0</v>
      </c>
      <c r="L1509" s="90">
        <v>0</v>
      </c>
      <c r="M1509" s="90">
        <f t="shared" si="610"/>
        <v>0</v>
      </c>
      <c r="N1509" s="89">
        <f t="shared" si="611"/>
        <v>2475792</v>
      </c>
      <c r="O1509" s="92">
        <v>2475792</v>
      </c>
      <c r="P1509" s="90">
        <v>1301490.44</v>
      </c>
      <c r="Q1509" s="90">
        <v>1301490.44</v>
      </c>
      <c r="R1509" s="91">
        <v>1301490.44</v>
      </c>
    </row>
    <row r="1510" spans="1:18" ht="18.600000000000001" thickBot="1" x14ac:dyDescent="0.35">
      <c r="A1510" s="2">
        <v>2021</v>
      </c>
      <c r="B1510" s="118" t="s">
        <v>430</v>
      </c>
      <c r="C1510" s="121" t="s">
        <v>25</v>
      </c>
      <c r="D1510" s="21" t="s">
        <v>18</v>
      </c>
      <c r="E1510" s="21">
        <v>20</v>
      </c>
      <c r="F1510" s="21" t="s">
        <v>19</v>
      </c>
      <c r="G1510" s="88" t="s">
        <v>26</v>
      </c>
      <c r="H1510" s="89">
        <v>1222067257</v>
      </c>
      <c r="I1510" s="90">
        <v>0</v>
      </c>
      <c r="J1510" s="90">
        <v>0</v>
      </c>
      <c r="K1510" s="90">
        <v>0</v>
      </c>
      <c r="L1510" s="90">
        <v>0</v>
      </c>
      <c r="M1510" s="90">
        <f t="shared" si="610"/>
        <v>0</v>
      </c>
      <c r="N1510" s="89">
        <f t="shared" si="611"/>
        <v>1222067257</v>
      </c>
      <c r="O1510" s="92">
        <v>1222067257</v>
      </c>
      <c r="P1510" s="90">
        <v>1196163336.8900001</v>
      </c>
      <c r="Q1510" s="90">
        <v>1196163336.8900001</v>
      </c>
      <c r="R1510" s="91">
        <v>1196163336.8900001</v>
      </c>
    </row>
    <row r="1511" spans="1:18" ht="18.600000000000001" thickBot="1" x14ac:dyDescent="0.35">
      <c r="A1511" s="2">
        <v>2021</v>
      </c>
      <c r="B1511" s="118" t="s">
        <v>430</v>
      </c>
      <c r="C1511" s="121" t="s">
        <v>27</v>
      </c>
      <c r="D1511" s="21" t="s">
        <v>18</v>
      </c>
      <c r="E1511" s="21">
        <v>20</v>
      </c>
      <c r="F1511" s="21" t="s">
        <v>19</v>
      </c>
      <c r="G1511" s="88" t="s">
        <v>28</v>
      </c>
      <c r="H1511" s="89">
        <v>883433667</v>
      </c>
      <c r="I1511" s="90">
        <v>0</v>
      </c>
      <c r="J1511" s="90">
        <v>0</v>
      </c>
      <c r="K1511" s="90">
        <v>0</v>
      </c>
      <c r="L1511" s="90">
        <v>0</v>
      </c>
      <c r="M1511" s="90">
        <f t="shared" si="610"/>
        <v>0</v>
      </c>
      <c r="N1511" s="89">
        <f t="shared" si="611"/>
        <v>883433667</v>
      </c>
      <c r="O1511" s="92">
        <v>883433667</v>
      </c>
      <c r="P1511" s="90">
        <v>377186972.69999999</v>
      </c>
      <c r="Q1511" s="90">
        <v>377186972.69999999</v>
      </c>
      <c r="R1511" s="91">
        <v>377186972.69999999</v>
      </c>
    </row>
    <row r="1512" spans="1:18" ht="31.8" thickBot="1" x14ac:dyDescent="0.35">
      <c r="A1512" s="2">
        <v>2021</v>
      </c>
      <c r="B1512" s="118" t="s">
        <v>430</v>
      </c>
      <c r="C1512" s="121" t="s">
        <v>29</v>
      </c>
      <c r="D1512" s="21" t="s">
        <v>18</v>
      </c>
      <c r="E1512" s="21">
        <v>20</v>
      </c>
      <c r="F1512" s="21" t="s">
        <v>19</v>
      </c>
      <c r="G1512" s="88" t="s">
        <v>30</v>
      </c>
      <c r="H1512" s="89">
        <v>76852744</v>
      </c>
      <c r="I1512" s="90">
        <v>0</v>
      </c>
      <c r="J1512" s="90">
        <v>0</v>
      </c>
      <c r="K1512" s="90">
        <v>0</v>
      </c>
      <c r="L1512" s="90">
        <v>0</v>
      </c>
      <c r="M1512" s="90">
        <f t="shared" si="610"/>
        <v>0</v>
      </c>
      <c r="N1512" s="89">
        <f t="shared" si="611"/>
        <v>76852744</v>
      </c>
      <c r="O1512" s="92">
        <v>76852744</v>
      </c>
      <c r="P1512" s="90">
        <v>37006291.729999997</v>
      </c>
      <c r="Q1512" s="90">
        <v>37006291.729999997</v>
      </c>
      <c r="R1512" s="91">
        <v>37006291.729999997</v>
      </c>
    </row>
    <row r="1513" spans="1:18" ht="18.600000000000001" thickBot="1" x14ac:dyDescent="0.35">
      <c r="A1513" s="2">
        <v>2021</v>
      </c>
      <c r="B1513" s="118" t="s">
        <v>430</v>
      </c>
      <c r="C1513" s="121" t="s">
        <v>31</v>
      </c>
      <c r="D1513" s="21" t="s">
        <v>18</v>
      </c>
      <c r="E1513" s="21">
        <v>20</v>
      </c>
      <c r="F1513" s="21" t="s">
        <v>19</v>
      </c>
      <c r="G1513" s="88" t="s">
        <v>32</v>
      </c>
      <c r="H1513" s="89">
        <v>1271900429</v>
      </c>
      <c r="I1513" s="90">
        <v>0</v>
      </c>
      <c r="J1513" s="90">
        <v>0</v>
      </c>
      <c r="K1513" s="90">
        <v>0</v>
      </c>
      <c r="L1513" s="90">
        <v>0</v>
      </c>
      <c r="M1513" s="90">
        <f t="shared" si="610"/>
        <v>0</v>
      </c>
      <c r="N1513" s="89">
        <f t="shared" si="611"/>
        <v>1271900429</v>
      </c>
      <c r="O1513" s="92">
        <v>1271900429</v>
      </c>
      <c r="P1513" s="90">
        <v>27229320.809999999</v>
      </c>
      <c r="Q1513" s="90">
        <v>27229320.809999999</v>
      </c>
      <c r="R1513" s="91">
        <v>27229320.809999999</v>
      </c>
    </row>
    <row r="1514" spans="1:18" ht="18.600000000000001" thickBot="1" x14ac:dyDescent="0.35">
      <c r="A1514" s="2">
        <v>2021</v>
      </c>
      <c r="B1514" s="118" t="s">
        <v>430</v>
      </c>
      <c r="C1514" s="121" t="s">
        <v>33</v>
      </c>
      <c r="D1514" s="21" t="s">
        <v>18</v>
      </c>
      <c r="E1514" s="21">
        <v>20</v>
      </c>
      <c r="F1514" s="21" t="s">
        <v>19</v>
      </c>
      <c r="G1514" s="88" t="s">
        <v>34</v>
      </c>
      <c r="H1514" s="89">
        <v>994750622</v>
      </c>
      <c r="I1514" s="90">
        <v>0</v>
      </c>
      <c r="J1514" s="90">
        <v>0</v>
      </c>
      <c r="K1514" s="90">
        <v>0</v>
      </c>
      <c r="L1514" s="90">
        <v>0</v>
      </c>
      <c r="M1514" s="90">
        <f t="shared" si="610"/>
        <v>0</v>
      </c>
      <c r="N1514" s="89">
        <f t="shared" si="611"/>
        <v>994750622</v>
      </c>
      <c r="O1514" s="92">
        <v>994750622</v>
      </c>
      <c r="P1514" s="90">
        <v>566155429.72000003</v>
      </c>
      <c r="Q1514" s="90">
        <v>566155429.72000003</v>
      </c>
      <c r="R1514" s="91">
        <v>566155429.72000003</v>
      </c>
    </row>
    <row r="1515" spans="1:18" ht="18.600000000000001" thickBot="1" x14ac:dyDescent="0.35">
      <c r="A1515" s="2">
        <v>2021</v>
      </c>
      <c r="B1515" s="118" t="s">
        <v>430</v>
      </c>
      <c r="C1515" s="120" t="s">
        <v>35</v>
      </c>
      <c r="D1515" s="16"/>
      <c r="E1515" s="16"/>
      <c r="F1515" s="21"/>
      <c r="G1515" s="85" t="s">
        <v>36</v>
      </c>
      <c r="H1515" s="86">
        <f>SUM(H1516:H1522)</f>
        <v>10389288000</v>
      </c>
      <c r="I1515" s="86">
        <f t="shared" ref="I1515:R1515" si="612">SUM(I1516:I1522)</f>
        <v>0</v>
      </c>
      <c r="J1515" s="86">
        <f t="shared" si="612"/>
        <v>0</v>
      </c>
      <c r="K1515" s="86">
        <f t="shared" si="612"/>
        <v>600000000</v>
      </c>
      <c r="L1515" s="86">
        <f t="shared" si="612"/>
        <v>600000000</v>
      </c>
      <c r="M1515" s="86">
        <f t="shared" si="612"/>
        <v>0</v>
      </c>
      <c r="N1515" s="86">
        <f t="shared" si="612"/>
        <v>10389288000</v>
      </c>
      <c r="O1515" s="86">
        <f t="shared" si="612"/>
        <v>10389288000</v>
      </c>
      <c r="P1515" s="86">
        <f t="shared" si="612"/>
        <v>6679712273.5900002</v>
      </c>
      <c r="Q1515" s="86">
        <f t="shared" si="612"/>
        <v>6679712273.5900002</v>
      </c>
      <c r="R1515" s="87">
        <f t="shared" si="612"/>
        <v>5751435358.5900002</v>
      </c>
    </row>
    <row r="1516" spans="1:18" ht="18.600000000000001" thickBot="1" x14ac:dyDescent="0.35">
      <c r="A1516" s="2">
        <v>2021</v>
      </c>
      <c r="B1516" s="118" t="s">
        <v>430</v>
      </c>
      <c r="C1516" s="121" t="s">
        <v>37</v>
      </c>
      <c r="D1516" s="21" t="s">
        <v>18</v>
      </c>
      <c r="E1516" s="21">
        <v>20</v>
      </c>
      <c r="F1516" s="21" t="s">
        <v>19</v>
      </c>
      <c r="G1516" s="88" t="s">
        <v>412</v>
      </c>
      <c r="H1516" s="89">
        <v>3540437888</v>
      </c>
      <c r="I1516" s="90">
        <v>0</v>
      </c>
      <c r="J1516" s="90">
        <v>0</v>
      </c>
      <c r="K1516" s="90">
        <v>0</v>
      </c>
      <c r="L1516" s="90">
        <v>600000000</v>
      </c>
      <c r="M1516" s="90">
        <f t="shared" si="610"/>
        <v>-600000000</v>
      </c>
      <c r="N1516" s="89">
        <f t="shared" si="611"/>
        <v>2940437888</v>
      </c>
      <c r="O1516" s="92">
        <v>2940437888</v>
      </c>
      <c r="P1516" s="90">
        <v>2001758771.5999999</v>
      </c>
      <c r="Q1516" s="90">
        <v>2001758771.5999999</v>
      </c>
      <c r="R1516" s="91">
        <v>1714342171.5999999</v>
      </c>
    </row>
    <row r="1517" spans="1:18" ht="18.600000000000001" thickBot="1" x14ac:dyDescent="0.35">
      <c r="A1517" s="2">
        <v>2021</v>
      </c>
      <c r="B1517" s="118" t="s">
        <v>430</v>
      </c>
      <c r="C1517" s="121" t="s">
        <v>39</v>
      </c>
      <c r="D1517" s="21" t="s">
        <v>18</v>
      </c>
      <c r="E1517" s="21">
        <v>20</v>
      </c>
      <c r="F1517" s="21" t="s">
        <v>19</v>
      </c>
      <c r="G1517" s="88" t="s">
        <v>413</v>
      </c>
      <c r="H1517" s="89">
        <v>2411282700</v>
      </c>
      <c r="I1517" s="90">
        <v>0</v>
      </c>
      <c r="J1517" s="90">
        <v>0</v>
      </c>
      <c r="K1517" s="90">
        <v>0</v>
      </c>
      <c r="L1517" s="90">
        <v>0</v>
      </c>
      <c r="M1517" s="90">
        <f t="shared" si="610"/>
        <v>0</v>
      </c>
      <c r="N1517" s="89">
        <f t="shared" si="611"/>
        <v>2411282700</v>
      </c>
      <c r="O1517" s="92">
        <v>2411282700</v>
      </c>
      <c r="P1517" s="90">
        <v>1417989921.2</v>
      </c>
      <c r="Q1517" s="90">
        <v>1417989921.2</v>
      </c>
      <c r="R1517" s="91">
        <v>1214422721.2</v>
      </c>
    </row>
    <row r="1518" spans="1:18" ht="18.600000000000001" thickBot="1" x14ac:dyDescent="0.35">
      <c r="A1518" s="2">
        <v>2021</v>
      </c>
      <c r="B1518" s="118" t="s">
        <v>430</v>
      </c>
      <c r="C1518" s="121" t="s">
        <v>41</v>
      </c>
      <c r="D1518" s="21" t="s">
        <v>18</v>
      </c>
      <c r="E1518" s="21">
        <v>20</v>
      </c>
      <c r="F1518" s="21" t="s">
        <v>19</v>
      </c>
      <c r="G1518" s="88" t="s">
        <v>42</v>
      </c>
      <c r="H1518" s="89">
        <v>1539154912</v>
      </c>
      <c r="I1518" s="90">
        <v>0</v>
      </c>
      <c r="J1518" s="90">
        <v>0</v>
      </c>
      <c r="K1518" s="90">
        <v>600000000</v>
      </c>
      <c r="L1518" s="90">
        <v>0</v>
      </c>
      <c r="M1518" s="90">
        <f t="shared" si="610"/>
        <v>600000000</v>
      </c>
      <c r="N1518" s="89">
        <f t="shared" si="611"/>
        <v>2139154912</v>
      </c>
      <c r="O1518" s="92">
        <v>2139154912</v>
      </c>
      <c r="P1518" s="90">
        <v>1568100874.3900001</v>
      </c>
      <c r="Q1518" s="90">
        <v>1568100874.3900001</v>
      </c>
      <c r="R1518" s="91">
        <v>1358692859.3900001</v>
      </c>
    </row>
    <row r="1519" spans="1:18" ht="18.600000000000001" thickBot="1" x14ac:dyDescent="0.35">
      <c r="A1519" s="2">
        <v>2021</v>
      </c>
      <c r="B1519" s="118" t="s">
        <v>430</v>
      </c>
      <c r="C1519" s="121" t="s">
        <v>43</v>
      </c>
      <c r="D1519" s="21" t="s">
        <v>18</v>
      </c>
      <c r="E1519" s="21">
        <v>20</v>
      </c>
      <c r="F1519" s="21" t="s">
        <v>19</v>
      </c>
      <c r="G1519" s="88" t="s">
        <v>428</v>
      </c>
      <c r="H1519" s="89">
        <v>1254967000</v>
      </c>
      <c r="I1519" s="90">
        <v>0</v>
      </c>
      <c r="J1519" s="90">
        <v>0</v>
      </c>
      <c r="K1519" s="90">
        <v>0</v>
      </c>
      <c r="L1519" s="90">
        <v>0</v>
      </c>
      <c r="M1519" s="90">
        <f t="shared" si="610"/>
        <v>0</v>
      </c>
      <c r="N1519" s="89">
        <f t="shared" si="611"/>
        <v>1254967000</v>
      </c>
      <c r="O1519" s="92">
        <v>1254967000</v>
      </c>
      <c r="P1519" s="90">
        <v>714668892</v>
      </c>
      <c r="Q1519" s="90">
        <v>714668892</v>
      </c>
      <c r="R1519" s="91">
        <v>618555892</v>
      </c>
    </row>
    <row r="1520" spans="1:18" ht="31.8" thickBot="1" x14ac:dyDescent="0.35">
      <c r="A1520" s="2">
        <v>2021</v>
      </c>
      <c r="B1520" s="118" t="s">
        <v>430</v>
      </c>
      <c r="C1520" s="121" t="s">
        <v>45</v>
      </c>
      <c r="D1520" s="21" t="s">
        <v>18</v>
      </c>
      <c r="E1520" s="21">
        <v>20</v>
      </c>
      <c r="F1520" s="21" t="s">
        <v>19</v>
      </c>
      <c r="G1520" s="88" t="s">
        <v>46</v>
      </c>
      <c r="H1520" s="89">
        <v>145133600</v>
      </c>
      <c r="I1520" s="90">
        <v>0</v>
      </c>
      <c r="J1520" s="90">
        <v>0</v>
      </c>
      <c r="K1520" s="90">
        <v>0</v>
      </c>
      <c r="L1520" s="90">
        <v>0</v>
      </c>
      <c r="M1520" s="90">
        <f t="shared" si="610"/>
        <v>0</v>
      </c>
      <c r="N1520" s="89">
        <f t="shared" si="611"/>
        <v>145133600</v>
      </c>
      <c r="O1520" s="92">
        <v>145133600</v>
      </c>
      <c r="P1520" s="90">
        <v>83792605.200000003</v>
      </c>
      <c r="Q1520" s="90">
        <v>83792605.200000003</v>
      </c>
      <c r="R1520" s="91">
        <v>72170505.200000003</v>
      </c>
    </row>
    <row r="1521" spans="1:18" ht="18.600000000000001" thickBot="1" x14ac:dyDescent="0.35">
      <c r="A1521" s="2">
        <v>2021</v>
      </c>
      <c r="B1521" s="118" t="s">
        <v>430</v>
      </c>
      <c r="C1521" s="121" t="s">
        <v>47</v>
      </c>
      <c r="D1521" s="21" t="s">
        <v>18</v>
      </c>
      <c r="E1521" s="21">
        <v>20</v>
      </c>
      <c r="F1521" s="21" t="s">
        <v>19</v>
      </c>
      <c r="G1521" s="88" t="s">
        <v>48</v>
      </c>
      <c r="H1521" s="89">
        <v>898748700</v>
      </c>
      <c r="I1521" s="90">
        <v>0</v>
      </c>
      <c r="J1521" s="90">
        <v>0</v>
      </c>
      <c r="K1521" s="90">
        <v>0</v>
      </c>
      <c r="L1521" s="90">
        <v>0</v>
      </c>
      <c r="M1521" s="90">
        <f t="shared" si="610"/>
        <v>0</v>
      </c>
      <c r="N1521" s="89">
        <f t="shared" si="611"/>
        <v>898748700</v>
      </c>
      <c r="O1521" s="92">
        <v>898748700</v>
      </c>
      <c r="P1521" s="90">
        <v>536016944.80000001</v>
      </c>
      <c r="Q1521" s="90">
        <v>536016944.80000001</v>
      </c>
      <c r="R1521" s="91">
        <v>463930744.80000001</v>
      </c>
    </row>
    <row r="1522" spans="1:18" ht="18.600000000000001" thickBot="1" x14ac:dyDescent="0.35">
      <c r="A1522" s="2">
        <v>2021</v>
      </c>
      <c r="B1522" s="118" t="s">
        <v>430</v>
      </c>
      <c r="C1522" s="121" t="s">
        <v>49</v>
      </c>
      <c r="D1522" s="21" t="s">
        <v>18</v>
      </c>
      <c r="E1522" s="21">
        <v>20</v>
      </c>
      <c r="F1522" s="21" t="s">
        <v>19</v>
      </c>
      <c r="G1522" s="88" t="s">
        <v>50</v>
      </c>
      <c r="H1522" s="89">
        <v>599563200</v>
      </c>
      <c r="I1522" s="90">
        <v>0</v>
      </c>
      <c r="J1522" s="90">
        <v>0</v>
      </c>
      <c r="K1522" s="90">
        <v>0</v>
      </c>
      <c r="L1522" s="90">
        <v>0</v>
      </c>
      <c r="M1522" s="90">
        <f t="shared" si="610"/>
        <v>0</v>
      </c>
      <c r="N1522" s="89">
        <f t="shared" si="611"/>
        <v>599563200</v>
      </c>
      <c r="O1522" s="92">
        <v>599563200</v>
      </c>
      <c r="P1522" s="90">
        <v>357384264.39999998</v>
      </c>
      <c r="Q1522" s="90">
        <v>357384264.39999998</v>
      </c>
      <c r="R1522" s="91">
        <v>309320464.39999998</v>
      </c>
    </row>
    <row r="1523" spans="1:18" ht="31.8" thickBot="1" x14ac:dyDescent="0.35">
      <c r="A1523" s="2">
        <v>2021</v>
      </c>
      <c r="B1523" s="118" t="s">
        <v>430</v>
      </c>
      <c r="C1523" s="120" t="s">
        <v>51</v>
      </c>
      <c r="D1523" s="16"/>
      <c r="E1523" s="16"/>
      <c r="F1523" s="21"/>
      <c r="G1523" s="85" t="s">
        <v>52</v>
      </c>
      <c r="H1523" s="86">
        <f>+H1524+H1528+H1529</f>
        <v>5077431000</v>
      </c>
      <c r="I1523" s="86">
        <f t="shared" ref="I1523:R1523" si="613">+I1524+I1528+I1529</f>
        <v>0</v>
      </c>
      <c r="J1523" s="86">
        <f t="shared" si="613"/>
        <v>0</v>
      </c>
      <c r="K1523" s="86">
        <f t="shared" si="613"/>
        <v>0</v>
      </c>
      <c r="L1523" s="86">
        <f t="shared" si="613"/>
        <v>0</v>
      </c>
      <c r="M1523" s="86">
        <f t="shared" si="613"/>
        <v>0</v>
      </c>
      <c r="N1523" s="86">
        <f t="shared" si="613"/>
        <v>5077431000</v>
      </c>
      <c r="O1523" s="86">
        <f t="shared" si="613"/>
        <v>5077431000</v>
      </c>
      <c r="P1523" s="86">
        <f t="shared" si="613"/>
        <v>2226694018.8399997</v>
      </c>
      <c r="Q1523" s="86">
        <f t="shared" si="613"/>
        <v>2226694018.8399997</v>
      </c>
      <c r="R1523" s="87">
        <f t="shared" si="613"/>
        <v>2226694018.8399997</v>
      </c>
    </row>
    <row r="1524" spans="1:18" ht="31.8" thickBot="1" x14ac:dyDescent="0.35">
      <c r="A1524" s="2">
        <v>2021</v>
      </c>
      <c r="B1524" s="118" t="s">
        <v>430</v>
      </c>
      <c r="C1524" s="120" t="s">
        <v>53</v>
      </c>
      <c r="D1524" s="16"/>
      <c r="E1524" s="16"/>
      <c r="F1524" s="16"/>
      <c r="G1524" s="85" t="s">
        <v>54</v>
      </c>
      <c r="H1524" s="86">
        <f>+H1525+H1526+H1527</f>
        <v>2059834541</v>
      </c>
      <c r="I1524" s="86">
        <f t="shared" ref="I1524:R1524" si="614">+I1525+I1526+I1527</f>
        <v>0</v>
      </c>
      <c r="J1524" s="86">
        <f t="shared" si="614"/>
        <v>0</v>
      </c>
      <c r="K1524" s="86">
        <f t="shared" si="614"/>
        <v>0</v>
      </c>
      <c r="L1524" s="86">
        <f t="shared" si="614"/>
        <v>0</v>
      </c>
      <c r="M1524" s="86">
        <f t="shared" si="614"/>
        <v>0</v>
      </c>
      <c r="N1524" s="86">
        <f t="shared" si="614"/>
        <v>2059834541</v>
      </c>
      <c r="O1524" s="86">
        <f t="shared" si="614"/>
        <v>2059834541</v>
      </c>
      <c r="P1524" s="86">
        <f t="shared" si="614"/>
        <v>895509902.78999984</v>
      </c>
      <c r="Q1524" s="86">
        <f t="shared" si="614"/>
        <v>895509902.78999984</v>
      </c>
      <c r="R1524" s="87">
        <f t="shared" si="614"/>
        <v>895509902.78999984</v>
      </c>
    </row>
    <row r="1525" spans="1:18" ht="18.600000000000001" thickBot="1" x14ac:dyDescent="0.35">
      <c r="A1525" s="2">
        <v>2021</v>
      </c>
      <c r="B1525" s="118" t="s">
        <v>430</v>
      </c>
      <c r="C1525" s="121" t="s">
        <v>55</v>
      </c>
      <c r="D1525" s="21" t="s">
        <v>18</v>
      </c>
      <c r="E1525" s="21">
        <v>20</v>
      </c>
      <c r="F1525" s="21" t="s">
        <v>19</v>
      </c>
      <c r="G1525" s="88" t="s">
        <v>419</v>
      </c>
      <c r="H1525" s="89">
        <v>1440417805</v>
      </c>
      <c r="I1525" s="90">
        <v>0</v>
      </c>
      <c r="J1525" s="90">
        <v>0</v>
      </c>
      <c r="K1525" s="90">
        <v>0</v>
      </c>
      <c r="L1525" s="90">
        <v>0</v>
      </c>
      <c r="M1525" s="90">
        <f t="shared" si="610"/>
        <v>0</v>
      </c>
      <c r="N1525" s="89">
        <v>1440417805</v>
      </c>
      <c r="O1525" s="92">
        <v>1440417805</v>
      </c>
      <c r="P1525" s="92">
        <v>560112074.29999995</v>
      </c>
      <c r="Q1525" s="90">
        <v>560112074.29999995</v>
      </c>
      <c r="R1525" s="91">
        <v>560112074.29999995</v>
      </c>
    </row>
    <row r="1526" spans="1:18" ht="18.600000000000001" thickBot="1" x14ac:dyDescent="0.35">
      <c r="A1526" s="2">
        <v>2021</v>
      </c>
      <c r="B1526" s="118" t="s">
        <v>430</v>
      </c>
      <c r="C1526" s="121" t="s">
        <v>57</v>
      </c>
      <c r="D1526" s="21" t="s">
        <v>18</v>
      </c>
      <c r="E1526" s="21">
        <v>20</v>
      </c>
      <c r="F1526" s="21" t="s">
        <v>19</v>
      </c>
      <c r="G1526" s="88" t="s">
        <v>58</v>
      </c>
      <c r="H1526" s="89">
        <v>510000000</v>
      </c>
      <c r="I1526" s="90">
        <v>0</v>
      </c>
      <c r="J1526" s="90">
        <v>0</v>
      </c>
      <c r="K1526" s="90">
        <v>0</v>
      </c>
      <c r="L1526" s="90">
        <v>0</v>
      </c>
      <c r="M1526" s="90">
        <f t="shared" si="610"/>
        <v>0</v>
      </c>
      <c r="N1526" s="89">
        <v>510000000</v>
      </c>
      <c r="O1526" s="92">
        <v>510000000</v>
      </c>
      <c r="P1526" s="92">
        <v>270409592.57999998</v>
      </c>
      <c r="Q1526" s="90">
        <v>270409592.57999998</v>
      </c>
      <c r="R1526" s="91">
        <v>270409592.57999998</v>
      </c>
    </row>
    <row r="1527" spans="1:18" ht="18.600000000000001" thickBot="1" x14ac:dyDescent="0.35">
      <c r="A1527" s="2">
        <v>2021</v>
      </c>
      <c r="B1527" s="118" t="s">
        <v>430</v>
      </c>
      <c r="C1527" s="121" t="s">
        <v>59</v>
      </c>
      <c r="D1527" s="21" t="s">
        <v>18</v>
      </c>
      <c r="E1527" s="21">
        <v>20</v>
      </c>
      <c r="F1527" s="21" t="s">
        <v>19</v>
      </c>
      <c r="G1527" s="88" t="s">
        <v>60</v>
      </c>
      <c r="H1527" s="89">
        <v>109416736</v>
      </c>
      <c r="I1527" s="90">
        <v>0</v>
      </c>
      <c r="J1527" s="90">
        <v>0</v>
      </c>
      <c r="K1527" s="90">
        <v>0</v>
      </c>
      <c r="L1527" s="90">
        <v>0</v>
      </c>
      <c r="M1527" s="90">
        <f t="shared" si="610"/>
        <v>0</v>
      </c>
      <c r="N1527" s="89">
        <v>109416736</v>
      </c>
      <c r="O1527" s="92">
        <v>109416736</v>
      </c>
      <c r="P1527" s="90">
        <v>64988235.909999996</v>
      </c>
      <c r="Q1527" s="90">
        <v>64988235.909999996</v>
      </c>
      <c r="R1527" s="91">
        <v>64988235.909999996</v>
      </c>
    </row>
    <row r="1528" spans="1:18" ht="18.600000000000001" thickBot="1" x14ac:dyDescent="0.35">
      <c r="A1528" s="2">
        <v>2021</v>
      </c>
      <c r="B1528" s="118" t="s">
        <v>430</v>
      </c>
      <c r="C1528" s="121" t="s">
        <v>61</v>
      </c>
      <c r="D1528" s="21" t="s">
        <v>18</v>
      </c>
      <c r="E1528" s="21">
        <v>20</v>
      </c>
      <c r="F1528" s="21" t="s">
        <v>19</v>
      </c>
      <c r="G1528" s="88" t="s">
        <v>62</v>
      </c>
      <c r="H1528" s="89">
        <v>2897220308</v>
      </c>
      <c r="I1528" s="90">
        <v>0</v>
      </c>
      <c r="J1528" s="90">
        <v>0</v>
      </c>
      <c r="K1528" s="90">
        <v>0</v>
      </c>
      <c r="L1528" s="90">
        <v>0</v>
      </c>
      <c r="M1528" s="90">
        <f t="shared" si="610"/>
        <v>0</v>
      </c>
      <c r="N1528" s="89">
        <v>2897220308</v>
      </c>
      <c r="O1528" s="90">
        <v>2897220308</v>
      </c>
      <c r="P1528" s="90">
        <v>1273541537.05</v>
      </c>
      <c r="Q1528" s="90">
        <v>1273541537.05</v>
      </c>
      <c r="R1528" s="91">
        <v>1273541537.05</v>
      </c>
    </row>
    <row r="1529" spans="1:18" ht="18.600000000000001" thickBot="1" x14ac:dyDescent="0.35">
      <c r="A1529" s="2">
        <v>2021</v>
      </c>
      <c r="B1529" s="118" t="s">
        <v>430</v>
      </c>
      <c r="C1529" s="121" t="s">
        <v>63</v>
      </c>
      <c r="D1529" s="21" t="s">
        <v>18</v>
      </c>
      <c r="E1529" s="21">
        <v>20</v>
      </c>
      <c r="F1529" s="21" t="s">
        <v>19</v>
      </c>
      <c r="G1529" s="88" t="s">
        <v>64</v>
      </c>
      <c r="H1529" s="89">
        <v>120376151</v>
      </c>
      <c r="I1529" s="90">
        <v>0</v>
      </c>
      <c r="J1529" s="90">
        <v>0</v>
      </c>
      <c r="K1529" s="90">
        <v>0</v>
      </c>
      <c r="L1529" s="90">
        <v>0</v>
      </c>
      <c r="M1529" s="90">
        <f t="shared" si="610"/>
        <v>0</v>
      </c>
      <c r="N1529" s="89">
        <v>120376151</v>
      </c>
      <c r="O1529" s="90">
        <v>120376151</v>
      </c>
      <c r="P1529" s="90">
        <v>57642579</v>
      </c>
      <c r="Q1529" s="90">
        <v>57642579</v>
      </c>
      <c r="R1529" s="91">
        <v>57642579</v>
      </c>
    </row>
    <row r="1530" spans="1:18" ht="31.8" thickBot="1" x14ac:dyDescent="0.35">
      <c r="A1530" s="2">
        <v>2021</v>
      </c>
      <c r="B1530" s="118" t="s">
        <v>430</v>
      </c>
      <c r="C1530" s="120" t="s">
        <v>65</v>
      </c>
      <c r="D1530" s="16" t="s">
        <v>18</v>
      </c>
      <c r="E1530" s="16">
        <v>20</v>
      </c>
      <c r="F1530" s="16" t="s">
        <v>19</v>
      </c>
      <c r="G1530" s="85" t="s">
        <v>66</v>
      </c>
      <c r="H1530" s="93">
        <v>4590358000</v>
      </c>
      <c r="I1530" s="94">
        <v>0</v>
      </c>
      <c r="J1530" s="94">
        <v>0</v>
      </c>
      <c r="K1530" s="94">
        <v>0</v>
      </c>
      <c r="L1530" s="94">
        <v>0</v>
      </c>
      <c r="M1530" s="94">
        <f t="shared" si="610"/>
        <v>0</v>
      </c>
      <c r="N1530" s="94">
        <f t="shared" si="611"/>
        <v>4590358000</v>
      </c>
      <c r="O1530" s="94">
        <v>0</v>
      </c>
      <c r="P1530" s="94">
        <v>0</v>
      </c>
      <c r="Q1530" s="94">
        <v>0</v>
      </c>
      <c r="R1530" s="96">
        <v>0</v>
      </c>
    </row>
    <row r="1531" spans="1:18" ht="18.600000000000001" thickBot="1" x14ac:dyDescent="0.35">
      <c r="A1531" s="2">
        <v>2021</v>
      </c>
      <c r="B1531" s="118" t="s">
        <v>430</v>
      </c>
      <c r="C1531" s="120" t="s">
        <v>67</v>
      </c>
      <c r="D1531" s="16"/>
      <c r="E1531" s="16"/>
      <c r="F1531" s="21"/>
      <c r="G1531" s="85" t="s">
        <v>68</v>
      </c>
      <c r="H1531" s="95">
        <f>+H1532+H1536</f>
        <v>19419071000</v>
      </c>
      <c r="I1531" s="95">
        <f t="shared" ref="I1531:R1531" si="615">+I1532+I1536</f>
        <v>0</v>
      </c>
      <c r="J1531" s="95">
        <f t="shared" si="615"/>
        <v>0</v>
      </c>
      <c r="K1531" s="95">
        <f t="shared" si="615"/>
        <v>368401370.52999997</v>
      </c>
      <c r="L1531" s="95">
        <f t="shared" si="615"/>
        <v>368401370.53000003</v>
      </c>
      <c r="M1531" s="95">
        <f t="shared" si="615"/>
        <v>0</v>
      </c>
      <c r="N1531" s="95">
        <f t="shared" si="615"/>
        <v>19419071000</v>
      </c>
      <c r="O1531" s="95">
        <f t="shared" si="615"/>
        <v>18647759548.810001</v>
      </c>
      <c r="P1531" s="95">
        <f t="shared" si="615"/>
        <v>17912210876.119999</v>
      </c>
      <c r="Q1531" s="95">
        <f t="shared" si="615"/>
        <v>9897939276.75</v>
      </c>
      <c r="R1531" s="97">
        <f t="shared" si="615"/>
        <v>9897594436.75</v>
      </c>
    </row>
    <row r="1532" spans="1:18" ht="18.600000000000001" thickBot="1" x14ac:dyDescent="0.35">
      <c r="A1532" s="2">
        <v>2021</v>
      </c>
      <c r="B1532" s="118" t="s">
        <v>430</v>
      </c>
      <c r="C1532" s="120" t="s">
        <v>69</v>
      </c>
      <c r="D1532" s="16"/>
      <c r="E1532" s="16"/>
      <c r="F1532" s="21"/>
      <c r="G1532" s="85" t="s">
        <v>70</v>
      </c>
      <c r="H1532" s="95">
        <f>+H1533</f>
        <v>20000000</v>
      </c>
      <c r="I1532" s="95">
        <f t="shared" ref="I1532:R1534" si="616">+I1533</f>
        <v>0</v>
      </c>
      <c r="J1532" s="95">
        <f t="shared" si="616"/>
        <v>0</v>
      </c>
      <c r="K1532" s="95">
        <f t="shared" si="616"/>
        <v>0</v>
      </c>
      <c r="L1532" s="95">
        <f t="shared" si="616"/>
        <v>0</v>
      </c>
      <c r="M1532" s="95">
        <f t="shared" si="616"/>
        <v>0</v>
      </c>
      <c r="N1532" s="95">
        <f t="shared" si="616"/>
        <v>20000000</v>
      </c>
      <c r="O1532" s="95">
        <f t="shared" si="616"/>
        <v>1000</v>
      </c>
      <c r="P1532" s="95">
        <f t="shared" si="616"/>
        <v>264.64</v>
      </c>
      <c r="Q1532" s="95">
        <f t="shared" si="616"/>
        <v>264.64</v>
      </c>
      <c r="R1532" s="97">
        <f t="shared" si="616"/>
        <v>264.64</v>
      </c>
    </row>
    <row r="1533" spans="1:18" ht="18.600000000000001" thickBot="1" x14ac:dyDescent="0.35">
      <c r="A1533" s="2">
        <v>2021</v>
      </c>
      <c r="B1533" s="118" t="s">
        <v>430</v>
      </c>
      <c r="C1533" s="120" t="s">
        <v>71</v>
      </c>
      <c r="D1533" s="16"/>
      <c r="E1533" s="16"/>
      <c r="F1533" s="21"/>
      <c r="G1533" s="85" t="s">
        <v>72</v>
      </c>
      <c r="H1533" s="95">
        <f>+H1534</f>
        <v>20000000</v>
      </c>
      <c r="I1533" s="95">
        <f t="shared" si="616"/>
        <v>0</v>
      </c>
      <c r="J1533" s="95">
        <f t="shared" si="616"/>
        <v>0</v>
      </c>
      <c r="K1533" s="95">
        <f t="shared" si="616"/>
        <v>0</v>
      </c>
      <c r="L1533" s="95">
        <f t="shared" si="616"/>
        <v>0</v>
      </c>
      <c r="M1533" s="95">
        <f t="shared" si="616"/>
        <v>0</v>
      </c>
      <c r="N1533" s="95">
        <f t="shared" si="616"/>
        <v>20000000</v>
      </c>
      <c r="O1533" s="95">
        <f t="shared" si="616"/>
        <v>1000</v>
      </c>
      <c r="P1533" s="95">
        <f t="shared" si="616"/>
        <v>264.64</v>
      </c>
      <c r="Q1533" s="95">
        <f t="shared" si="616"/>
        <v>264.64</v>
      </c>
      <c r="R1533" s="97">
        <f t="shared" si="616"/>
        <v>264.64</v>
      </c>
    </row>
    <row r="1534" spans="1:18" ht="31.8" thickBot="1" x14ac:dyDescent="0.35">
      <c r="A1534" s="2">
        <v>2021</v>
      </c>
      <c r="B1534" s="118" t="s">
        <v>430</v>
      </c>
      <c r="C1534" s="120" t="s">
        <v>73</v>
      </c>
      <c r="D1534" s="21"/>
      <c r="E1534" s="21"/>
      <c r="F1534" s="21"/>
      <c r="G1534" s="85" t="s">
        <v>74</v>
      </c>
      <c r="H1534" s="86">
        <f>+H1535</f>
        <v>20000000</v>
      </c>
      <c r="I1534" s="86">
        <f t="shared" si="616"/>
        <v>0</v>
      </c>
      <c r="J1534" s="86">
        <f t="shared" si="616"/>
        <v>0</v>
      </c>
      <c r="K1534" s="86">
        <f t="shared" si="616"/>
        <v>0</v>
      </c>
      <c r="L1534" s="86">
        <f t="shared" si="616"/>
        <v>0</v>
      </c>
      <c r="M1534" s="86">
        <f t="shared" si="616"/>
        <v>0</v>
      </c>
      <c r="N1534" s="86">
        <f t="shared" si="616"/>
        <v>20000000</v>
      </c>
      <c r="O1534" s="86">
        <f t="shared" si="616"/>
        <v>1000</v>
      </c>
      <c r="P1534" s="86">
        <f t="shared" si="616"/>
        <v>264.64</v>
      </c>
      <c r="Q1534" s="86">
        <f t="shared" si="616"/>
        <v>264.64</v>
      </c>
      <c r="R1534" s="87">
        <f t="shared" si="616"/>
        <v>264.64</v>
      </c>
    </row>
    <row r="1535" spans="1:18" ht="31.8" thickBot="1" x14ac:dyDescent="0.35">
      <c r="A1535" s="2">
        <v>2021</v>
      </c>
      <c r="B1535" s="118" t="s">
        <v>430</v>
      </c>
      <c r="C1535" s="121" t="s">
        <v>75</v>
      </c>
      <c r="D1535" s="21" t="s">
        <v>18</v>
      </c>
      <c r="E1535" s="21">
        <v>20</v>
      </c>
      <c r="F1535" s="21" t="s">
        <v>19</v>
      </c>
      <c r="G1535" s="88" t="s">
        <v>76</v>
      </c>
      <c r="H1535" s="90">
        <v>20000000</v>
      </c>
      <c r="I1535" s="90">
        <v>0</v>
      </c>
      <c r="J1535" s="90">
        <v>0</v>
      </c>
      <c r="K1535" s="90">
        <v>0</v>
      </c>
      <c r="L1535" s="90">
        <v>0</v>
      </c>
      <c r="M1535" s="90">
        <f t="shared" si="610"/>
        <v>0</v>
      </c>
      <c r="N1535" s="90">
        <f t="shared" si="611"/>
        <v>20000000</v>
      </c>
      <c r="O1535" s="92">
        <v>1000</v>
      </c>
      <c r="P1535" s="92">
        <v>264.64</v>
      </c>
      <c r="Q1535" s="92">
        <v>264.64</v>
      </c>
      <c r="R1535" s="98">
        <v>264.64</v>
      </c>
    </row>
    <row r="1536" spans="1:18" ht="18.600000000000001" thickBot="1" x14ac:dyDescent="0.35">
      <c r="A1536" s="2">
        <v>2021</v>
      </c>
      <c r="B1536" s="118" t="s">
        <v>430</v>
      </c>
      <c r="C1536" s="120" t="s">
        <v>77</v>
      </c>
      <c r="D1536" s="16"/>
      <c r="E1536" s="16"/>
      <c r="F1536" s="21"/>
      <c r="G1536" s="85" t="s">
        <v>78</v>
      </c>
      <c r="H1536" s="94">
        <f>+H1537+H1550</f>
        <v>19399071000</v>
      </c>
      <c r="I1536" s="94">
        <f t="shared" ref="I1536:M1536" si="617">+I1537+I1550</f>
        <v>0</v>
      </c>
      <c r="J1536" s="94">
        <f t="shared" si="617"/>
        <v>0</v>
      </c>
      <c r="K1536" s="94">
        <f t="shared" si="617"/>
        <v>368401370.52999997</v>
      </c>
      <c r="L1536" s="94">
        <f t="shared" si="617"/>
        <v>368401370.53000003</v>
      </c>
      <c r="M1536" s="94">
        <f t="shared" si="617"/>
        <v>0</v>
      </c>
      <c r="N1536" s="94">
        <f>+N1537+N1550</f>
        <v>19399071000</v>
      </c>
      <c r="O1536" s="94">
        <f t="shared" ref="O1536:R1536" si="618">+O1537+O1550</f>
        <v>18647758548.810001</v>
      </c>
      <c r="P1536" s="94">
        <f t="shared" si="618"/>
        <v>17912210611.48</v>
      </c>
      <c r="Q1536" s="94">
        <f t="shared" si="618"/>
        <v>9897939012.1100006</v>
      </c>
      <c r="R1536" s="96">
        <f t="shared" si="618"/>
        <v>9897594172.1100006</v>
      </c>
    </row>
    <row r="1537" spans="1:18" ht="18.600000000000001" thickBot="1" x14ac:dyDescent="0.35">
      <c r="A1537" s="2">
        <v>2021</v>
      </c>
      <c r="B1537" s="118" t="s">
        <v>430</v>
      </c>
      <c r="C1537" s="120" t="s">
        <v>79</v>
      </c>
      <c r="D1537" s="16"/>
      <c r="E1537" s="16"/>
      <c r="F1537" s="21"/>
      <c r="G1537" s="85" t="s">
        <v>80</v>
      </c>
      <c r="H1537" s="95">
        <f>+H1538+H1541+H1548</f>
        <v>237491820</v>
      </c>
      <c r="I1537" s="95">
        <f t="shared" ref="I1537:M1537" si="619">+I1538+I1541+I1548</f>
        <v>0</v>
      </c>
      <c r="J1537" s="95">
        <f t="shared" si="619"/>
        <v>0</v>
      </c>
      <c r="K1537" s="95">
        <f t="shared" si="619"/>
        <v>149424884.28</v>
      </c>
      <c r="L1537" s="95">
        <f t="shared" si="619"/>
        <v>0</v>
      </c>
      <c r="M1537" s="95">
        <f t="shared" si="619"/>
        <v>149424884.28</v>
      </c>
      <c r="N1537" s="95">
        <f>+N1538+N1541+N1548</f>
        <v>386916704.27999997</v>
      </c>
      <c r="O1537" s="95">
        <f t="shared" ref="O1537:R1537" si="620">+O1538+O1541+O1548</f>
        <v>178755058.51999998</v>
      </c>
      <c r="P1537" s="95">
        <f t="shared" si="620"/>
        <v>174673391.53999996</v>
      </c>
      <c r="Q1537" s="95">
        <f t="shared" si="620"/>
        <v>48599424.449999988</v>
      </c>
      <c r="R1537" s="97">
        <f t="shared" si="620"/>
        <v>48599424.449999988</v>
      </c>
    </row>
    <row r="1538" spans="1:18" ht="47.4" thickBot="1" x14ac:dyDescent="0.35">
      <c r="A1538" s="2">
        <v>2021</v>
      </c>
      <c r="B1538" s="118" t="s">
        <v>430</v>
      </c>
      <c r="C1538" s="120" t="s">
        <v>81</v>
      </c>
      <c r="D1538" s="21"/>
      <c r="E1538" s="21"/>
      <c r="F1538" s="21"/>
      <c r="G1538" s="85" t="s">
        <v>82</v>
      </c>
      <c r="H1538" s="95">
        <f>+H1539+H1540</f>
        <v>39000000</v>
      </c>
      <c r="I1538" s="95">
        <f t="shared" ref="I1538:R1538" si="621">+I1539+I1540</f>
        <v>0</v>
      </c>
      <c r="J1538" s="95">
        <f t="shared" si="621"/>
        <v>0</v>
      </c>
      <c r="K1538" s="95">
        <f t="shared" si="621"/>
        <v>0</v>
      </c>
      <c r="L1538" s="95">
        <f t="shared" si="621"/>
        <v>0</v>
      </c>
      <c r="M1538" s="95">
        <f t="shared" si="621"/>
        <v>0</v>
      </c>
      <c r="N1538" s="95">
        <f t="shared" si="621"/>
        <v>39000000</v>
      </c>
      <c r="O1538" s="95">
        <f t="shared" si="621"/>
        <v>26424498.670000002</v>
      </c>
      <c r="P1538" s="95">
        <f t="shared" si="621"/>
        <v>26423898.670000002</v>
      </c>
      <c r="Q1538" s="95">
        <f t="shared" si="621"/>
        <v>3326499.79</v>
      </c>
      <c r="R1538" s="97">
        <f t="shared" si="621"/>
        <v>3326499.79</v>
      </c>
    </row>
    <row r="1539" spans="1:18" ht="47.4" thickBot="1" x14ac:dyDescent="0.35">
      <c r="A1539" s="2">
        <v>2021</v>
      </c>
      <c r="B1539" s="118" t="s">
        <v>430</v>
      </c>
      <c r="C1539" s="121" t="s">
        <v>83</v>
      </c>
      <c r="D1539" s="21" t="s">
        <v>18</v>
      </c>
      <c r="E1539" s="21">
        <v>20</v>
      </c>
      <c r="F1539" s="21" t="s">
        <v>19</v>
      </c>
      <c r="G1539" s="88" t="s">
        <v>84</v>
      </c>
      <c r="H1539" s="90">
        <v>29000000</v>
      </c>
      <c r="I1539" s="90">
        <v>0</v>
      </c>
      <c r="J1539" s="90">
        <v>0</v>
      </c>
      <c r="K1539" s="90">
        <v>0</v>
      </c>
      <c r="L1539" s="90">
        <v>0</v>
      </c>
      <c r="M1539" s="90">
        <f t="shared" si="610"/>
        <v>0</v>
      </c>
      <c r="N1539" s="90">
        <f t="shared" si="611"/>
        <v>29000000</v>
      </c>
      <c r="O1539" s="90">
        <v>26424001.050000001</v>
      </c>
      <c r="P1539" s="90">
        <v>26423801.050000001</v>
      </c>
      <c r="Q1539" s="90">
        <v>3326402.17</v>
      </c>
      <c r="R1539" s="91">
        <v>3326402.17</v>
      </c>
    </row>
    <row r="1540" spans="1:18" ht="31.8" thickBot="1" x14ac:dyDescent="0.35">
      <c r="A1540" s="2">
        <v>2021</v>
      </c>
      <c r="B1540" s="118" t="s">
        <v>430</v>
      </c>
      <c r="C1540" s="121" t="s">
        <v>85</v>
      </c>
      <c r="D1540" s="21" t="s">
        <v>18</v>
      </c>
      <c r="E1540" s="21">
        <v>20</v>
      </c>
      <c r="F1540" s="21" t="s">
        <v>19</v>
      </c>
      <c r="G1540" s="88" t="s">
        <v>86</v>
      </c>
      <c r="H1540" s="90">
        <v>10000000</v>
      </c>
      <c r="I1540" s="90">
        <v>0</v>
      </c>
      <c r="J1540" s="90">
        <v>0</v>
      </c>
      <c r="K1540" s="90">
        <v>0</v>
      </c>
      <c r="L1540" s="90">
        <v>0</v>
      </c>
      <c r="M1540" s="90">
        <f t="shared" si="610"/>
        <v>0</v>
      </c>
      <c r="N1540" s="90">
        <f t="shared" si="611"/>
        <v>10000000</v>
      </c>
      <c r="O1540" s="90">
        <v>497.62</v>
      </c>
      <c r="P1540" s="90">
        <v>97.62</v>
      </c>
      <c r="Q1540" s="90">
        <v>97.62</v>
      </c>
      <c r="R1540" s="91">
        <v>97.62</v>
      </c>
    </row>
    <row r="1541" spans="1:18" ht="31.8" thickBot="1" x14ac:dyDescent="0.35">
      <c r="A1541" s="2">
        <v>2021</v>
      </c>
      <c r="B1541" s="118" t="s">
        <v>430</v>
      </c>
      <c r="C1541" s="122" t="s">
        <v>87</v>
      </c>
      <c r="D1541" s="21"/>
      <c r="E1541" s="21"/>
      <c r="F1541" s="21"/>
      <c r="G1541" s="85" t="s">
        <v>88</v>
      </c>
      <c r="H1541" s="95">
        <f>+H1542+H1543+H1545+H1546+H1547+H1544</f>
        <v>198491820</v>
      </c>
      <c r="I1541" s="95">
        <f t="shared" ref="I1541:R1541" si="622">+I1542+I1543+I1545+I1546+I1547+I1544</f>
        <v>0</v>
      </c>
      <c r="J1541" s="95">
        <f t="shared" si="622"/>
        <v>0</v>
      </c>
      <c r="K1541" s="95">
        <f t="shared" si="622"/>
        <v>49424884.280000001</v>
      </c>
      <c r="L1541" s="95">
        <f t="shared" si="622"/>
        <v>0</v>
      </c>
      <c r="M1541" s="95">
        <f t="shared" si="622"/>
        <v>49424884.280000001</v>
      </c>
      <c r="N1541" s="95">
        <f t="shared" si="622"/>
        <v>247916704.28</v>
      </c>
      <c r="O1541" s="95">
        <f t="shared" si="622"/>
        <v>149069959.84999999</v>
      </c>
      <c r="P1541" s="95">
        <f t="shared" si="622"/>
        <v>148249492.86999997</v>
      </c>
      <c r="Q1541" s="95">
        <f t="shared" si="622"/>
        <v>45272924.659999989</v>
      </c>
      <c r="R1541" s="97">
        <f t="shared" si="622"/>
        <v>45272924.659999989</v>
      </c>
    </row>
    <row r="1542" spans="1:18" ht="31.8" thickBot="1" x14ac:dyDescent="0.35">
      <c r="A1542" s="2">
        <v>2021</v>
      </c>
      <c r="B1542" s="118" t="s">
        <v>430</v>
      </c>
      <c r="C1542" s="123" t="s">
        <v>89</v>
      </c>
      <c r="D1542" s="21" t="s">
        <v>18</v>
      </c>
      <c r="E1542" s="21">
        <v>20</v>
      </c>
      <c r="F1542" s="21" t="s">
        <v>19</v>
      </c>
      <c r="G1542" s="88" t="s">
        <v>90</v>
      </c>
      <c r="H1542" s="90">
        <v>40000000</v>
      </c>
      <c r="I1542" s="90">
        <v>0</v>
      </c>
      <c r="J1542" s="90">
        <v>0</v>
      </c>
      <c r="K1542" s="90">
        <v>0</v>
      </c>
      <c r="L1542" s="90">
        <v>0</v>
      </c>
      <c r="M1542" s="90">
        <f t="shared" si="610"/>
        <v>0</v>
      </c>
      <c r="N1542" s="90">
        <f t="shared" si="611"/>
        <v>40000000</v>
      </c>
      <c r="O1542" s="90">
        <v>15958726.300000001</v>
      </c>
      <c r="P1542" s="90">
        <v>15958430.85</v>
      </c>
      <c r="Q1542" s="90">
        <v>2046829.07</v>
      </c>
      <c r="R1542" s="91">
        <v>2046829.07</v>
      </c>
    </row>
    <row r="1543" spans="1:18" ht="47.4" thickBot="1" x14ac:dyDescent="0.35">
      <c r="A1543" s="2">
        <v>2021</v>
      </c>
      <c r="B1543" s="118" t="s">
        <v>430</v>
      </c>
      <c r="C1543" s="123" t="s">
        <v>91</v>
      </c>
      <c r="D1543" s="21" t="s">
        <v>18</v>
      </c>
      <c r="E1543" s="21">
        <v>20</v>
      </c>
      <c r="F1543" s="21" t="s">
        <v>19</v>
      </c>
      <c r="G1543" s="88" t="s">
        <v>92</v>
      </c>
      <c r="H1543" s="90">
        <v>82491820</v>
      </c>
      <c r="I1543" s="90">
        <v>0</v>
      </c>
      <c r="J1543" s="90">
        <v>0</v>
      </c>
      <c r="K1543" s="90">
        <v>0</v>
      </c>
      <c r="L1543" s="90">
        <v>0</v>
      </c>
      <c r="M1543" s="90">
        <f t="shared" si="610"/>
        <v>0</v>
      </c>
      <c r="N1543" s="90">
        <f t="shared" si="611"/>
        <v>82491820</v>
      </c>
      <c r="O1543" s="90">
        <v>44102671.890000001</v>
      </c>
      <c r="P1543" s="90">
        <v>43285865.329999998</v>
      </c>
      <c r="Q1543" s="90">
        <v>23579796.329999998</v>
      </c>
      <c r="R1543" s="91">
        <v>23579796.329999998</v>
      </c>
    </row>
    <row r="1544" spans="1:18" ht="18.600000000000001" thickBot="1" x14ac:dyDescent="0.35">
      <c r="A1544" s="2">
        <v>2021</v>
      </c>
      <c r="B1544" s="118" t="s">
        <v>430</v>
      </c>
      <c r="C1544" s="123" t="s">
        <v>93</v>
      </c>
      <c r="D1544" s="21" t="s">
        <v>18</v>
      </c>
      <c r="E1544" s="21">
        <v>20</v>
      </c>
      <c r="F1544" s="21" t="s">
        <v>19</v>
      </c>
      <c r="G1544" s="88" t="s">
        <v>94</v>
      </c>
      <c r="H1544" s="90">
        <v>2000000</v>
      </c>
      <c r="I1544" s="90">
        <v>0</v>
      </c>
      <c r="J1544" s="90">
        <v>0</v>
      </c>
      <c r="K1544" s="90">
        <v>0</v>
      </c>
      <c r="L1544" s="90">
        <v>0</v>
      </c>
      <c r="M1544" s="90">
        <f t="shared" si="610"/>
        <v>0</v>
      </c>
      <c r="N1544" s="90">
        <f t="shared" si="611"/>
        <v>2000000</v>
      </c>
      <c r="O1544" s="90">
        <v>210.04</v>
      </c>
      <c r="P1544" s="90">
        <v>10.039999999999999</v>
      </c>
      <c r="Q1544" s="90">
        <v>10.039999999999999</v>
      </c>
      <c r="R1544" s="91">
        <v>10.039999999999999</v>
      </c>
    </row>
    <row r="1545" spans="1:18" ht="47.4" thickBot="1" x14ac:dyDescent="0.35">
      <c r="A1545" s="2">
        <v>2021</v>
      </c>
      <c r="B1545" s="118" t="s">
        <v>430</v>
      </c>
      <c r="C1545" s="123" t="s">
        <v>95</v>
      </c>
      <c r="D1545" s="21" t="s">
        <v>18</v>
      </c>
      <c r="E1545" s="21">
        <v>20</v>
      </c>
      <c r="F1545" s="21" t="s">
        <v>19</v>
      </c>
      <c r="G1545" s="88" t="s">
        <v>96</v>
      </c>
      <c r="H1545" s="90">
        <v>12000000</v>
      </c>
      <c r="I1545" s="90">
        <v>0</v>
      </c>
      <c r="J1545" s="90">
        <v>0</v>
      </c>
      <c r="K1545" s="90">
        <v>0</v>
      </c>
      <c r="L1545" s="90">
        <v>0</v>
      </c>
      <c r="M1545" s="90">
        <f t="shared" si="610"/>
        <v>0</v>
      </c>
      <c r="N1545" s="90">
        <f t="shared" si="611"/>
        <v>12000000</v>
      </c>
      <c r="O1545" s="90">
        <v>7584241.5199999996</v>
      </c>
      <c r="P1545" s="90">
        <v>7583941.5199999996</v>
      </c>
      <c r="Q1545" s="90">
        <v>1026478.58</v>
      </c>
      <c r="R1545" s="91">
        <v>1026478.58</v>
      </c>
    </row>
    <row r="1546" spans="1:18" ht="18.600000000000001" thickBot="1" x14ac:dyDescent="0.35">
      <c r="A1546" s="2">
        <v>2021</v>
      </c>
      <c r="B1546" s="118" t="s">
        <v>430</v>
      </c>
      <c r="C1546" s="123" t="s">
        <v>97</v>
      </c>
      <c r="D1546" s="21" t="s">
        <v>18</v>
      </c>
      <c r="E1546" s="21">
        <v>20</v>
      </c>
      <c r="F1546" s="21" t="s">
        <v>19</v>
      </c>
      <c r="G1546" s="88" t="s">
        <v>98</v>
      </c>
      <c r="H1546" s="90">
        <v>10000000</v>
      </c>
      <c r="I1546" s="90">
        <v>0</v>
      </c>
      <c r="J1546" s="90">
        <v>0</v>
      </c>
      <c r="K1546" s="90">
        <v>23501000</v>
      </c>
      <c r="L1546" s="90">
        <v>0</v>
      </c>
      <c r="M1546" s="90">
        <f t="shared" si="610"/>
        <v>23501000</v>
      </c>
      <c r="N1546" s="90">
        <f t="shared" si="611"/>
        <v>33501000</v>
      </c>
      <c r="O1546" s="90">
        <v>3500225.82</v>
      </c>
      <c r="P1546" s="90">
        <v>3500025.82</v>
      </c>
      <c r="Q1546" s="90">
        <v>305696.33</v>
      </c>
      <c r="R1546" s="91">
        <v>305696.33</v>
      </c>
    </row>
    <row r="1547" spans="1:18" ht="18.600000000000001" thickBot="1" x14ac:dyDescent="0.35">
      <c r="A1547" s="2">
        <v>2021</v>
      </c>
      <c r="B1547" s="118" t="s">
        <v>430</v>
      </c>
      <c r="C1547" s="123" t="s">
        <v>99</v>
      </c>
      <c r="D1547" s="21" t="s">
        <v>18</v>
      </c>
      <c r="E1547" s="21">
        <v>20</v>
      </c>
      <c r="F1547" s="21" t="s">
        <v>19</v>
      </c>
      <c r="G1547" s="88" t="s">
        <v>100</v>
      </c>
      <c r="H1547" s="90">
        <v>52000000</v>
      </c>
      <c r="I1547" s="90">
        <v>0</v>
      </c>
      <c r="J1547" s="90">
        <v>0</v>
      </c>
      <c r="K1547" s="90">
        <v>25923884.280000001</v>
      </c>
      <c r="L1547" s="90">
        <v>0</v>
      </c>
      <c r="M1547" s="90">
        <f t="shared" si="610"/>
        <v>25923884.280000001</v>
      </c>
      <c r="N1547" s="90">
        <f t="shared" si="611"/>
        <v>77923884.280000001</v>
      </c>
      <c r="O1547" s="90">
        <v>77923884.280000001</v>
      </c>
      <c r="P1547" s="90">
        <v>77921219.310000002</v>
      </c>
      <c r="Q1547" s="90">
        <v>18314114.309999999</v>
      </c>
      <c r="R1547" s="91">
        <v>18314114.309999999</v>
      </c>
    </row>
    <row r="1548" spans="1:18" ht="31.8" thickBot="1" x14ac:dyDescent="0.35">
      <c r="A1548" s="2">
        <v>2021</v>
      </c>
      <c r="B1548" s="118" t="s">
        <v>430</v>
      </c>
      <c r="C1548" s="122" t="s">
        <v>422</v>
      </c>
      <c r="D1548" s="16"/>
      <c r="E1548" s="16"/>
      <c r="F1548" s="16"/>
      <c r="G1548" s="85" t="s">
        <v>423</v>
      </c>
      <c r="H1548" s="95">
        <f>+H1549</f>
        <v>0</v>
      </c>
      <c r="I1548" s="95">
        <f t="shared" ref="I1548:R1548" si="623">+I1549</f>
        <v>0</v>
      </c>
      <c r="J1548" s="95">
        <f t="shared" si="623"/>
        <v>0</v>
      </c>
      <c r="K1548" s="95">
        <f t="shared" si="623"/>
        <v>100000000</v>
      </c>
      <c r="L1548" s="95">
        <f t="shared" si="623"/>
        <v>0</v>
      </c>
      <c r="M1548" s="95">
        <f t="shared" si="623"/>
        <v>100000000</v>
      </c>
      <c r="N1548" s="95">
        <f t="shared" si="623"/>
        <v>100000000</v>
      </c>
      <c r="O1548" s="95">
        <f t="shared" si="623"/>
        <v>3260600</v>
      </c>
      <c r="P1548" s="95">
        <f t="shared" si="623"/>
        <v>0</v>
      </c>
      <c r="Q1548" s="95">
        <f t="shared" si="623"/>
        <v>0</v>
      </c>
      <c r="R1548" s="97">
        <f t="shared" si="623"/>
        <v>0</v>
      </c>
    </row>
    <row r="1549" spans="1:18" ht="31.8" thickBot="1" x14ac:dyDescent="0.35">
      <c r="A1549" s="2">
        <v>2021</v>
      </c>
      <c r="B1549" s="118" t="s">
        <v>430</v>
      </c>
      <c r="C1549" s="123" t="s">
        <v>424</v>
      </c>
      <c r="D1549" s="21" t="s">
        <v>18</v>
      </c>
      <c r="E1549" s="21">
        <v>20</v>
      </c>
      <c r="F1549" s="21" t="s">
        <v>19</v>
      </c>
      <c r="G1549" s="88" t="s">
        <v>425</v>
      </c>
      <c r="H1549" s="90">
        <v>0</v>
      </c>
      <c r="I1549" s="90">
        <v>0</v>
      </c>
      <c r="J1549" s="90">
        <v>0</v>
      </c>
      <c r="K1549" s="90">
        <v>100000000</v>
      </c>
      <c r="L1549" s="90">
        <v>0</v>
      </c>
      <c r="M1549" s="90">
        <f t="shared" si="610"/>
        <v>100000000</v>
      </c>
      <c r="N1549" s="90">
        <f t="shared" si="611"/>
        <v>100000000</v>
      </c>
      <c r="O1549" s="90">
        <v>3260600</v>
      </c>
      <c r="P1549" s="90">
        <v>0</v>
      </c>
      <c r="Q1549" s="90">
        <v>0</v>
      </c>
      <c r="R1549" s="91">
        <v>0</v>
      </c>
    </row>
    <row r="1550" spans="1:18" ht="18.600000000000001" thickBot="1" x14ac:dyDescent="0.35">
      <c r="A1550" s="2">
        <v>2021</v>
      </c>
      <c r="B1550" s="118" t="s">
        <v>430</v>
      </c>
      <c r="C1550" s="120" t="s">
        <v>101</v>
      </c>
      <c r="D1550" s="21"/>
      <c r="E1550" s="21"/>
      <c r="F1550" s="21"/>
      <c r="G1550" s="85" t="s">
        <v>102</v>
      </c>
      <c r="H1550" s="95">
        <f>+H1551+H1561+H1568+H1574+H1557</f>
        <v>19161579180</v>
      </c>
      <c r="I1550" s="95">
        <f t="shared" ref="I1550:R1550" si="624">+I1551+I1561+I1568+I1574+I1557</f>
        <v>0</v>
      </c>
      <c r="J1550" s="95">
        <f t="shared" si="624"/>
        <v>0</v>
      </c>
      <c r="K1550" s="95">
        <f t="shared" si="624"/>
        <v>218976486.25</v>
      </c>
      <c r="L1550" s="95">
        <f t="shared" si="624"/>
        <v>368401370.53000003</v>
      </c>
      <c r="M1550" s="95">
        <f t="shared" si="624"/>
        <v>-149424884.28</v>
      </c>
      <c r="N1550" s="95">
        <f t="shared" si="624"/>
        <v>19012154295.720001</v>
      </c>
      <c r="O1550" s="95">
        <f t="shared" si="624"/>
        <v>18469003490.290001</v>
      </c>
      <c r="P1550" s="95">
        <f t="shared" si="624"/>
        <v>17737537219.939999</v>
      </c>
      <c r="Q1550" s="95">
        <f t="shared" si="624"/>
        <v>9849339587.6599998</v>
      </c>
      <c r="R1550" s="97">
        <f t="shared" si="624"/>
        <v>9848994747.6599998</v>
      </c>
    </row>
    <row r="1551" spans="1:18" ht="63" thickBot="1" x14ac:dyDescent="0.35">
      <c r="A1551" s="2">
        <v>2021</v>
      </c>
      <c r="B1551" s="118" t="s">
        <v>430</v>
      </c>
      <c r="C1551" s="120" t="s">
        <v>103</v>
      </c>
      <c r="D1551" s="21"/>
      <c r="E1551" s="21"/>
      <c r="F1551" s="21"/>
      <c r="G1551" s="85" t="s">
        <v>104</v>
      </c>
      <c r="H1551" s="95">
        <f t="shared" ref="H1551:R1551" si="625">+H1552+H1554+H1555+H1556+H1553</f>
        <v>853000000</v>
      </c>
      <c r="I1551" s="95">
        <f t="shared" si="625"/>
        <v>0</v>
      </c>
      <c r="J1551" s="95">
        <f t="shared" si="625"/>
        <v>0</v>
      </c>
      <c r="K1551" s="95">
        <f t="shared" si="625"/>
        <v>3422220</v>
      </c>
      <c r="L1551" s="95">
        <f t="shared" si="625"/>
        <v>0</v>
      </c>
      <c r="M1551" s="95">
        <f t="shared" si="625"/>
        <v>3422220</v>
      </c>
      <c r="N1551" s="95">
        <f t="shared" si="625"/>
        <v>856422220</v>
      </c>
      <c r="O1551" s="95">
        <f t="shared" si="625"/>
        <v>773809634.79999995</v>
      </c>
      <c r="P1551" s="95">
        <f t="shared" si="625"/>
        <v>532709338.56999999</v>
      </c>
      <c r="Q1551" s="95">
        <f t="shared" si="625"/>
        <v>142605884.56999999</v>
      </c>
      <c r="R1551" s="97">
        <f t="shared" si="625"/>
        <v>142605884.56999999</v>
      </c>
    </row>
    <row r="1552" spans="1:18" ht="31.8" thickBot="1" x14ac:dyDescent="0.35">
      <c r="A1552" s="2">
        <v>2021</v>
      </c>
      <c r="B1552" s="118" t="s">
        <v>430</v>
      </c>
      <c r="C1552" s="121" t="s">
        <v>105</v>
      </c>
      <c r="D1552" s="21" t="s">
        <v>18</v>
      </c>
      <c r="E1552" s="21">
        <v>20</v>
      </c>
      <c r="F1552" s="21" t="s">
        <v>19</v>
      </c>
      <c r="G1552" s="88" t="s">
        <v>106</v>
      </c>
      <c r="H1552" s="90">
        <v>6000000</v>
      </c>
      <c r="I1552" s="90">
        <v>0</v>
      </c>
      <c r="J1552" s="90">
        <v>0</v>
      </c>
      <c r="K1552" s="90">
        <v>0</v>
      </c>
      <c r="L1552" s="90">
        <v>0</v>
      </c>
      <c r="M1552" s="90">
        <f t="shared" si="610"/>
        <v>0</v>
      </c>
      <c r="N1552" s="90">
        <f t="shared" si="611"/>
        <v>6000000</v>
      </c>
      <c r="O1552" s="90">
        <v>2203000</v>
      </c>
      <c r="P1552" s="90">
        <v>2200000</v>
      </c>
      <c r="Q1552" s="90">
        <v>2200000</v>
      </c>
      <c r="R1552" s="91">
        <v>2200000</v>
      </c>
    </row>
    <row r="1553" spans="1:18" ht="18.600000000000001" thickBot="1" x14ac:dyDescent="0.35">
      <c r="A1553" s="2">
        <v>2021</v>
      </c>
      <c r="B1553" s="118" t="s">
        <v>430</v>
      </c>
      <c r="C1553" s="121" t="s">
        <v>397</v>
      </c>
      <c r="D1553" s="21" t="s">
        <v>18</v>
      </c>
      <c r="E1553" s="21">
        <v>20</v>
      </c>
      <c r="F1553" s="21" t="s">
        <v>19</v>
      </c>
      <c r="G1553" s="88" t="s">
        <v>398</v>
      </c>
      <c r="H1553" s="90">
        <v>0</v>
      </c>
      <c r="I1553" s="90">
        <v>0</v>
      </c>
      <c r="J1553" s="90">
        <v>0</v>
      </c>
      <c r="K1553" s="90">
        <v>3422220</v>
      </c>
      <c r="L1553" s="90">
        <v>0</v>
      </c>
      <c r="M1553" s="90">
        <f t="shared" si="610"/>
        <v>3422220</v>
      </c>
      <c r="N1553" s="90">
        <f t="shared" si="611"/>
        <v>3422220</v>
      </c>
      <c r="O1553" s="90">
        <v>3422220</v>
      </c>
      <c r="P1553" s="90">
        <v>3422220</v>
      </c>
      <c r="Q1553" s="90">
        <v>120000</v>
      </c>
      <c r="R1553" s="91">
        <v>120000</v>
      </c>
    </row>
    <row r="1554" spans="1:18" ht="18.600000000000001" thickBot="1" x14ac:dyDescent="0.35">
      <c r="A1554" s="2">
        <v>2021</v>
      </c>
      <c r="B1554" s="118" t="s">
        <v>430</v>
      </c>
      <c r="C1554" s="121" t="s">
        <v>107</v>
      </c>
      <c r="D1554" s="21" t="s">
        <v>18</v>
      </c>
      <c r="E1554" s="21">
        <v>20</v>
      </c>
      <c r="F1554" s="21" t="s">
        <v>19</v>
      </c>
      <c r="G1554" s="88" t="s">
        <v>108</v>
      </c>
      <c r="H1554" s="90">
        <v>15000000</v>
      </c>
      <c r="I1554" s="90">
        <v>0</v>
      </c>
      <c r="J1554" s="90">
        <v>0</v>
      </c>
      <c r="K1554" s="90">
        <v>0</v>
      </c>
      <c r="L1554" s="90">
        <v>0</v>
      </c>
      <c r="M1554" s="90">
        <f t="shared" si="610"/>
        <v>0</v>
      </c>
      <c r="N1554" s="90">
        <f t="shared" si="611"/>
        <v>15000000</v>
      </c>
      <c r="O1554" s="90">
        <v>7547830.7999999998</v>
      </c>
      <c r="P1554" s="90">
        <v>6834650</v>
      </c>
      <c r="Q1554" s="90">
        <v>4665000</v>
      </c>
      <c r="R1554" s="91">
        <v>4665000</v>
      </c>
    </row>
    <row r="1555" spans="1:18" ht="18.600000000000001" thickBot="1" x14ac:dyDescent="0.35">
      <c r="A1555" s="2">
        <v>2021</v>
      </c>
      <c r="B1555" s="118" t="s">
        <v>430</v>
      </c>
      <c r="C1555" s="121" t="s">
        <v>109</v>
      </c>
      <c r="D1555" s="21" t="s">
        <v>18</v>
      </c>
      <c r="E1555" s="21">
        <v>20</v>
      </c>
      <c r="F1555" s="21" t="s">
        <v>19</v>
      </c>
      <c r="G1555" s="88" t="s">
        <v>110</v>
      </c>
      <c r="H1555" s="90">
        <v>456000000</v>
      </c>
      <c r="I1555" s="90">
        <v>0</v>
      </c>
      <c r="J1555" s="90">
        <v>0</v>
      </c>
      <c r="K1555" s="90">
        <v>0</v>
      </c>
      <c r="L1555" s="90">
        <v>0</v>
      </c>
      <c r="M1555" s="90">
        <f t="shared" si="610"/>
        <v>0</v>
      </c>
      <c r="N1555" s="90">
        <f t="shared" si="611"/>
        <v>456000000</v>
      </c>
      <c r="O1555" s="90">
        <v>384636584</v>
      </c>
      <c r="P1555" s="90">
        <v>384631584</v>
      </c>
      <c r="Q1555" s="90">
        <v>0</v>
      </c>
      <c r="R1555" s="91">
        <v>0</v>
      </c>
    </row>
    <row r="1556" spans="1:18" ht="31.8" thickBot="1" x14ac:dyDescent="0.35">
      <c r="A1556" s="2">
        <v>2021</v>
      </c>
      <c r="B1556" s="118" t="s">
        <v>430</v>
      </c>
      <c r="C1556" s="121" t="s">
        <v>111</v>
      </c>
      <c r="D1556" s="21" t="s">
        <v>18</v>
      </c>
      <c r="E1556" s="21">
        <v>20</v>
      </c>
      <c r="F1556" s="21" t="s">
        <v>19</v>
      </c>
      <c r="G1556" s="88" t="s">
        <v>112</v>
      </c>
      <c r="H1556" s="90">
        <v>376000000</v>
      </c>
      <c r="I1556" s="90">
        <v>0</v>
      </c>
      <c r="J1556" s="90">
        <v>0</v>
      </c>
      <c r="K1556" s="90">
        <v>0</v>
      </c>
      <c r="L1556" s="90">
        <v>0</v>
      </c>
      <c r="M1556" s="90">
        <f t="shared" si="610"/>
        <v>0</v>
      </c>
      <c r="N1556" s="90">
        <f t="shared" si="611"/>
        <v>376000000</v>
      </c>
      <c r="O1556" s="90">
        <v>376000000</v>
      </c>
      <c r="P1556" s="90">
        <v>135620884.56999999</v>
      </c>
      <c r="Q1556" s="90">
        <v>135620884.56999999</v>
      </c>
      <c r="R1556" s="91">
        <v>135620884.56999999</v>
      </c>
    </row>
    <row r="1557" spans="1:18" ht="47.4" thickBot="1" x14ac:dyDescent="0.35">
      <c r="A1557" s="2">
        <v>2021</v>
      </c>
      <c r="B1557" s="118" t="s">
        <v>430</v>
      </c>
      <c r="C1557" s="120" t="s">
        <v>113</v>
      </c>
      <c r="D1557" s="21"/>
      <c r="E1557" s="21"/>
      <c r="F1557" s="21"/>
      <c r="G1557" s="85" t="s">
        <v>114</v>
      </c>
      <c r="H1557" s="95">
        <f>+H1558+H1559+H1560</f>
        <v>9682389879</v>
      </c>
      <c r="I1557" s="95">
        <f t="shared" ref="I1557:R1557" si="626">+I1558+I1559+I1560</f>
        <v>0</v>
      </c>
      <c r="J1557" s="95">
        <f t="shared" si="626"/>
        <v>0</v>
      </c>
      <c r="K1557" s="95">
        <f t="shared" si="626"/>
        <v>65459348</v>
      </c>
      <c r="L1557" s="95">
        <f t="shared" si="626"/>
        <v>11997995.1</v>
      </c>
      <c r="M1557" s="95">
        <f t="shared" si="626"/>
        <v>53461352.899999999</v>
      </c>
      <c r="N1557" s="95">
        <f t="shared" si="626"/>
        <v>9735851231.8999996</v>
      </c>
      <c r="O1557" s="95">
        <f t="shared" si="626"/>
        <v>9664256412.7799988</v>
      </c>
      <c r="P1557" s="95">
        <f t="shared" si="626"/>
        <v>9352268525.7999992</v>
      </c>
      <c r="Q1557" s="95">
        <f t="shared" si="626"/>
        <v>5877457487.1300001</v>
      </c>
      <c r="R1557" s="97">
        <f t="shared" si="626"/>
        <v>5877457487.1300001</v>
      </c>
    </row>
    <row r="1558" spans="1:18" ht="18.600000000000001" thickBot="1" x14ac:dyDescent="0.35">
      <c r="A1558" s="2">
        <v>2021</v>
      </c>
      <c r="B1558" s="118" t="s">
        <v>430</v>
      </c>
      <c r="C1558" s="121" t="s">
        <v>115</v>
      </c>
      <c r="D1558" s="21" t="s">
        <v>18</v>
      </c>
      <c r="E1558" s="21">
        <v>20</v>
      </c>
      <c r="F1558" s="21" t="s">
        <v>19</v>
      </c>
      <c r="G1558" s="88" t="s">
        <v>116</v>
      </c>
      <c r="H1558" s="90">
        <v>1764740547</v>
      </c>
      <c r="I1558" s="90">
        <v>0</v>
      </c>
      <c r="J1558" s="90">
        <v>0</v>
      </c>
      <c r="K1558" s="90">
        <v>55459348</v>
      </c>
      <c r="L1558" s="90">
        <v>0</v>
      </c>
      <c r="M1558" s="90">
        <f t="shared" si="610"/>
        <v>55459348</v>
      </c>
      <c r="N1558" s="90">
        <f t="shared" si="611"/>
        <v>1820199895</v>
      </c>
      <c r="O1558" s="90">
        <v>1820199895</v>
      </c>
      <c r="P1558" s="90">
        <v>1820199895</v>
      </c>
      <c r="Q1558" s="90">
        <v>1819683717</v>
      </c>
      <c r="R1558" s="91">
        <v>1819683717</v>
      </c>
    </row>
    <row r="1559" spans="1:18" ht="18.600000000000001" thickBot="1" x14ac:dyDescent="0.35">
      <c r="A1559" s="2">
        <v>2021</v>
      </c>
      <c r="B1559" s="118" t="s">
        <v>430</v>
      </c>
      <c r="C1559" s="121" t="s">
        <v>117</v>
      </c>
      <c r="D1559" s="21" t="s">
        <v>18</v>
      </c>
      <c r="E1559" s="21">
        <v>20</v>
      </c>
      <c r="F1559" s="21" t="s">
        <v>19</v>
      </c>
      <c r="G1559" s="88" t="s">
        <v>118</v>
      </c>
      <c r="H1559" s="90">
        <v>7916649332</v>
      </c>
      <c r="I1559" s="90">
        <v>0</v>
      </c>
      <c r="J1559" s="90">
        <v>0</v>
      </c>
      <c r="K1559" s="90">
        <v>0</v>
      </c>
      <c r="L1559" s="90">
        <f>3422220+8575775.1</f>
        <v>11997995.1</v>
      </c>
      <c r="M1559" s="90">
        <f t="shared" si="610"/>
        <v>-11997995.1</v>
      </c>
      <c r="N1559" s="90">
        <f t="shared" si="611"/>
        <v>7904651336.8999996</v>
      </c>
      <c r="O1559" s="90">
        <v>7833056517.7799997</v>
      </c>
      <c r="P1559" s="90">
        <v>7521068630.8000002</v>
      </c>
      <c r="Q1559" s="90">
        <v>4056217525.54</v>
      </c>
      <c r="R1559" s="91">
        <v>4056217525.54</v>
      </c>
    </row>
    <row r="1560" spans="1:18" ht="31.8" thickBot="1" x14ac:dyDescent="0.35">
      <c r="A1560" s="2">
        <v>2021</v>
      </c>
      <c r="B1560" s="118" t="s">
        <v>430</v>
      </c>
      <c r="C1560" s="121" t="s">
        <v>119</v>
      </c>
      <c r="D1560" s="21" t="s">
        <v>18</v>
      </c>
      <c r="E1560" s="21">
        <v>20</v>
      </c>
      <c r="F1560" s="21" t="s">
        <v>19</v>
      </c>
      <c r="G1560" s="88" t="s">
        <v>120</v>
      </c>
      <c r="H1560" s="90">
        <v>1000000</v>
      </c>
      <c r="I1560" s="90">
        <v>0</v>
      </c>
      <c r="J1560" s="90">
        <v>0</v>
      </c>
      <c r="K1560" s="90">
        <v>10000000</v>
      </c>
      <c r="L1560" s="90">
        <v>0</v>
      </c>
      <c r="M1560" s="90">
        <f t="shared" si="610"/>
        <v>10000000</v>
      </c>
      <c r="N1560" s="90">
        <f t="shared" si="611"/>
        <v>11000000</v>
      </c>
      <c r="O1560" s="90">
        <v>11000000</v>
      </c>
      <c r="P1560" s="90">
        <v>11000000</v>
      </c>
      <c r="Q1560" s="90">
        <v>1556244.59</v>
      </c>
      <c r="R1560" s="91">
        <v>1556244.59</v>
      </c>
    </row>
    <row r="1561" spans="1:18" ht="31.8" thickBot="1" x14ac:dyDescent="0.35">
      <c r="A1561" s="2">
        <v>2021</v>
      </c>
      <c r="B1561" s="118" t="s">
        <v>430</v>
      </c>
      <c r="C1561" s="120" t="s">
        <v>121</v>
      </c>
      <c r="D1561" s="21"/>
      <c r="E1561" s="21"/>
      <c r="F1561" s="21"/>
      <c r="G1561" s="85" t="s">
        <v>122</v>
      </c>
      <c r="H1561" s="95">
        <f>SUM(H1562:H1567)</f>
        <v>8027189301</v>
      </c>
      <c r="I1561" s="95">
        <f t="shared" ref="I1561:R1561" si="627">SUM(I1562:I1567)</f>
        <v>0</v>
      </c>
      <c r="J1561" s="95">
        <f t="shared" si="627"/>
        <v>0</v>
      </c>
      <c r="K1561" s="95">
        <f t="shared" si="627"/>
        <v>68094918.25</v>
      </c>
      <c r="L1561" s="95">
        <f t="shared" si="627"/>
        <v>274403375.43000001</v>
      </c>
      <c r="M1561" s="95">
        <f t="shared" si="627"/>
        <v>-206308457.18000001</v>
      </c>
      <c r="N1561" s="95">
        <f t="shared" si="627"/>
        <v>7820880843.8199997</v>
      </c>
      <c r="O1561" s="95">
        <f t="shared" si="627"/>
        <v>7508494342.289999</v>
      </c>
      <c r="P1561" s="95">
        <f t="shared" si="627"/>
        <v>7402930085.9900007</v>
      </c>
      <c r="Q1561" s="95">
        <f t="shared" si="627"/>
        <v>3659608154.3800001</v>
      </c>
      <c r="R1561" s="97">
        <f t="shared" si="627"/>
        <v>3659263314.3800001</v>
      </c>
    </row>
    <row r="1562" spans="1:18" ht="18.600000000000001" thickBot="1" x14ac:dyDescent="0.35">
      <c r="A1562" s="2">
        <v>2021</v>
      </c>
      <c r="B1562" s="118" t="s">
        <v>430</v>
      </c>
      <c r="C1562" s="121" t="s">
        <v>123</v>
      </c>
      <c r="D1562" s="21" t="s">
        <v>18</v>
      </c>
      <c r="E1562" s="21">
        <v>20</v>
      </c>
      <c r="F1562" s="21" t="s">
        <v>19</v>
      </c>
      <c r="G1562" s="88" t="s">
        <v>124</v>
      </c>
      <c r="H1562" s="90">
        <v>1901794484</v>
      </c>
      <c r="I1562" s="90">
        <v>0</v>
      </c>
      <c r="J1562" s="90">
        <v>0</v>
      </c>
      <c r="K1562" s="90">
        <v>58000000</v>
      </c>
      <c r="L1562" s="90">
        <v>0</v>
      </c>
      <c r="M1562" s="90">
        <f t="shared" si="610"/>
        <v>58000000</v>
      </c>
      <c r="N1562" s="90">
        <f t="shared" si="611"/>
        <v>1959794484</v>
      </c>
      <c r="O1562" s="90">
        <v>1948213004.0899999</v>
      </c>
      <c r="P1562" s="90">
        <v>1947827276.47</v>
      </c>
      <c r="Q1562" s="90">
        <v>954863065.47000003</v>
      </c>
      <c r="R1562" s="91">
        <v>954863065.47000003</v>
      </c>
    </row>
    <row r="1563" spans="1:18" ht="31.8" thickBot="1" x14ac:dyDescent="0.35">
      <c r="A1563" s="2">
        <v>2021</v>
      </c>
      <c r="B1563" s="118" t="s">
        <v>430</v>
      </c>
      <c r="C1563" s="121" t="s">
        <v>125</v>
      </c>
      <c r="D1563" s="21" t="s">
        <v>18</v>
      </c>
      <c r="E1563" s="21">
        <v>20</v>
      </c>
      <c r="F1563" s="21" t="s">
        <v>19</v>
      </c>
      <c r="G1563" s="88" t="s">
        <v>126</v>
      </c>
      <c r="H1563" s="90">
        <v>3522762176</v>
      </c>
      <c r="I1563" s="90">
        <v>0</v>
      </c>
      <c r="J1563" s="90">
        <v>0</v>
      </c>
      <c r="K1563" s="90">
        <v>0</v>
      </c>
      <c r="L1563" s="90">
        <f>23501000+58000000</f>
        <v>81501000</v>
      </c>
      <c r="M1563" s="90">
        <f t="shared" si="610"/>
        <v>-81501000</v>
      </c>
      <c r="N1563" s="90">
        <f t="shared" si="611"/>
        <v>3441261176</v>
      </c>
      <c r="O1563" s="90">
        <v>3356443652.1999998</v>
      </c>
      <c r="P1563" s="90">
        <v>3307949556.1599998</v>
      </c>
      <c r="Q1563" s="90">
        <v>1562811749.1600001</v>
      </c>
      <c r="R1563" s="91">
        <v>1562811749.1600001</v>
      </c>
    </row>
    <row r="1564" spans="1:18" ht="31.8" thickBot="1" x14ac:dyDescent="0.35">
      <c r="A1564" s="2">
        <v>2021</v>
      </c>
      <c r="B1564" s="118" t="s">
        <v>430</v>
      </c>
      <c r="C1564" s="121" t="s">
        <v>127</v>
      </c>
      <c r="D1564" s="21" t="s">
        <v>18</v>
      </c>
      <c r="E1564" s="21">
        <v>20</v>
      </c>
      <c r="F1564" s="21" t="s">
        <v>19</v>
      </c>
      <c r="G1564" s="88" t="s">
        <v>128</v>
      </c>
      <c r="H1564" s="90">
        <v>438053756</v>
      </c>
      <c r="I1564" s="90">
        <v>0</v>
      </c>
      <c r="J1564" s="90">
        <v>0</v>
      </c>
      <c r="K1564" s="90">
        <v>0</v>
      </c>
      <c r="L1564" s="90">
        <v>0</v>
      </c>
      <c r="M1564" s="90">
        <f t="shared" si="610"/>
        <v>0</v>
      </c>
      <c r="N1564" s="90">
        <f t="shared" si="611"/>
        <v>438053756</v>
      </c>
      <c r="O1564" s="90">
        <v>288970451.94999999</v>
      </c>
      <c r="P1564" s="90">
        <v>245314972.69999999</v>
      </c>
      <c r="Q1564" s="90">
        <v>155493305.59999999</v>
      </c>
      <c r="R1564" s="91">
        <v>155148465.59999999</v>
      </c>
    </row>
    <row r="1565" spans="1:18" ht="18.600000000000001" thickBot="1" x14ac:dyDescent="0.35">
      <c r="A1565" s="2">
        <v>2021</v>
      </c>
      <c r="B1565" s="118" t="s">
        <v>430</v>
      </c>
      <c r="C1565" s="121" t="s">
        <v>129</v>
      </c>
      <c r="D1565" s="21" t="s">
        <v>18</v>
      </c>
      <c r="E1565" s="21">
        <v>20</v>
      </c>
      <c r="F1565" s="21" t="s">
        <v>19</v>
      </c>
      <c r="G1565" s="88" t="s">
        <v>130</v>
      </c>
      <c r="H1565" s="90">
        <v>1485186461</v>
      </c>
      <c r="I1565" s="90">
        <v>0</v>
      </c>
      <c r="J1565" s="90">
        <v>0</v>
      </c>
      <c r="K1565" s="90">
        <v>0</v>
      </c>
      <c r="L1565" s="90">
        <f>100000000+10000000</f>
        <v>110000000</v>
      </c>
      <c r="M1565" s="90">
        <f t="shared" si="610"/>
        <v>-110000000</v>
      </c>
      <c r="N1565" s="90">
        <f t="shared" si="611"/>
        <v>1375186461</v>
      </c>
      <c r="O1565" s="90">
        <v>1365430267.23</v>
      </c>
      <c r="P1565" s="90">
        <v>1365367078.0999999</v>
      </c>
      <c r="Q1565" s="90">
        <v>691924057.59000003</v>
      </c>
      <c r="R1565" s="91">
        <v>691924057.59000003</v>
      </c>
    </row>
    <row r="1566" spans="1:18" ht="47.4" thickBot="1" x14ac:dyDescent="0.35">
      <c r="A1566" s="2">
        <v>2021</v>
      </c>
      <c r="B1566" s="118" t="s">
        <v>430</v>
      </c>
      <c r="C1566" s="121" t="s">
        <v>131</v>
      </c>
      <c r="D1566" s="21" t="s">
        <v>18</v>
      </c>
      <c r="E1566" s="21">
        <v>20</v>
      </c>
      <c r="F1566" s="21" t="s">
        <v>19</v>
      </c>
      <c r="G1566" s="88" t="s">
        <v>132</v>
      </c>
      <c r="H1566" s="90">
        <v>160471120</v>
      </c>
      <c r="I1566" s="90">
        <v>0</v>
      </c>
      <c r="J1566" s="90">
        <v>0</v>
      </c>
      <c r="K1566" s="90">
        <v>10094918.25</v>
      </c>
      <c r="L1566" s="90">
        <v>0</v>
      </c>
      <c r="M1566" s="90">
        <f t="shared" si="610"/>
        <v>10094918.25</v>
      </c>
      <c r="N1566" s="90">
        <f t="shared" si="611"/>
        <v>170566038.25</v>
      </c>
      <c r="O1566" s="90">
        <v>170566038.25</v>
      </c>
      <c r="P1566" s="90">
        <v>170498815.77000001</v>
      </c>
      <c r="Q1566" s="90">
        <v>79899663.709999993</v>
      </c>
      <c r="R1566" s="91">
        <v>79899663.709999993</v>
      </c>
    </row>
    <row r="1567" spans="1:18" ht="47.4" thickBot="1" x14ac:dyDescent="0.35">
      <c r="A1567" s="2">
        <v>2021</v>
      </c>
      <c r="B1567" s="118" t="s">
        <v>430</v>
      </c>
      <c r="C1567" s="121" t="s">
        <v>133</v>
      </c>
      <c r="D1567" s="21" t="s">
        <v>18</v>
      </c>
      <c r="E1567" s="21">
        <v>20</v>
      </c>
      <c r="F1567" s="21" t="s">
        <v>19</v>
      </c>
      <c r="G1567" s="88" t="s">
        <v>134</v>
      </c>
      <c r="H1567" s="90">
        <v>518921304</v>
      </c>
      <c r="I1567" s="90">
        <v>0</v>
      </c>
      <c r="J1567" s="90">
        <v>0</v>
      </c>
      <c r="K1567" s="90">
        <v>0</v>
      </c>
      <c r="L1567" s="90">
        <f>55459348+27443027.43</f>
        <v>82902375.430000007</v>
      </c>
      <c r="M1567" s="90">
        <f t="shared" si="610"/>
        <v>-82902375.430000007</v>
      </c>
      <c r="N1567" s="90">
        <f t="shared" si="611"/>
        <v>436018928.56999999</v>
      </c>
      <c r="O1567" s="90">
        <v>378870928.56999999</v>
      </c>
      <c r="P1567" s="90">
        <v>365972386.79000002</v>
      </c>
      <c r="Q1567" s="90">
        <v>214616312.84999999</v>
      </c>
      <c r="R1567" s="91">
        <v>214616312.84999999</v>
      </c>
    </row>
    <row r="1568" spans="1:18" ht="31.8" thickBot="1" x14ac:dyDescent="0.35">
      <c r="A1568" s="2">
        <v>2021</v>
      </c>
      <c r="B1568" s="118" t="s">
        <v>430</v>
      </c>
      <c r="C1568" s="120" t="s">
        <v>135</v>
      </c>
      <c r="D1568" s="21"/>
      <c r="E1568" s="21"/>
      <c r="F1568" s="21"/>
      <c r="G1568" s="85" t="s">
        <v>136</v>
      </c>
      <c r="H1568" s="95">
        <f>SUM(H1569:H1573)</f>
        <v>563000000</v>
      </c>
      <c r="I1568" s="95">
        <f t="shared" ref="I1568:R1568" si="628">SUM(I1569:I1573)</f>
        <v>0</v>
      </c>
      <c r="J1568" s="95">
        <f t="shared" si="628"/>
        <v>0</v>
      </c>
      <c r="K1568" s="95">
        <f t="shared" si="628"/>
        <v>82000000</v>
      </c>
      <c r="L1568" s="95">
        <f t="shared" si="628"/>
        <v>82000000</v>
      </c>
      <c r="M1568" s="95">
        <f t="shared" si="628"/>
        <v>0</v>
      </c>
      <c r="N1568" s="95">
        <f t="shared" si="628"/>
        <v>563000000</v>
      </c>
      <c r="O1568" s="95">
        <f t="shared" si="628"/>
        <v>513372434.72000003</v>
      </c>
      <c r="P1568" s="95">
        <f t="shared" si="628"/>
        <v>441593382.5</v>
      </c>
      <c r="Q1568" s="95">
        <f t="shared" si="628"/>
        <v>161632174.5</v>
      </c>
      <c r="R1568" s="97">
        <f t="shared" si="628"/>
        <v>161632174.5</v>
      </c>
    </row>
    <row r="1569" spans="1:18" ht="18.600000000000001" thickBot="1" x14ac:dyDescent="0.35">
      <c r="A1569" s="2">
        <v>2021</v>
      </c>
      <c r="B1569" s="118" t="s">
        <v>430</v>
      </c>
      <c r="C1569" s="121" t="s">
        <v>137</v>
      </c>
      <c r="D1569" s="21" t="s">
        <v>18</v>
      </c>
      <c r="E1569" s="21">
        <v>20</v>
      </c>
      <c r="F1569" s="21" t="s">
        <v>19</v>
      </c>
      <c r="G1569" s="88" t="s">
        <v>138</v>
      </c>
      <c r="H1569" s="90">
        <v>270000000</v>
      </c>
      <c r="I1569" s="90">
        <v>0</v>
      </c>
      <c r="J1569" s="90">
        <v>0</v>
      </c>
      <c r="K1569" s="90">
        <v>0</v>
      </c>
      <c r="L1569" s="90">
        <v>0</v>
      </c>
      <c r="M1569" s="90">
        <f t="shared" ref="M1569:M1629" si="629">+I1569-J1569+K1569-L1569</f>
        <v>0</v>
      </c>
      <c r="N1569" s="90">
        <f t="shared" ref="N1569:N1629" si="630">+H1569+M1569</f>
        <v>270000000</v>
      </c>
      <c r="O1569" s="90">
        <v>270000000</v>
      </c>
      <c r="P1569" s="90">
        <v>213587000</v>
      </c>
      <c r="Q1569" s="90">
        <v>126957000</v>
      </c>
      <c r="R1569" s="91">
        <v>126957000</v>
      </c>
    </row>
    <row r="1570" spans="1:18" ht="31.8" thickBot="1" x14ac:dyDescent="0.35">
      <c r="A1570" s="2">
        <v>2021</v>
      </c>
      <c r="B1570" s="118" t="s">
        <v>430</v>
      </c>
      <c r="C1570" s="121" t="s">
        <v>139</v>
      </c>
      <c r="D1570" s="21" t="s">
        <v>18</v>
      </c>
      <c r="E1570" s="21">
        <v>20</v>
      </c>
      <c r="F1570" s="21" t="s">
        <v>19</v>
      </c>
      <c r="G1570" s="88" t="s">
        <v>140</v>
      </c>
      <c r="H1570" s="90">
        <v>50000000</v>
      </c>
      <c r="I1570" s="90">
        <v>0</v>
      </c>
      <c r="J1570" s="90">
        <v>0</v>
      </c>
      <c r="K1570" s="90">
        <v>0</v>
      </c>
      <c r="L1570" s="90">
        <v>0</v>
      </c>
      <c r="M1570" s="90">
        <f t="shared" si="629"/>
        <v>0</v>
      </c>
      <c r="N1570" s="90">
        <f t="shared" si="630"/>
        <v>50000000</v>
      </c>
      <c r="O1570" s="90">
        <v>30372434.719999999</v>
      </c>
      <c r="P1570" s="90">
        <v>17229038.719999999</v>
      </c>
      <c r="Q1570" s="90">
        <v>126.72</v>
      </c>
      <c r="R1570" s="91">
        <v>126.72</v>
      </c>
    </row>
    <row r="1571" spans="1:18" ht="47.4" thickBot="1" x14ac:dyDescent="0.35">
      <c r="A1571" s="2">
        <v>2021</v>
      </c>
      <c r="B1571" s="118" t="s">
        <v>430</v>
      </c>
      <c r="C1571" s="121" t="s">
        <v>141</v>
      </c>
      <c r="D1571" s="21" t="s">
        <v>18</v>
      </c>
      <c r="E1571" s="21">
        <v>20</v>
      </c>
      <c r="F1571" s="21" t="s">
        <v>19</v>
      </c>
      <c r="G1571" s="88" t="s">
        <v>142</v>
      </c>
      <c r="H1571" s="90">
        <v>3000000</v>
      </c>
      <c r="I1571" s="90">
        <v>0</v>
      </c>
      <c r="J1571" s="90">
        <v>0</v>
      </c>
      <c r="K1571" s="90">
        <v>0</v>
      </c>
      <c r="L1571" s="90">
        <v>0</v>
      </c>
      <c r="M1571" s="90">
        <f t="shared" si="629"/>
        <v>0</v>
      </c>
      <c r="N1571" s="90">
        <f t="shared" si="630"/>
        <v>3000000</v>
      </c>
      <c r="O1571" s="90">
        <v>3000000</v>
      </c>
      <c r="P1571" s="90">
        <v>777343.78</v>
      </c>
      <c r="Q1571" s="90">
        <v>777343.78</v>
      </c>
      <c r="R1571" s="91">
        <v>777343.78</v>
      </c>
    </row>
    <row r="1572" spans="1:18" ht="31.8" thickBot="1" x14ac:dyDescent="0.35">
      <c r="A1572" s="2">
        <v>2021</v>
      </c>
      <c r="B1572" s="118" t="s">
        <v>430</v>
      </c>
      <c r="C1572" s="121" t="s">
        <v>143</v>
      </c>
      <c r="D1572" s="21" t="s">
        <v>18</v>
      </c>
      <c r="E1572" s="21">
        <v>20</v>
      </c>
      <c r="F1572" s="21" t="s">
        <v>19</v>
      </c>
      <c r="G1572" s="88" t="s">
        <v>144</v>
      </c>
      <c r="H1572" s="90">
        <v>210000000</v>
      </c>
      <c r="I1572" s="90">
        <v>0</v>
      </c>
      <c r="J1572" s="90">
        <v>0</v>
      </c>
      <c r="K1572" s="90">
        <v>0</v>
      </c>
      <c r="L1572" s="90">
        <v>82000000</v>
      </c>
      <c r="M1572" s="90">
        <f t="shared" si="629"/>
        <v>-82000000</v>
      </c>
      <c r="N1572" s="92">
        <f t="shared" si="630"/>
        <v>128000000</v>
      </c>
      <c r="O1572" s="90">
        <v>98000000</v>
      </c>
      <c r="P1572" s="90">
        <v>98000000</v>
      </c>
      <c r="Q1572" s="90">
        <v>4782404</v>
      </c>
      <c r="R1572" s="91">
        <v>4782404</v>
      </c>
    </row>
    <row r="1573" spans="1:18" ht="18.600000000000001" thickBot="1" x14ac:dyDescent="0.35">
      <c r="A1573" s="2">
        <v>2021</v>
      </c>
      <c r="B1573" s="118" t="s">
        <v>430</v>
      </c>
      <c r="C1573" s="121" t="s">
        <v>145</v>
      </c>
      <c r="D1573" s="21" t="s">
        <v>18</v>
      </c>
      <c r="E1573" s="21">
        <v>20</v>
      </c>
      <c r="F1573" s="21" t="s">
        <v>19</v>
      </c>
      <c r="G1573" s="88" t="s">
        <v>146</v>
      </c>
      <c r="H1573" s="90">
        <v>30000000</v>
      </c>
      <c r="I1573" s="90">
        <v>0</v>
      </c>
      <c r="J1573" s="90">
        <v>0</v>
      </c>
      <c r="K1573" s="90">
        <v>82000000</v>
      </c>
      <c r="L1573" s="90">
        <v>0</v>
      </c>
      <c r="M1573" s="90">
        <f t="shared" si="629"/>
        <v>82000000</v>
      </c>
      <c r="N1573" s="92">
        <f t="shared" si="630"/>
        <v>112000000</v>
      </c>
      <c r="O1573" s="90">
        <v>112000000</v>
      </c>
      <c r="P1573" s="90">
        <v>112000000</v>
      </c>
      <c r="Q1573" s="90">
        <v>29115300</v>
      </c>
      <c r="R1573" s="91">
        <v>29115300</v>
      </c>
    </row>
    <row r="1574" spans="1:18" ht="18.600000000000001" thickBot="1" x14ac:dyDescent="0.35">
      <c r="A1574" s="2">
        <v>2021</v>
      </c>
      <c r="B1574" s="118" t="s">
        <v>430</v>
      </c>
      <c r="C1574" s="120" t="s">
        <v>147</v>
      </c>
      <c r="D1574" s="21" t="s">
        <v>18</v>
      </c>
      <c r="E1574" s="21">
        <v>20</v>
      </c>
      <c r="F1574" s="21" t="s">
        <v>19</v>
      </c>
      <c r="G1574" s="85" t="s">
        <v>148</v>
      </c>
      <c r="H1574" s="95">
        <v>36000000</v>
      </c>
      <c r="I1574" s="95">
        <v>0</v>
      </c>
      <c r="J1574" s="95">
        <v>0</v>
      </c>
      <c r="K1574" s="95">
        <v>0</v>
      </c>
      <c r="L1574" s="95">
        <v>0</v>
      </c>
      <c r="M1574" s="95">
        <f t="shared" si="629"/>
        <v>0</v>
      </c>
      <c r="N1574" s="95">
        <f t="shared" si="630"/>
        <v>36000000</v>
      </c>
      <c r="O1574" s="95">
        <v>9070665.6999999993</v>
      </c>
      <c r="P1574" s="95">
        <v>8035887.0800000001</v>
      </c>
      <c r="Q1574" s="95">
        <v>8035887.0800000001</v>
      </c>
      <c r="R1574" s="97">
        <v>8035887.0800000001</v>
      </c>
    </row>
    <row r="1575" spans="1:18" ht="18.600000000000001" thickBot="1" x14ac:dyDescent="0.35">
      <c r="A1575" s="2">
        <v>2021</v>
      </c>
      <c r="B1575" s="118" t="s">
        <v>430</v>
      </c>
      <c r="C1575" s="120" t="s">
        <v>149</v>
      </c>
      <c r="D1575" s="16"/>
      <c r="E1575" s="16"/>
      <c r="F1575" s="21"/>
      <c r="G1575" s="85" t="s">
        <v>150</v>
      </c>
      <c r="H1575" s="95">
        <f>+H1576+H1579+H1584</f>
        <v>27177626000</v>
      </c>
      <c r="I1575" s="95">
        <f t="shared" ref="I1575:R1575" si="631">+I1576+I1579+I1584</f>
        <v>0</v>
      </c>
      <c r="J1575" s="95">
        <f t="shared" si="631"/>
        <v>0</v>
      </c>
      <c r="K1575" s="95">
        <f t="shared" si="631"/>
        <v>0</v>
      </c>
      <c r="L1575" s="95">
        <f t="shared" si="631"/>
        <v>0</v>
      </c>
      <c r="M1575" s="95">
        <f t="shared" si="631"/>
        <v>0</v>
      </c>
      <c r="N1575" s="95">
        <f t="shared" si="631"/>
        <v>27177626000</v>
      </c>
      <c r="O1575" s="95">
        <f t="shared" si="631"/>
        <v>6596865657.3000002</v>
      </c>
      <c r="P1575" s="95">
        <f t="shared" si="631"/>
        <v>5846487949</v>
      </c>
      <c r="Q1575" s="95">
        <f t="shared" si="631"/>
        <v>3567988393</v>
      </c>
      <c r="R1575" s="97">
        <f t="shared" si="631"/>
        <v>3567988393</v>
      </c>
    </row>
    <row r="1576" spans="1:18" ht="18.600000000000001" thickBot="1" x14ac:dyDescent="0.35">
      <c r="A1576" s="2">
        <v>2021</v>
      </c>
      <c r="B1576" s="118" t="s">
        <v>430</v>
      </c>
      <c r="C1576" s="120" t="s">
        <v>151</v>
      </c>
      <c r="D1576" s="16"/>
      <c r="E1576" s="16"/>
      <c r="F1576" s="21"/>
      <c r="G1576" s="85" t="s">
        <v>152</v>
      </c>
      <c r="H1576" s="95">
        <f t="shared" ref="H1576:R1577" si="632">+H1577</f>
        <v>18767000000</v>
      </c>
      <c r="I1576" s="95">
        <f t="shared" si="632"/>
        <v>0</v>
      </c>
      <c r="J1576" s="95">
        <f t="shared" si="632"/>
        <v>0</v>
      </c>
      <c r="K1576" s="95">
        <f t="shared" si="632"/>
        <v>0</v>
      </c>
      <c r="L1576" s="95">
        <f t="shared" si="632"/>
        <v>0</v>
      </c>
      <c r="M1576" s="95">
        <f t="shared" si="632"/>
        <v>0</v>
      </c>
      <c r="N1576" s="95">
        <f t="shared" si="632"/>
        <v>18767000000</v>
      </c>
      <c r="O1576" s="95">
        <f t="shared" si="632"/>
        <v>0</v>
      </c>
      <c r="P1576" s="95">
        <f t="shared" si="632"/>
        <v>0</v>
      </c>
      <c r="Q1576" s="95">
        <f t="shared" si="632"/>
        <v>0</v>
      </c>
      <c r="R1576" s="97">
        <f t="shared" si="632"/>
        <v>0</v>
      </c>
    </row>
    <row r="1577" spans="1:18" ht="18.600000000000001" thickBot="1" x14ac:dyDescent="0.35">
      <c r="A1577" s="2">
        <v>2021</v>
      </c>
      <c r="B1577" s="118" t="s">
        <v>430</v>
      </c>
      <c r="C1577" s="120" t="s">
        <v>153</v>
      </c>
      <c r="D1577" s="16"/>
      <c r="E1577" s="16"/>
      <c r="F1577" s="21"/>
      <c r="G1577" s="85" t="s">
        <v>154</v>
      </c>
      <c r="H1577" s="95">
        <f t="shared" si="632"/>
        <v>18767000000</v>
      </c>
      <c r="I1577" s="95">
        <f t="shared" si="632"/>
        <v>0</v>
      </c>
      <c r="J1577" s="95">
        <f t="shared" si="632"/>
        <v>0</v>
      </c>
      <c r="K1577" s="95">
        <f t="shared" si="632"/>
        <v>0</v>
      </c>
      <c r="L1577" s="95">
        <f t="shared" si="632"/>
        <v>0</v>
      </c>
      <c r="M1577" s="95">
        <f t="shared" si="632"/>
        <v>0</v>
      </c>
      <c r="N1577" s="95">
        <f t="shared" si="632"/>
        <v>18767000000</v>
      </c>
      <c r="O1577" s="95">
        <f t="shared" si="632"/>
        <v>0</v>
      </c>
      <c r="P1577" s="95">
        <f t="shared" si="632"/>
        <v>0</v>
      </c>
      <c r="Q1577" s="95">
        <f t="shared" si="632"/>
        <v>0</v>
      </c>
      <c r="R1577" s="97">
        <f t="shared" si="632"/>
        <v>0</v>
      </c>
    </row>
    <row r="1578" spans="1:18" ht="47.4" thickBot="1" x14ac:dyDescent="0.35">
      <c r="A1578" s="2">
        <v>2021</v>
      </c>
      <c r="B1578" s="118" t="s">
        <v>430</v>
      </c>
      <c r="C1578" s="120" t="s">
        <v>155</v>
      </c>
      <c r="D1578" s="16" t="s">
        <v>18</v>
      </c>
      <c r="E1578" s="16">
        <v>20</v>
      </c>
      <c r="F1578" s="16" t="s">
        <v>19</v>
      </c>
      <c r="G1578" s="85" t="s">
        <v>156</v>
      </c>
      <c r="H1578" s="93">
        <v>18767000000</v>
      </c>
      <c r="I1578" s="95">
        <v>0</v>
      </c>
      <c r="J1578" s="95">
        <v>0</v>
      </c>
      <c r="K1578" s="95">
        <v>0</v>
      </c>
      <c r="L1578" s="95">
        <v>0</v>
      </c>
      <c r="M1578" s="95">
        <f t="shared" si="629"/>
        <v>0</v>
      </c>
      <c r="N1578" s="95">
        <f t="shared" si="630"/>
        <v>18767000000</v>
      </c>
      <c r="O1578" s="95">
        <v>0</v>
      </c>
      <c r="P1578" s="95">
        <v>0</v>
      </c>
      <c r="Q1578" s="95">
        <v>0</v>
      </c>
      <c r="R1578" s="97">
        <v>0</v>
      </c>
    </row>
    <row r="1579" spans="1:18" ht="18.600000000000001" thickBot="1" x14ac:dyDescent="0.35">
      <c r="A1579" s="2">
        <v>2021</v>
      </c>
      <c r="B1579" s="118" t="s">
        <v>430</v>
      </c>
      <c r="C1579" s="120" t="s">
        <v>157</v>
      </c>
      <c r="D1579" s="16"/>
      <c r="E1579" s="16"/>
      <c r="F1579" s="21"/>
      <c r="G1579" s="85" t="s">
        <v>427</v>
      </c>
      <c r="H1579" s="95">
        <f t="shared" ref="H1579:R1580" si="633">+H1580</f>
        <v>188000000</v>
      </c>
      <c r="I1579" s="95">
        <f t="shared" si="633"/>
        <v>0</v>
      </c>
      <c r="J1579" s="95">
        <f t="shared" si="633"/>
        <v>0</v>
      </c>
      <c r="K1579" s="95">
        <f t="shared" si="633"/>
        <v>0</v>
      </c>
      <c r="L1579" s="95">
        <f t="shared" si="633"/>
        <v>0</v>
      </c>
      <c r="M1579" s="95">
        <f t="shared" si="633"/>
        <v>0</v>
      </c>
      <c r="N1579" s="95">
        <f t="shared" si="633"/>
        <v>188000000</v>
      </c>
      <c r="O1579" s="95">
        <f t="shared" si="633"/>
        <v>188000000</v>
      </c>
      <c r="P1579" s="95">
        <f t="shared" si="633"/>
        <v>32446416.870000001</v>
      </c>
      <c r="Q1579" s="95">
        <f t="shared" si="633"/>
        <v>22057949.870000001</v>
      </c>
      <c r="R1579" s="97">
        <f t="shared" si="633"/>
        <v>22057949.870000001</v>
      </c>
    </row>
    <row r="1580" spans="1:18" ht="31.8" thickBot="1" x14ac:dyDescent="0.35">
      <c r="A1580" s="2">
        <v>2021</v>
      </c>
      <c r="B1580" s="118" t="s">
        <v>430</v>
      </c>
      <c r="C1580" s="120" t="s">
        <v>159</v>
      </c>
      <c r="D1580" s="21"/>
      <c r="E1580" s="21"/>
      <c r="F1580" s="21"/>
      <c r="G1580" s="85" t="s">
        <v>160</v>
      </c>
      <c r="H1580" s="95">
        <f t="shared" si="633"/>
        <v>188000000</v>
      </c>
      <c r="I1580" s="95">
        <f t="shared" si="633"/>
        <v>0</v>
      </c>
      <c r="J1580" s="95">
        <f t="shared" si="633"/>
        <v>0</v>
      </c>
      <c r="K1580" s="95">
        <f t="shared" si="633"/>
        <v>0</v>
      </c>
      <c r="L1580" s="95">
        <f t="shared" si="633"/>
        <v>0</v>
      </c>
      <c r="M1580" s="95">
        <f t="shared" si="633"/>
        <v>0</v>
      </c>
      <c r="N1580" s="95">
        <f t="shared" si="633"/>
        <v>188000000</v>
      </c>
      <c r="O1580" s="95">
        <f t="shared" si="633"/>
        <v>188000000</v>
      </c>
      <c r="P1580" s="95">
        <f t="shared" si="633"/>
        <v>32446416.870000001</v>
      </c>
      <c r="Q1580" s="95">
        <f t="shared" si="633"/>
        <v>22057949.870000001</v>
      </c>
      <c r="R1580" s="97">
        <f t="shared" si="633"/>
        <v>22057949.870000001</v>
      </c>
    </row>
    <row r="1581" spans="1:18" ht="31.8" thickBot="1" x14ac:dyDescent="0.35">
      <c r="A1581" s="2">
        <v>2021</v>
      </c>
      <c r="B1581" s="118" t="s">
        <v>430</v>
      </c>
      <c r="C1581" s="120" t="s">
        <v>161</v>
      </c>
      <c r="D1581" s="21"/>
      <c r="E1581" s="21"/>
      <c r="F1581" s="21"/>
      <c r="G1581" s="85" t="s">
        <v>162</v>
      </c>
      <c r="H1581" s="95">
        <f>+H1582+H1583</f>
        <v>188000000</v>
      </c>
      <c r="I1581" s="95">
        <f t="shared" ref="I1581:R1581" si="634">+I1582+I1583</f>
        <v>0</v>
      </c>
      <c r="J1581" s="95">
        <f t="shared" si="634"/>
        <v>0</v>
      </c>
      <c r="K1581" s="95">
        <f t="shared" si="634"/>
        <v>0</v>
      </c>
      <c r="L1581" s="95">
        <f t="shared" si="634"/>
        <v>0</v>
      </c>
      <c r="M1581" s="95">
        <f t="shared" si="634"/>
        <v>0</v>
      </c>
      <c r="N1581" s="95">
        <f t="shared" si="634"/>
        <v>188000000</v>
      </c>
      <c r="O1581" s="95">
        <f t="shared" si="634"/>
        <v>188000000</v>
      </c>
      <c r="P1581" s="95">
        <f t="shared" si="634"/>
        <v>32446416.870000001</v>
      </c>
      <c r="Q1581" s="95">
        <f t="shared" si="634"/>
        <v>22057949.870000001</v>
      </c>
      <c r="R1581" s="97">
        <f t="shared" si="634"/>
        <v>22057949.870000001</v>
      </c>
    </row>
    <row r="1582" spans="1:18" ht="18.600000000000001" thickBot="1" x14ac:dyDescent="0.35">
      <c r="A1582" s="2">
        <v>2021</v>
      </c>
      <c r="B1582" s="118" t="s">
        <v>430</v>
      </c>
      <c r="C1582" s="121" t="s">
        <v>163</v>
      </c>
      <c r="D1582" s="21" t="s">
        <v>18</v>
      </c>
      <c r="E1582" s="21">
        <v>20</v>
      </c>
      <c r="F1582" s="21" t="s">
        <v>19</v>
      </c>
      <c r="G1582" s="88" t="s">
        <v>164</v>
      </c>
      <c r="H1582" s="90">
        <v>68000000</v>
      </c>
      <c r="I1582" s="90">
        <v>0</v>
      </c>
      <c r="J1582" s="90">
        <v>0</v>
      </c>
      <c r="K1582" s="90">
        <v>0</v>
      </c>
      <c r="L1582" s="90">
        <v>0</v>
      </c>
      <c r="M1582" s="90">
        <f t="shared" si="629"/>
        <v>0</v>
      </c>
      <c r="N1582" s="90">
        <f t="shared" si="630"/>
        <v>68000000</v>
      </c>
      <c r="O1582" s="90">
        <v>68000000</v>
      </c>
      <c r="P1582" s="90">
        <v>32417738.98</v>
      </c>
      <c r="Q1582" s="90">
        <v>22029271.98</v>
      </c>
      <c r="R1582" s="91">
        <v>22029271.98</v>
      </c>
    </row>
    <row r="1583" spans="1:18" ht="31.8" thickBot="1" x14ac:dyDescent="0.35">
      <c r="A1583" s="2">
        <v>2021</v>
      </c>
      <c r="B1583" s="118" t="s">
        <v>430</v>
      </c>
      <c r="C1583" s="121" t="s">
        <v>165</v>
      </c>
      <c r="D1583" s="21" t="s">
        <v>18</v>
      </c>
      <c r="E1583" s="21">
        <v>20</v>
      </c>
      <c r="F1583" s="21" t="s">
        <v>19</v>
      </c>
      <c r="G1583" s="88" t="s">
        <v>166</v>
      </c>
      <c r="H1583" s="90">
        <v>120000000</v>
      </c>
      <c r="I1583" s="90">
        <v>0</v>
      </c>
      <c r="J1583" s="90">
        <v>0</v>
      </c>
      <c r="K1583" s="90">
        <v>0</v>
      </c>
      <c r="L1583" s="90">
        <v>0</v>
      </c>
      <c r="M1583" s="90">
        <f t="shared" si="629"/>
        <v>0</v>
      </c>
      <c r="N1583" s="90">
        <f t="shared" si="630"/>
        <v>120000000</v>
      </c>
      <c r="O1583" s="90">
        <v>120000000</v>
      </c>
      <c r="P1583" s="90">
        <v>28677.89</v>
      </c>
      <c r="Q1583" s="90">
        <v>28677.89</v>
      </c>
      <c r="R1583" s="91">
        <v>28677.89</v>
      </c>
    </row>
    <row r="1584" spans="1:18" ht="18.600000000000001" thickBot="1" x14ac:dyDescent="0.35">
      <c r="A1584" s="2">
        <v>2021</v>
      </c>
      <c r="B1584" s="118" t="s">
        <v>430</v>
      </c>
      <c r="C1584" s="120" t="s">
        <v>167</v>
      </c>
      <c r="D1584" s="16"/>
      <c r="E1584" s="16"/>
      <c r="F1584" s="21"/>
      <c r="G1584" s="85" t="s">
        <v>168</v>
      </c>
      <c r="H1584" s="95">
        <f>+H1585</f>
        <v>8222626000</v>
      </c>
      <c r="I1584" s="95">
        <f t="shared" ref="I1584:R1584" si="635">+I1585</f>
        <v>0</v>
      </c>
      <c r="J1584" s="95">
        <f t="shared" si="635"/>
        <v>0</v>
      </c>
      <c r="K1584" s="95">
        <f t="shared" si="635"/>
        <v>0</v>
      </c>
      <c r="L1584" s="95">
        <f t="shared" si="635"/>
        <v>0</v>
      </c>
      <c r="M1584" s="95">
        <f t="shared" si="635"/>
        <v>0</v>
      </c>
      <c r="N1584" s="95">
        <f t="shared" si="635"/>
        <v>8222626000</v>
      </c>
      <c r="O1584" s="95">
        <f t="shared" si="635"/>
        <v>6408865657.3000002</v>
      </c>
      <c r="P1584" s="95">
        <f t="shared" si="635"/>
        <v>5814041532.1300001</v>
      </c>
      <c r="Q1584" s="95">
        <f t="shared" si="635"/>
        <v>3545930443.1300001</v>
      </c>
      <c r="R1584" s="97">
        <f t="shared" si="635"/>
        <v>3545930443.1300001</v>
      </c>
    </row>
    <row r="1585" spans="1:18" ht="18.600000000000001" thickBot="1" x14ac:dyDescent="0.35">
      <c r="A1585" s="2">
        <v>2021</v>
      </c>
      <c r="B1585" s="118" t="s">
        <v>430</v>
      </c>
      <c r="C1585" s="120" t="s">
        <v>169</v>
      </c>
      <c r="D1585" s="16"/>
      <c r="E1585" s="16"/>
      <c r="F1585" s="21"/>
      <c r="G1585" s="85" t="s">
        <v>170</v>
      </c>
      <c r="H1585" s="95">
        <f>+H1586+H1587+H1588</f>
        <v>8222626000</v>
      </c>
      <c r="I1585" s="95">
        <f t="shared" ref="I1585:R1585" si="636">+I1586+I1587+I1588</f>
        <v>0</v>
      </c>
      <c r="J1585" s="95">
        <f t="shared" si="636"/>
        <v>0</v>
      </c>
      <c r="K1585" s="95">
        <f t="shared" si="636"/>
        <v>0</v>
      </c>
      <c r="L1585" s="95">
        <f t="shared" si="636"/>
        <v>0</v>
      </c>
      <c r="M1585" s="95">
        <f t="shared" si="636"/>
        <v>0</v>
      </c>
      <c r="N1585" s="95">
        <f t="shared" si="636"/>
        <v>8222626000</v>
      </c>
      <c r="O1585" s="95">
        <f t="shared" si="636"/>
        <v>6408865657.3000002</v>
      </c>
      <c r="P1585" s="95">
        <f t="shared" si="636"/>
        <v>5814041532.1300001</v>
      </c>
      <c r="Q1585" s="95">
        <f t="shared" si="636"/>
        <v>3545930443.1300001</v>
      </c>
      <c r="R1585" s="97">
        <f t="shared" si="636"/>
        <v>3545930443.1300001</v>
      </c>
    </row>
    <row r="1586" spans="1:18" ht="18.600000000000001" thickBot="1" x14ac:dyDescent="0.35">
      <c r="A1586" s="2">
        <v>2021</v>
      </c>
      <c r="B1586" s="118" t="s">
        <v>430</v>
      </c>
      <c r="C1586" s="121" t="s">
        <v>171</v>
      </c>
      <c r="D1586" s="21" t="s">
        <v>172</v>
      </c>
      <c r="E1586" s="21">
        <v>10</v>
      </c>
      <c r="F1586" s="21" t="s">
        <v>19</v>
      </c>
      <c r="G1586" s="88" t="s">
        <v>173</v>
      </c>
      <c r="H1586" s="90">
        <v>1408779000</v>
      </c>
      <c r="I1586" s="90">
        <v>0</v>
      </c>
      <c r="J1586" s="90">
        <v>0</v>
      </c>
      <c r="K1586" s="90">
        <v>0</v>
      </c>
      <c r="L1586" s="90">
        <v>0</v>
      </c>
      <c r="M1586" s="90">
        <f t="shared" si="629"/>
        <v>0</v>
      </c>
      <c r="N1586" s="90">
        <f t="shared" si="630"/>
        <v>1408779000</v>
      </c>
      <c r="O1586" s="90">
        <v>1408779000</v>
      </c>
      <c r="P1586" s="90">
        <v>1408779000</v>
      </c>
      <c r="Q1586" s="90">
        <v>1408779000</v>
      </c>
      <c r="R1586" s="91">
        <v>1408779000</v>
      </c>
    </row>
    <row r="1587" spans="1:18" ht="18.600000000000001" thickBot="1" x14ac:dyDescent="0.35">
      <c r="A1587" s="2">
        <v>2021</v>
      </c>
      <c r="B1587" s="118" t="s">
        <v>430</v>
      </c>
      <c r="C1587" s="121" t="s">
        <v>171</v>
      </c>
      <c r="D1587" s="21" t="s">
        <v>18</v>
      </c>
      <c r="E1587" s="21">
        <v>20</v>
      </c>
      <c r="F1587" s="21" t="s">
        <v>19</v>
      </c>
      <c r="G1587" s="88" t="s">
        <v>173</v>
      </c>
      <c r="H1587" s="90">
        <v>848378000</v>
      </c>
      <c r="I1587" s="90">
        <v>0</v>
      </c>
      <c r="J1587" s="90">
        <v>0</v>
      </c>
      <c r="K1587" s="90">
        <v>0</v>
      </c>
      <c r="L1587" s="90">
        <v>0</v>
      </c>
      <c r="M1587" s="90">
        <f t="shared" si="629"/>
        <v>0</v>
      </c>
      <c r="N1587" s="90">
        <f t="shared" si="630"/>
        <v>848378000</v>
      </c>
      <c r="O1587" s="90">
        <v>94272625.510000005</v>
      </c>
      <c r="P1587" s="90">
        <v>79069314.609999999</v>
      </c>
      <c r="Q1587" s="90">
        <v>79069314.609999999</v>
      </c>
      <c r="R1587" s="91">
        <v>79069314.609999999</v>
      </c>
    </row>
    <row r="1588" spans="1:18" ht="18.600000000000001" thickBot="1" x14ac:dyDescent="0.35">
      <c r="A1588" s="2">
        <v>2021</v>
      </c>
      <c r="B1588" s="118" t="s">
        <v>430</v>
      </c>
      <c r="C1588" s="121" t="s">
        <v>174</v>
      </c>
      <c r="D1588" s="21" t="s">
        <v>18</v>
      </c>
      <c r="E1588" s="21">
        <v>20</v>
      </c>
      <c r="F1588" s="21" t="s">
        <v>19</v>
      </c>
      <c r="G1588" s="88" t="s">
        <v>175</v>
      </c>
      <c r="H1588" s="90">
        <v>5965469000</v>
      </c>
      <c r="I1588" s="90">
        <v>0</v>
      </c>
      <c r="J1588" s="90">
        <v>0</v>
      </c>
      <c r="K1588" s="90">
        <v>0</v>
      </c>
      <c r="L1588" s="90">
        <v>0</v>
      </c>
      <c r="M1588" s="90">
        <f t="shared" si="629"/>
        <v>0</v>
      </c>
      <c r="N1588" s="90">
        <f t="shared" si="630"/>
        <v>5965469000</v>
      </c>
      <c r="O1588" s="90">
        <v>4905814031.79</v>
      </c>
      <c r="P1588" s="90">
        <v>4326193217.5200005</v>
      </c>
      <c r="Q1588" s="90">
        <v>2058082128.52</v>
      </c>
      <c r="R1588" s="91">
        <v>2058082128.52</v>
      </c>
    </row>
    <row r="1589" spans="1:18" ht="31.8" thickBot="1" x14ac:dyDescent="0.35">
      <c r="A1589" s="2">
        <v>2021</v>
      </c>
      <c r="B1589" s="118" t="s">
        <v>430</v>
      </c>
      <c r="C1589" s="120" t="s">
        <v>176</v>
      </c>
      <c r="D1589" s="16"/>
      <c r="E1589" s="16"/>
      <c r="F1589" s="21"/>
      <c r="G1589" s="85" t="s">
        <v>177</v>
      </c>
      <c r="H1589" s="95">
        <f t="shared" ref="H1589:R1590" si="637">+H1590</f>
        <v>6122200000</v>
      </c>
      <c r="I1589" s="95">
        <f t="shared" si="637"/>
        <v>0</v>
      </c>
      <c r="J1589" s="95">
        <f t="shared" si="637"/>
        <v>0</v>
      </c>
      <c r="K1589" s="95">
        <f t="shared" si="637"/>
        <v>0</v>
      </c>
      <c r="L1589" s="95">
        <f t="shared" si="637"/>
        <v>0</v>
      </c>
      <c r="M1589" s="95">
        <f t="shared" si="637"/>
        <v>0</v>
      </c>
      <c r="N1589" s="95">
        <f t="shared" si="637"/>
        <v>6122200000</v>
      </c>
      <c r="O1589" s="95">
        <f t="shared" si="637"/>
        <v>4640071275.4499998</v>
      </c>
      <c r="P1589" s="95">
        <f t="shared" si="637"/>
        <v>4640071275.4499998</v>
      </c>
      <c r="Q1589" s="95">
        <f t="shared" si="637"/>
        <v>4640071275.4499998</v>
      </c>
      <c r="R1589" s="97">
        <f t="shared" si="637"/>
        <v>4640071275.4499998</v>
      </c>
    </row>
    <row r="1590" spans="1:18" ht="18.600000000000001" thickBot="1" x14ac:dyDescent="0.35">
      <c r="A1590" s="2">
        <v>2021</v>
      </c>
      <c r="B1590" s="118" t="s">
        <v>430</v>
      </c>
      <c r="C1590" s="120" t="s">
        <v>178</v>
      </c>
      <c r="D1590" s="16"/>
      <c r="E1590" s="16"/>
      <c r="F1590" s="21"/>
      <c r="G1590" s="85" t="s">
        <v>179</v>
      </c>
      <c r="H1590" s="95">
        <f t="shared" si="637"/>
        <v>6122200000</v>
      </c>
      <c r="I1590" s="95">
        <f t="shared" si="637"/>
        <v>0</v>
      </c>
      <c r="J1590" s="95">
        <f t="shared" si="637"/>
        <v>0</v>
      </c>
      <c r="K1590" s="95">
        <f t="shared" si="637"/>
        <v>0</v>
      </c>
      <c r="L1590" s="95">
        <f t="shared" si="637"/>
        <v>0</v>
      </c>
      <c r="M1590" s="95">
        <f t="shared" si="637"/>
        <v>0</v>
      </c>
      <c r="N1590" s="95">
        <f t="shared" si="637"/>
        <v>6122200000</v>
      </c>
      <c r="O1590" s="95">
        <f t="shared" si="637"/>
        <v>4640071275.4499998</v>
      </c>
      <c r="P1590" s="95">
        <f t="shared" si="637"/>
        <v>4640071275.4499998</v>
      </c>
      <c r="Q1590" s="95">
        <f t="shared" si="637"/>
        <v>4640071275.4499998</v>
      </c>
      <c r="R1590" s="97">
        <f t="shared" si="637"/>
        <v>4640071275.4499998</v>
      </c>
    </row>
    <row r="1591" spans="1:18" ht="18.600000000000001" thickBot="1" x14ac:dyDescent="0.35">
      <c r="A1591" s="2">
        <v>2021</v>
      </c>
      <c r="B1591" s="118" t="s">
        <v>430</v>
      </c>
      <c r="C1591" s="124" t="s">
        <v>180</v>
      </c>
      <c r="D1591" s="37" t="s">
        <v>18</v>
      </c>
      <c r="E1591" s="37">
        <v>20</v>
      </c>
      <c r="F1591" s="37" t="s">
        <v>19</v>
      </c>
      <c r="G1591" s="99" t="s">
        <v>181</v>
      </c>
      <c r="H1591" s="100">
        <v>6122200000</v>
      </c>
      <c r="I1591" s="100">
        <v>0</v>
      </c>
      <c r="J1591" s="100">
        <v>0</v>
      </c>
      <c r="K1591" s="100">
        <v>0</v>
      </c>
      <c r="L1591" s="100">
        <v>0</v>
      </c>
      <c r="M1591" s="100">
        <f t="shared" si="629"/>
        <v>0</v>
      </c>
      <c r="N1591" s="100">
        <f t="shared" si="630"/>
        <v>6122200000</v>
      </c>
      <c r="O1591" s="100">
        <v>4640071275.4499998</v>
      </c>
      <c r="P1591" s="100">
        <v>4640071275.4499998</v>
      </c>
      <c r="Q1591" s="100">
        <v>4640071275.4499998</v>
      </c>
      <c r="R1591" s="101">
        <v>4640071275.4499998</v>
      </c>
    </row>
    <row r="1592" spans="1:18" ht="18.600000000000001" thickBot="1" x14ac:dyDescent="0.35">
      <c r="A1592" s="2">
        <v>2021</v>
      </c>
      <c r="B1592" s="118" t="s">
        <v>430</v>
      </c>
      <c r="C1592" s="5" t="s">
        <v>182</v>
      </c>
      <c r="D1592" s="6"/>
      <c r="E1592" s="6"/>
      <c r="F1592" s="6"/>
      <c r="G1592" s="81" t="s">
        <v>183</v>
      </c>
      <c r="H1592" s="8">
        <f>H1593+H1596</f>
        <v>969198470862</v>
      </c>
      <c r="I1592" s="8">
        <f t="shared" ref="I1592:R1592" si="638">I1593+I1596</f>
        <v>0</v>
      </c>
      <c r="J1592" s="8">
        <f t="shared" si="638"/>
        <v>0</v>
      </c>
      <c r="K1592" s="8">
        <f t="shared" si="638"/>
        <v>0</v>
      </c>
      <c r="L1592" s="8">
        <f t="shared" si="638"/>
        <v>0</v>
      </c>
      <c r="M1592" s="8">
        <f t="shared" si="638"/>
        <v>0</v>
      </c>
      <c r="N1592" s="8">
        <f t="shared" si="638"/>
        <v>969198470862</v>
      </c>
      <c r="O1592" s="8">
        <f t="shared" si="638"/>
        <v>551552437192</v>
      </c>
      <c r="P1592" s="8">
        <f t="shared" si="638"/>
        <v>416716266330</v>
      </c>
      <c r="Q1592" s="8">
        <f t="shared" si="638"/>
        <v>416716266330</v>
      </c>
      <c r="R1592" s="9">
        <f t="shared" si="638"/>
        <v>416716266330</v>
      </c>
    </row>
    <row r="1593" spans="1:18" ht="18.600000000000001" thickBot="1" x14ac:dyDescent="0.35">
      <c r="A1593" s="2">
        <v>2021</v>
      </c>
      <c r="B1593" s="118" t="s">
        <v>430</v>
      </c>
      <c r="C1593" s="119" t="s">
        <v>184</v>
      </c>
      <c r="D1593" s="11"/>
      <c r="E1593" s="11"/>
      <c r="F1593" s="42"/>
      <c r="G1593" s="82" t="s">
        <v>185</v>
      </c>
      <c r="H1593" s="43">
        <f>H1594</f>
        <v>134836170862</v>
      </c>
      <c r="I1593" s="43">
        <f t="shared" ref="I1593:R1593" si="639">I1594</f>
        <v>0</v>
      </c>
      <c r="J1593" s="43">
        <f t="shared" si="639"/>
        <v>0</v>
      </c>
      <c r="K1593" s="43">
        <f t="shared" si="639"/>
        <v>0</v>
      </c>
      <c r="L1593" s="43">
        <f t="shared" si="639"/>
        <v>0</v>
      </c>
      <c r="M1593" s="43">
        <f t="shared" si="639"/>
        <v>0</v>
      </c>
      <c r="N1593" s="43">
        <f t="shared" si="639"/>
        <v>134836170862</v>
      </c>
      <c r="O1593" s="43">
        <f t="shared" si="639"/>
        <v>134836170862</v>
      </c>
      <c r="P1593" s="43">
        <f t="shared" si="639"/>
        <v>0</v>
      </c>
      <c r="Q1593" s="43">
        <f t="shared" si="639"/>
        <v>0</v>
      </c>
      <c r="R1593" s="44">
        <f t="shared" si="639"/>
        <v>0</v>
      </c>
    </row>
    <row r="1594" spans="1:18" ht="18.600000000000001" thickBot="1" x14ac:dyDescent="0.35">
      <c r="A1594" s="2">
        <v>2021</v>
      </c>
      <c r="B1594" s="118" t="s">
        <v>430</v>
      </c>
      <c r="C1594" s="120" t="s">
        <v>186</v>
      </c>
      <c r="D1594" s="16"/>
      <c r="E1594" s="16"/>
      <c r="F1594" s="21"/>
      <c r="G1594" s="85" t="s">
        <v>187</v>
      </c>
      <c r="H1594" s="45">
        <f t="shared" ref="H1594:R1594" si="640">+H1595</f>
        <v>134836170862</v>
      </c>
      <c r="I1594" s="45">
        <f t="shared" si="640"/>
        <v>0</v>
      </c>
      <c r="J1594" s="45">
        <f t="shared" si="640"/>
        <v>0</v>
      </c>
      <c r="K1594" s="45">
        <f t="shared" si="640"/>
        <v>0</v>
      </c>
      <c r="L1594" s="45">
        <f t="shared" si="640"/>
        <v>0</v>
      </c>
      <c r="M1594" s="45">
        <f t="shared" si="640"/>
        <v>0</v>
      </c>
      <c r="N1594" s="45">
        <f t="shared" si="640"/>
        <v>134836170862</v>
      </c>
      <c r="O1594" s="45">
        <f t="shared" si="640"/>
        <v>134836170862</v>
      </c>
      <c r="P1594" s="45">
        <f t="shared" si="640"/>
        <v>0</v>
      </c>
      <c r="Q1594" s="45">
        <f t="shared" si="640"/>
        <v>0</v>
      </c>
      <c r="R1594" s="46">
        <f t="shared" si="640"/>
        <v>0</v>
      </c>
    </row>
    <row r="1595" spans="1:18" ht="18.600000000000001" thickBot="1" x14ac:dyDescent="0.35">
      <c r="A1595" s="2">
        <v>2021</v>
      </c>
      <c r="B1595" s="118" t="s">
        <v>430</v>
      </c>
      <c r="C1595" s="121" t="s">
        <v>188</v>
      </c>
      <c r="D1595" s="21" t="s">
        <v>172</v>
      </c>
      <c r="E1595" s="21">
        <v>11</v>
      </c>
      <c r="F1595" s="21" t="s">
        <v>189</v>
      </c>
      <c r="G1595" s="88" t="s">
        <v>190</v>
      </c>
      <c r="H1595" s="47">
        <v>134836170862</v>
      </c>
      <c r="I1595" s="47">
        <v>0</v>
      </c>
      <c r="J1595" s="47">
        <v>0</v>
      </c>
      <c r="K1595" s="47">
        <v>0</v>
      </c>
      <c r="L1595" s="47">
        <v>0</v>
      </c>
      <c r="M1595" s="47">
        <f t="shared" si="629"/>
        <v>0</v>
      </c>
      <c r="N1595" s="47">
        <f t="shared" si="630"/>
        <v>134836170862</v>
      </c>
      <c r="O1595" s="47">
        <v>134836170862</v>
      </c>
      <c r="P1595" s="47">
        <v>0</v>
      </c>
      <c r="Q1595" s="47">
        <v>0</v>
      </c>
      <c r="R1595" s="48">
        <v>0</v>
      </c>
    </row>
    <row r="1596" spans="1:18" ht="18.600000000000001" thickBot="1" x14ac:dyDescent="0.35">
      <c r="A1596" s="2">
        <v>2021</v>
      </c>
      <c r="B1596" s="118" t="s">
        <v>430</v>
      </c>
      <c r="C1596" s="120" t="s">
        <v>191</v>
      </c>
      <c r="D1596" s="16"/>
      <c r="E1596" s="16"/>
      <c r="F1596" s="21"/>
      <c r="G1596" s="85" t="s">
        <v>192</v>
      </c>
      <c r="H1596" s="45">
        <f>H1597</f>
        <v>834362300000</v>
      </c>
      <c r="I1596" s="45">
        <f t="shared" ref="I1596:R1596" si="641">I1597</f>
        <v>0</v>
      </c>
      <c r="J1596" s="45">
        <f t="shared" si="641"/>
        <v>0</v>
      </c>
      <c r="K1596" s="45">
        <f t="shared" si="641"/>
        <v>0</v>
      </c>
      <c r="L1596" s="45">
        <f t="shared" si="641"/>
        <v>0</v>
      </c>
      <c r="M1596" s="45">
        <f t="shared" si="641"/>
        <v>0</v>
      </c>
      <c r="N1596" s="45">
        <f t="shared" si="641"/>
        <v>834362300000</v>
      </c>
      <c r="O1596" s="45">
        <f t="shared" si="641"/>
        <v>416716266330</v>
      </c>
      <c r="P1596" s="45">
        <f t="shared" si="641"/>
        <v>416716266330</v>
      </c>
      <c r="Q1596" s="45">
        <f t="shared" si="641"/>
        <v>416716266330</v>
      </c>
      <c r="R1596" s="46">
        <f t="shared" si="641"/>
        <v>416716266330</v>
      </c>
    </row>
    <row r="1597" spans="1:18" ht="18.600000000000001" thickBot="1" x14ac:dyDescent="0.35">
      <c r="A1597" s="2">
        <v>2021</v>
      </c>
      <c r="B1597" s="118" t="s">
        <v>430</v>
      </c>
      <c r="C1597" s="120" t="s">
        <v>193</v>
      </c>
      <c r="D1597" s="16"/>
      <c r="E1597" s="16"/>
      <c r="F1597" s="21"/>
      <c r="G1597" s="85" t="s">
        <v>194</v>
      </c>
      <c r="H1597" s="45">
        <f>+H1598</f>
        <v>834362300000</v>
      </c>
      <c r="I1597" s="45">
        <f t="shared" ref="I1597:R1597" si="642">+I1598</f>
        <v>0</v>
      </c>
      <c r="J1597" s="45">
        <f t="shared" si="642"/>
        <v>0</v>
      </c>
      <c r="K1597" s="45">
        <f t="shared" si="642"/>
        <v>0</v>
      </c>
      <c r="L1597" s="45">
        <f t="shared" si="642"/>
        <v>0</v>
      </c>
      <c r="M1597" s="45">
        <f t="shared" si="642"/>
        <v>0</v>
      </c>
      <c r="N1597" s="45">
        <f t="shared" si="642"/>
        <v>834362300000</v>
      </c>
      <c r="O1597" s="45">
        <f t="shared" si="642"/>
        <v>416716266330</v>
      </c>
      <c r="P1597" s="45">
        <f t="shared" si="642"/>
        <v>416716266330</v>
      </c>
      <c r="Q1597" s="45">
        <f t="shared" si="642"/>
        <v>416716266330</v>
      </c>
      <c r="R1597" s="46">
        <f t="shared" si="642"/>
        <v>416716266330</v>
      </c>
    </row>
    <row r="1598" spans="1:18" ht="18.600000000000001" thickBot="1" x14ac:dyDescent="0.35">
      <c r="A1598" s="2">
        <v>2021</v>
      </c>
      <c r="B1598" s="118" t="s">
        <v>430</v>
      </c>
      <c r="C1598" s="124" t="s">
        <v>195</v>
      </c>
      <c r="D1598" s="37" t="s">
        <v>172</v>
      </c>
      <c r="E1598" s="37">
        <v>11</v>
      </c>
      <c r="F1598" s="37" t="s">
        <v>19</v>
      </c>
      <c r="G1598" s="99" t="s">
        <v>196</v>
      </c>
      <c r="H1598" s="49">
        <v>834362300000</v>
      </c>
      <c r="I1598" s="49">
        <v>0</v>
      </c>
      <c r="J1598" s="49">
        <v>0</v>
      </c>
      <c r="K1598" s="49">
        <v>0</v>
      </c>
      <c r="L1598" s="49">
        <v>0</v>
      </c>
      <c r="M1598" s="49">
        <f t="shared" si="629"/>
        <v>0</v>
      </c>
      <c r="N1598" s="49">
        <f t="shared" si="630"/>
        <v>834362300000</v>
      </c>
      <c r="O1598" s="49">
        <v>416716266330</v>
      </c>
      <c r="P1598" s="49">
        <v>416716266330</v>
      </c>
      <c r="Q1598" s="49">
        <v>416716266330</v>
      </c>
      <c r="R1598" s="50">
        <v>416716266330</v>
      </c>
    </row>
    <row r="1599" spans="1:18" ht="18.600000000000001" thickBot="1" x14ac:dyDescent="0.35">
      <c r="A1599" s="2">
        <v>2021</v>
      </c>
      <c r="B1599" s="118" t="s">
        <v>430</v>
      </c>
      <c r="C1599" s="5" t="s">
        <v>197</v>
      </c>
      <c r="D1599" s="6"/>
      <c r="E1599" s="6"/>
      <c r="F1599" s="6"/>
      <c r="G1599" s="81" t="s">
        <v>440</v>
      </c>
      <c r="H1599" s="8">
        <f t="shared" ref="H1599:R1599" si="643">+H1600+H1704+H1710+H1722+H1733</f>
        <v>4237527256305</v>
      </c>
      <c r="I1599" s="8">
        <f t="shared" si="643"/>
        <v>0</v>
      </c>
      <c r="J1599" s="8">
        <f t="shared" si="643"/>
        <v>0</v>
      </c>
      <c r="K1599" s="8">
        <f t="shared" si="643"/>
        <v>21990000000</v>
      </c>
      <c r="L1599" s="8">
        <f t="shared" si="643"/>
        <v>21990000000</v>
      </c>
      <c r="M1599" s="8">
        <f t="shared" si="643"/>
        <v>0</v>
      </c>
      <c r="N1599" s="8">
        <f t="shared" si="643"/>
        <v>4237527256305</v>
      </c>
      <c r="O1599" s="8">
        <f t="shared" si="643"/>
        <v>4172526442620.2305</v>
      </c>
      <c r="P1599" s="8">
        <f t="shared" si="643"/>
        <v>4112147157148.98</v>
      </c>
      <c r="Q1599" s="8">
        <f t="shared" si="643"/>
        <v>151358183289.89999</v>
      </c>
      <c r="R1599" s="9">
        <f t="shared" si="643"/>
        <v>151347033382.94</v>
      </c>
    </row>
    <row r="1600" spans="1:18" ht="18.600000000000001" thickBot="1" x14ac:dyDescent="0.35">
      <c r="A1600" s="2">
        <v>2021</v>
      </c>
      <c r="B1600" s="118" t="s">
        <v>430</v>
      </c>
      <c r="C1600" s="119" t="s">
        <v>198</v>
      </c>
      <c r="D1600" s="11"/>
      <c r="E1600" s="11"/>
      <c r="F1600" s="42"/>
      <c r="G1600" s="82" t="s">
        <v>199</v>
      </c>
      <c r="H1600" s="102">
        <f>+H1601</f>
        <v>4013197084476</v>
      </c>
      <c r="I1600" s="102">
        <f t="shared" ref="I1600:R1600" si="644">+I1601</f>
        <v>0</v>
      </c>
      <c r="J1600" s="102">
        <f t="shared" si="644"/>
        <v>0</v>
      </c>
      <c r="K1600" s="102">
        <f t="shared" si="644"/>
        <v>0</v>
      </c>
      <c r="L1600" s="102">
        <f t="shared" si="644"/>
        <v>0</v>
      </c>
      <c r="M1600" s="102">
        <f t="shared" si="644"/>
        <v>0</v>
      </c>
      <c r="N1600" s="102">
        <f t="shared" si="644"/>
        <v>4013197084476</v>
      </c>
      <c r="O1600" s="102">
        <f t="shared" si="644"/>
        <v>4000308900560.8604</v>
      </c>
      <c r="P1600" s="102">
        <f t="shared" si="644"/>
        <v>3993008472620.1396</v>
      </c>
      <c r="Q1600" s="102">
        <f t="shared" si="644"/>
        <v>122648599776.94</v>
      </c>
      <c r="R1600" s="103">
        <f t="shared" si="644"/>
        <v>122645938738.94</v>
      </c>
    </row>
    <row r="1601" spans="1:18" ht="18.600000000000001" thickBot="1" x14ac:dyDescent="0.35">
      <c r="A1601" s="2">
        <v>2021</v>
      </c>
      <c r="B1601" s="118" t="s">
        <v>430</v>
      </c>
      <c r="C1601" s="120" t="s">
        <v>200</v>
      </c>
      <c r="D1601" s="16"/>
      <c r="E1601" s="16"/>
      <c r="F1601" s="21"/>
      <c r="G1601" s="85" t="s">
        <v>201</v>
      </c>
      <c r="H1601" s="95">
        <f t="shared" ref="H1601:R1601" si="645">+H1602+H1606+H1610+H1614+H1618+H1622+H1626+H1630+H1634+H1638+H1644+H1648+H1652+H1656+H1660+H1664+H1668+H1673+H1676+H1680+H1684+H1688+H1692+H1696</f>
        <v>4013197084476</v>
      </c>
      <c r="I1601" s="95">
        <f t="shared" si="645"/>
        <v>0</v>
      </c>
      <c r="J1601" s="95">
        <f t="shared" si="645"/>
        <v>0</v>
      </c>
      <c r="K1601" s="95">
        <f t="shared" si="645"/>
        <v>0</v>
      </c>
      <c r="L1601" s="95">
        <f t="shared" si="645"/>
        <v>0</v>
      </c>
      <c r="M1601" s="95">
        <f t="shared" si="645"/>
        <v>0</v>
      </c>
      <c r="N1601" s="95">
        <f t="shared" si="645"/>
        <v>4013197084476</v>
      </c>
      <c r="O1601" s="95">
        <f t="shared" si="645"/>
        <v>4000308900560.8604</v>
      </c>
      <c r="P1601" s="95">
        <f t="shared" si="645"/>
        <v>3993008472620.1396</v>
      </c>
      <c r="Q1601" s="95">
        <f t="shared" si="645"/>
        <v>122648599776.94</v>
      </c>
      <c r="R1601" s="97">
        <f t="shared" si="645"/>
        <v>122645938738.94</v>
      </c>
    </row>
    <row r="1602" spans="1:18" ht="47.4" thickBot="1" x14ac:dyDescent="0.35">
      <c r="A1602" s="2">
        <v>2021</v>
      </c>
      <c r="B1602" s="118" t="s">
        <v>430</v>
      </c>
      <c r="C1602" s="120" t="s">
        <v>202</v>
      </c>
      <c r="D1602" s="21"/>
      <c r="E1602" s="21"/>
      <c r="F1602" s="21"/>
      <c r="G1602" s="85" t="s">
        <v>203</v>
      </c>
      <c r="H1602" s="95">
        <f t="shared" ref="H1602:R1604" si="646">+H1603</f>
        <v>197403295128</v>
      </c>
      <c r="I1602" s="95">
        <f t="shared" si="646"/>
        <v>0</v>
      </c>
      <c r="J1602" s="95">
        <f t="shared" si="646"/>
        <v>0</v>
      </c>
      <c r="K1602" s="95">
        <f t="shared" si="646"/>
        <v>0</v>
      </c>
      <c r="L1602" s="95">
        <f t="shared" si="646"/>
        <v>0</v>
      </c>
      <c r="M1602" s="95">
        <f t="shared" si="646"/>
        <v>0</v>
      </c>
      <c r="N1602" s="95">
        <f t="shared" si="646"/>
        <v>197403295128</v>
      </c>
      <c r="O1602" s="95">
        <f t="shared" si="646"/>
        <v>197403295128</v>
      </c>
      <c r="P1602" s="95">
        <f t="shared" si="646"/>
        <v>197403295128</v>
      </c>
      <c r="Q1602" s="95">
        <f t="shared" si="646"/>
        <v>0</v>
      </c>
      <c r="R1602" s="97">
        <f t="shared" si="646"/>
        <v>0</v>
      </c>
    </row>
    <row r="1603" spans="1:18" ht="47.4" thickBot="1" x14ac:dyDescent="0.35">
      <c r="A1603" s="2">
        <v>2021</v>
      </c>
      <c r="B1603" s="118" t="s">
        <v>430</v>
      </c>
      <c r="C1603" s="120" t="s">
        <v>204</v>
      </c>
      <c r="D1603" s="53"/>
      <c r="E1603" s="53"/>
      <c r="F1603" s="21"/>
      <c r="G1603" s="85" t="s">
        <v>203</v>
      </c>
      <c r="H1603" s="95">
        <f t="shared" si="646"/>
        <v>197403295128</v>
      </c>
      <c r="I1603" s="95">
        <f t="shared" si="646"/>
        <v>0</v>
      </c>
      <c r="J1603" s="95">
        <f t="shared" si="646"/>
        <v>0</v>
      </c>
      <c r="K1603" s="95">
        <f t="shared" si="646"/>
        <v>0</v>
      </c>
      <c r="L1603" s="95">
        <f t="shared" si="646"/>
        <v>0</v>
      </c>
      <c r="M1603" s="95">
        <f t="shared" si="646"/>
        <v>0</v>
      </c>
      <c r="N1603" s="95">
        <f t="shared" si="646"/>
        <v>197403295128</v>
      </c>
      <c r="O1603" s="95">
        <f t="shared" si="646"/>
        <v>197403295128</v>
      </c>
      <c r="P1603" s="95">
        <f t="shared" si="646"/>
        <v>197403295128</v>
      </c>
      <c r="Q1603" s="95">
        <f t="shared" si="646"/>
        <v>0</v>
      </c>
      <c r="R1603" s="97">
        <f t="shared" si="646"/>
        <v>0</v>
      </c>
    </row>
    <row r="1604" spans="1:18" ht="18.600000000000001" thickBot="1" x14ac:dyDescent="0.35">
      <c r="A1604" s="2">
        <v>2021</v>
      </c>
      <c r="B1604" s="118" t="s">
        <v>430</v>
      </c>
      <c r="C1604" s="120" t="s">
        <v>205</v>
      </c>
      <c r="D1604" s="53"/>
      <c r="E1604" s="53"/>
      <c r="F1604" s="21"/>
      <c r="G1604" s="85" t="s">
        <v>206</v>
      </c>
      <c r="H1604" s="95">
        <f t="shared" si="646"/>
        <v>197403295128</v>
      </c>
      <c r="I1604" s="95">
        <f t="shared" si="646"/>
        <v>0</v>
      </c>
      <c r="J1604" s="95">
        <f t="shared" si="646"/>
        <v>0</v>
      </c>
      <c r="K1604" s="95">
        <f t="shared" si="646"/>
        <v>0</v>
      </c>
      <c r="L1604" s="95">
        <f t="shared" si="646"/>
        <v>0</v>
      </c>
      <c r="M1604" s="95">
        <f t="shared" si="646"/>
        <v>0</v>
      </c>
      <c r="N1604" s="95">
        <f t="shared" si="646"/>
        <v>197403295128</v>
      </c>
      <c r="O1604" s="95">
        <f t="shared" si="646"/>
        <v>197403295128</v>
      </c>
      <c r="P1604" s="95">
        <f t="shared" si="646"/>
        <v>197403295128</v>
      </c>
      <c r="Q1604" s="95">
        <f t="shared" si="646"/>
        <v>0</v>
      </c>
      <c r="R1604" s="97">
        <f t="shared" si="646"/>
        <v>0</v>
      </c>
    </row>
    <row r="1605" spans="1:18" ht="18.600000000000001" thickBot="1" x14ac:dyDescent="0.35">
      <c r="A1605" s="2">
        <v>2021</v>
      </c>
      <c r="B1605" s="118" t="s">
        <v>430</v>
      </c>
      <c r="C1605" s="121" t="s">
        <v>207</v>
      </c>
      <c r="D1605" s="21" t="s">
        <v>172</v>
      </c>
      <c r="E1605" s="21">
        <v>11</v>
      </c>
      <c r="F1605" s="21" t="s">
        <v>19</v>
      </c>
      <c r="G1605" s="88" t="s">
        <v>208</v>
      </c>
      <c r="H1605" s="90">
        <v>197403295128</v>
      </c>
      <c r="I1605" s="90">
        <v>0</v>
      </c>
      <c r="J1605" s="90">
        <v>0</v>
      </c>
      <c r="K1605" s="90">
        <v>0</v>
      </c>
      <c r="L1605" s="90">
        <v>0</v>
      </c>
      <c r="M1605" s="90">
        <f t="shared" si="629"/>
        <v>0</v>
      </c>
      <c r="N1605" s="90">
        <f t="shared" si="630"/>
        <v>197403295128</v>
      </c>
      <c r="O1605" s="90">
        <v>197403295128</v>
      </c>
      <c r="P1605" s="90">
        <v>197403295128</v>
      </c>
      <c r="Q1605" s="90">
        <v>0</v>
      </c>
      <c r="R1605" s="91">
        <v>0</v>
      </c>
    </row>
    <row r="1606" spans="1:18" ht="47.4" thickBot="1" x14ac:dyDescent="0.35">
      <c r="A1606" s="2">
        <v>2021</v>
      </c>
      <c r="B1606" s="118" t="s">
        <v>430</v>
      </c>
      <c r="C1606" s="120" t="s">
        <v>209</v>
      </c>
      <c r="D1606" s="53"/>
      <c r="E1606" s="53"/>
      <c r="F1606" s="21"/>
      <c r="G1606" s="85" t="s">
        <v>210</v>
      </c>
      <c r="H1606" s="95">
        <f t="shared" ref="H1606:R1608" si="647">+H1607</f>
        <v>1740600000</v>
      </c>
      <c r="I1606" s="95">
        <f t="shared" si="647"/>
        <v>0</v>
      </c>
      <c r="J1606" s="95">
        <f t="shared" si="647"/>
        <v>0</v>
      </c>
      <c r="K1606" s="95">
        <f t="shared" si="647"/>
        <v>0</v>
      </c>
      <c r="L1606" s="95">
        <f t="shared" si="647"/>
        <v>0</v>
      </c>
      <c r="M1606" s="95">
        <f t="shared" si="647"/>
        <v>0</v>
      </c>
      <c r="N1606" s="95">
        <f t="shared" si="647"/>
        <v>1740600000</v>
      </c>
      <c r="O1606" s="95">
        <f t="shared" si="647"/>
        <v>1740600000</v>
      </c>
      <c r="P1606" s="95">
        <f t="shared" si="647"/>
        <v>1740600000</v>
      </c>
      <c r="Q1606" s="95">
        <f t="shared" si="647"/>
        <v>0</v>
      </c>
      <c r="R1606" s="97">
        <f t="shared" si="647"/>
        <v>0</v>
      </c>
    </row>
    <row r="1607" spans="1:18" ht="47.4" thickBot="1" x14ac:dyDescent="0.35">
      <c r="A1607" s="2">
        <v>2021</v>
      </c>
      <c r="B1607" s="118" t="s">
        <v>430</v>
      </c>
      <c r="C1607" s="120" t="s">
        <v>211</v>
      </c>
      <c r="D1607" s="21"/>
      <c r="E1607" s="21"/>
      <c r="F1607" s="21"/>
      <c r="G1607" s="104" t="s">
        <v>210</v>
      </c>
      <c r="H1607" s="95">
        <f t="shared" si="647"/>
        <v>1740600000</v>
      </c>
      <c r="I1607" s="95">
        <f t="shared" si="647"/>
        <v>0</v>
      </c>
      <c r="J1607" s="95">
        <f t="shared" si="647"/>
        <v>0</v>
      </c>
      <c r="K1607" s="95">
        <f t="shared" si="647"/>
        <v>0</v>
      </c>
      <c r="L1607" s="95">
        <f t="shared" si="647"/>
        <v>0</v>
      </c>
      <c r="M1607" s="95">
        <f t="shared" si="647"/>
        <v>0</v>
      </c>
      <c r="N1607" s="95">
        <f t="shared" si="647"/>
        <v>1740600000</v>
      </c>
      <c r="O1607" s="95">
        <f t="shared" si="647"/>
        <v>1740600000</v>
      </c>
      <c r="P1607" s="95">
        <f t="shared" si="647"/>
        <v>1740600000</v>
      </c>
      <c r="Q1607" s="95">
        <f t="shared" si="647"/>
        <v>0</v>
      </c>
      <c r="R1607" s="97">
        <f t="shared" si="647"/>
        <v>0</v>
      </c>
    </row>
    <row r="1608" spans="1:18" ht="18.600000000000001" thickBot="1" x14ac:dyDescent="0.35">
      <c r="A1608" s="2">
        <v>2021</v>
      </c>
      <c r="B1608" s="118" t="s">
        <v>430</v>
      </c>
      <c r="C1608" s="120" t="s">
        <v>212</v>
      </c>
      <c r="D1608" s="21"/>
      <c r="E1608" s="21"/>
      <c r="F1608" s="21"/>
      <c r="G1608" s="85" t="s">
        <v>206</v>
      </c>
      <c r="H1608" s="95">
        <f t="shared" si="647"/>
        <v>1740600000</v>
      </c>
      <c r="I1608" s="95">
        <f t="shared" si="647"/>
        <v>0</v>
      </c>
      <c r="J1608" s="95">
        <f t="shared" si="647"/>
        <v>0</v>
      </c>
      <c r="K1608" s="95">
        <f t="shared" si="647"/>
        <v>0</v>
      </c>
      <c r="L1608" s="95">
        <f t="shared" si="647"/>
        <v>0</v>
      </c>
      <c r="M1608" s="95">
        <f t="shared" si="647"/>
        <v>0</v>
      </c>
      <c r="N1608" s="95">
        <f t="shared" si="647"/>
        <v>1740600000</v>
      </c>
      <c r="O1608" s="95">
        <f t="shared" si="647"/>
        <v>1740600000</v>
      </c>
      <c r="P1608" s="95">
        <f t="shared" si="647"/>
        <v>1740600000</v>
      </c>
      <c r="Q1608" s="95">
        <f t="shared" si="647"/>
        <v>0</v>
      </c>
      <c r="R1608" s="97">
        <f t="shared" si="647"/>
        <v>0</v>
      </c>
    </row>
    <row r="1609" spans="1:18" ht="18.600000000000001" thickBot="1" x14ac:dyDescent="0.35">
      <c r="A1609" s="2">
        <v>2021</v>
      </c>
      <c r="B1609" s="118" t="s">
        <v>430</v>
      </c>
      <c r="C1609" s="121" t="s">
        <v>213</v>
      </c>
      <c r="D1609" s="21" t="s">
        <v>172</v>
      </c>
      <c r="E1609" s="21">
        <v>11</v>
      </c>
      <c r="F1609" s="21" t="s">
        <v>19</v>
      </c>
      <c r="G1609" s="88" t="s">
        <v>208</v>
      </c>
      <c r="H1609" s="90">
        <v>1740600000</v>
      </c>
      <c r="I1609" s="90">
        <v>0</v>
      </c>
      <c r="J1609" s="90">
        <v>0</v>
      </c>
      <c r="K1609" s="90">
        <v>0</v>
      </c>
      <c r="L1609" s="90">
        <v>0</v>
      </c>
      <c r="M1609" s="90">
        <f t="shared" si="629"/>
        <v>0</v>
      </c>
      <c r="N1609" s="90">
        <f t="shared" si="630"/>
        <v>1740600000</v>
      </c>
      <c r="O1609" s="90">
        <v>1740600000</v>
      </c>
      <c r="P1609" s="90">
        <v>1740600000</v>
      </c>
      <c r="Q1609" s="90">
        <v>0</v>
      </c>
      <c r="R1609" s="91">
        <v>0</v>
      </c>
    </row>
    <row r="1610" spans="1:18" ht="63" thickBot="1" x14ac:dyDescent="0.35">
      <c r="A1610" s="2">
        <v>2021</v>
      </c>
      <c r="B1610" s="118" t="s">
        <v>430</v>
      </c>
      <c r="C1610" s="120" t="s">
        <v>214</v>
      </c>
      <c r="D1610" s="21"/>
      <c r="E1610" s="21"/>
      <c r="F1610" s="21"/>
      <c r="G1610" s="85" t="s">
        <v>215</v>
      </c>
      <c r="H1610" s="95">
        <f t="shared" ref="H1610:R1612" si="648">+H1611</f>
        <v>152413550265</v>
      </c>
      <c r="I1610" s="95">
        <f t="shared" si="648"/>
        <v>0</v>
      </c>
      <c r="J1610" s="95">
        <f t="shared" si="648"/>
        <v>0</v>
      </c>
      <c r="K1610" s="95">
        <f t="shared" si="648"/>
        <v>0</v>
      </c>
      <c r="L1610" s="95">
        <f t="shared" si="648"/>
        <v>0</v>
      </c>
      <c r="M1610" s="95">
        <f t="shared" si="648"/>
        <v>0</v>
      </c>
      <c r="N1610" s="95">
        <f t="shared" si="648"/>
        <v>152413550265</v>
      </c>
      <c r="O1610" s="95">
        <f t="shared" si="648"/>
        <v>152413550265</v>
      </c>
      <c r="P1610" s="95">
        <f t="shared" si="648"/>
        <v>152413550265</v>
      </c>
      <c r="Q1610" s="95">
        <f t="shared" si="648"/>
        <v>0</v>
      </c>
      <c r="R1610" s="97">
        <f t="shared" si="648"/>
        <v>0</v>
      </c>
    </row>
    <row r="1611" spans="1:18" ht="63" thickBot="1" x14ac:dyDescent="0.35">
      <c r="A1611" s="2">
        <v>2021</v>
      </c>
      <c r="B1611" s="118" t="s">
        <v>430</v>
      </c>
      <c r="C1611" s="120" t="s">
        <v>216</v>
      </c>
      <c r="D1611" s="53"/>
      <c r="E1611" s="53"/>
      <c r="F1611" s="21"/>
      <c r="G1611" s="85" t="s">
        <v>215</v>
      </c>
      <c r="H1611" s="95">
        <f t="shared" si="648"/>
        <v>152413550265</v>
      </c>
      <c r="I1611" s="95">
        <f t="shared" si="648"/>
        <v>0</v>
      </c>
      <c r="J1611" s="95">
        <f t="shared" si="648"/>
        <v>0</v>
      </c>
      <c r="K1611" s="95">
        <f t="shared" si="648"/>
        <v>0</v>
      </c>
      <c r="L1611" s="95">
        <f t="shared" si="648"/>
        <v>0</v>
      </c>
      <c r="M1611" s="95">
        <f t="shared" si="648"/>
        <v>0</v>
      </c>
      <c r="N1611" s="95">
        <f t="shared" si="648"/>
        <v>152413550265</v>
      </c>
      <c r="O1611" s="95">
        <f t="shared" si="648"/>
        <v>152413550265</v>
      </c>
      <c r="P1611" s="95">
        <f t="shared" si="648"/>
        <v>152413550265</v>
      </c>
      <c r="Q1611" s="95">
        <f t="shared" si="648"/>
        <v>0</v>
      </c>
      <c r="R1611" s="97">
        <f t="shared" si="648"/>
        <v>0</v>
      </c>
    </row>
    <row r="1612" spans="1:18" ht="18.600000000000001" thickBot="1" x14ac:dyDescent="0.35">
      <c r="A1612" s="2">
        <v>2021</v>
      </c>
      <c r="B1612" s="118" t="s">
        <v>430</v>
      </c>
      <c r="C1612" s="120" t="s">
        <v>217</v>
      </c>
      <c r="D1612" s="53"/>
      <c r="E1612" s="53"/>
      <c r="F1612" s="21"/>
      <c r="G1612" s="85" t="s">
        <v>218</v>
      </c>
      <c r="H1612" s="95">
        <f t="shared" si="648"/>
        <v>152413550265</v>
      </c>
      <c r="I1612" s="95">
        <f t="shared" si="648"/>
        <v>0</v>
      </c>
      <c r="J1612" s="95">
        <f t="shared" si="648"/>
        <v>0</v>
      </c>
      <c r="K1612" s="95">
        <f t="shared" si="648"/>
        <v>0</v>
      </c>
      <c r="L1612" s="95">
        <f t="shared" si="648"/>
        <v>0</v>
      </c>
      <c r="M1612" s="95">
        <f t="shared" si="648"/>
        <v>0</v>
      </c>
      <c r="N1612" s="95">
        <f t="shared" si="648"/>
        <v>152413550265</v>
      </c>
      <c r="O1612" s="95">
        <f t="shared" si="648"/>
        <v>152413550265</v>
      </c>
      <c r="P1612" s="95">
        <f t="shared" si="648"/>
        <v>152413550265</v>
      </c>
      <c r="Q1612" s="95">
        <f t="shared" si="648"/>
        <v>0</v>
      </c>
      <c r="R1612" s="97">
        <f t="shared" si="648"/>
        <v>0</v>
      </c>
    </row>
    <row r="1613" spans="1:18" ht="18.600000000000001" thickBot="1" x14ac:dyDescent="0.35">
      <c r="A1613" s="2">
        <v>2021</v>
      </c>
      <c r="B1613" s="118" t="s">
        <v>430</v>
      </c>
      <c r="C1613" s="121" t="s">
        <v>219</v>
      </c>
      <c r="D1613" s="21" t="s">
        <v>172</v>
      </c>
      <c r="E1613" s="21">
        <v>11</v>
      </c>
      <c r="F1613" s="21" t="s">
        <v>19</v>
      </c>
      <c r="G1613" s="88" t="s">
        <v>208</v>
      </c>
      <c r="H1613" s="90">
        <v>152413550265</v>
      </c>
      <c r="I1613" s="90">
        <v>0</v>
      </c>
      <c r="J1613" s="90">
        <v>0</v>
      </c>
      <c r="K1613" s="90">
        <v>0</v>
      </c>
      <c r="L1613" s="90">
        <v>0</v>
      </c>
      <c r="M1613" s="90">
        <f t="shared" si="629"/>
        <v>0</v>
      </c>
      <c r="N1613" s="90">
        <f t="shared" si="630"/>
        <v>152413550265</v>
      </c>
      <c r="O1613" s="90">
        <v>152413550265</v>
      </c>
      <c r="P1613" s="90">
        <v>152413550265</v>
      </c>
      <c r="Q1613" s="90">
        <v>0</v>
      </c>
      <c r="R1613" s="91">
        <v>0</v>
      </c>
    </row>
    <row r="1614" spans="1:18" ht="78.599999999999994" thickBot="1" x14ac:dyDescent="0.35">
      <c r="A1614" s="2">
        <v>2021</v>
      </c>
      <c r="B1614" s="118" t="s">
        <v>430</v>
      </c>
      <c r="C1614" s="120" t="s">
        <v>220</v>
      </c>
      <c r="D1614" s="21"/>
      <c r="E1614" s="21"/>
      <c r="F1614" s="21"/>
      <c r="G1614" s="104" t="s">
        <v>221</v>
      </c>
      <c r="H1614" s="95">
        <f t="shared" ref="H1614:R1616" si="649">+H1615</f>
        <v>174246806812</v>
      </c>
      <c r="I1614" s="95">
        <f t="shared" si="649"/>
        <v>0</v>
      </c>
      <c r="J1614" s="95">
        <f t="shared" si="649"/>
        <v>0</v>
      </c>
      <c r="K1614" s="95">
        <f t="shared" si="649"/>
        <v>0</v>
      </c>
      <c r="L1614" s="95">
        <f t="shared" si="649"/>
        <v>0</v>
      </c>
      <c r="M1614" s="95">
        <f t="shared" si="649"/>
        <v>0</v>
      </c>
      <c r="N1614" s="95">
        <f t="shared" si="649"/>
        <v>174246806812</v>
      </c>
      <c r="O1614" s="95">
        <f t="shared" si="649"/>
        <v>174246806812</v>
      </c>
      <c r="P1614" s="95">
        <f t="shared" si="649"/>
        <v>174246806812</v>
      </c>
      <c r="Q1614" s="95">
        <f t="shared" si="649"/>
        <v>0</v>
      </c>
      <c r="R1614" s="97">
        <f t="shared" si="649"/>
        <v>0</v>
      </c>
    </row>
    <row r="1615" spans="1:18" ht="78.599999999999994" thickBot="1" x14ac:dyDescent="0.35">
      <c r="A1615" s="2">
        <v>2021</v>
      </c>
      <c r="B1615" s="118" t="s">
        <v>430</v>
      </c>
      <c r="C1615" s="120" t="s">
        <v>222</v>
      </c>
      <c r="D1615" s="53"/>
      <c r="E1615" s="53"/>
      <c r="F1615" s="21"/>
      <c r="G1615" s="104" t="s">
        <v>221</v>
      </c>
      <c r="H1615" s="95">
        <f t="shared" si="649"/>
        <v>174246806812</v>
      </c>
      <c r="I1615" s="95">
        <f t="shared" si="649"/>
        <v>0</v>
      </c>
      <c r="J1615" s="95">
        <f t="shared" si="649"/>
        <v>0</v>
      </c>
      <c r="K1615" s="95">
        <f t="shared" si="649"/>
        <v>0</v>
      </c>
      <c r="L1615" s="95">
        <f t="shared" si="649"/>
        <v>0</v>
      </c>
      <c r="M1615" s="95">
        <f t="shared" si="649"/>
        <v>0</v>
      </c>
      <c r="N1615" s="95">
        <f t="shared" si="649"/>
        <v>174246806812</v>
      </c>
      <c r="O1615" s="95">
        <f t="shared" si="649"/>
        <v>174246806812</v>
      </c>
      <c r="P1615" s="95">
        <f t="shared" si="649"/>
        <v>174246806812</v>
      </c>
      <c r="Q1615" s="95">
        <f t="shared" si="649"/>
        <v>0</v>
      </c>
      <c r="R1615" s="97">
        <f t="shared" si="649"/>
        <v>0</v>
      </c>
    </row>
    <row r="1616" spans="1:18" ht="18.600000000000001" thickBot="1" x14ac:dyDescent="0.35">
      <c r="A1616" s="2">
        <v>2021</v>
      </c>
      <c r="B1616" s="118" t="s">
        <v>430</v>
      </c>
      <c r="C1616" s="120" t="s">
        <v>223</v>
      </c>
      <c r="D1616" s="53"/>
      <c r="E1616" s="53"/>
      <c r="F1616" s="21"/>
      <c r="G1616" s="85" t="s">
        <v>218</v>
      </c>
      <c r="H1616" s="95">
        <f t="shared" si="649"/>
        <v>174246806812</v>
      </c>
      <c r="I1616" s="95">
        <f t="shared" si="649"/>
        <v>0</v>
      </c>
      <c r="J1616" s="95">
        <f t="shared" si="649"/>
        <v>0</v>
      </c>
      <c r="K1616" s="95">
        <f t="shared" si="649"/>
        <v>0</v>
      </c>
      <c r="L1616" s="95">
        <f t="shared" si="649"/>
        <v>0</v>
      </c>
      <c r="M1616" s="95">
        <f t="shared" si="649"/>
        <v>0</v>
      </c>
      <c r="N1616" s="95">
        <f t="shared" si="649"/>
        <v>174246806812</v>
      </c>
      <c r="O1616" s="95">
        <f t="shared" si="649"/>
        <v>174246806812</v>
      </c>
      <c r="P1616" s="95">
        <f t="shared" si="649"/>
        <v>174246806812</v>
      </c>
      <c r="Q1616" s="95">
        <f t="shared" si="649"/>
        <v>0</v>
      </c>
      <c r="R1616" s="97">
        <f t="shared" si="649"/>
        <v>0</v>
      </c>
    </row>
    <row r="1617" spans="1:18" ht="18.600000000000001" thickBot="1" x14ac:dyDescent="0.35">
      <c r="A1617" s="2">
        <v>2021</v>
      </c>
      <c r="B1617" s="118" t="s">
        <v>430</v>
      </c>
      <c r="C1617" s="121" t="s">
        <v>224</v>
      </c>
      <c r="D1617" s="21" t="s">
        <v>172</v>
      </c>
      <c r="E1617" s="21">
        <v>11</v>
      </c>
      <c r="F1617" s="21" t="s">
        <v>19</v>
      </c>
      <c r="G1617" s="88" t="s">
        <v>208</v>
      </c>
      <c r="H1617" s="90">
        <v>174246806812</v>
      </c>
      <c r="I1617" s="90">
        <v>0</v>
      </c>
      <c r="J1617" s="90">
        <v>0</v>
      </c>
      <c r="K1617" s="90">
        <v>0</v>
      </c>
      <c r="L1617" s="90">
        <v>0</v>
      </c>
      <c r="M1617" s="90">
        <f t="shared" si="629"/>
        <v>0</v>
      </c>
      <c r="N1617" s="90">
        <f t="shared" si="630"/>
        <v>174246806812</v>
      </c>
      <c r="O1617" s="90">
        <v>174246806812</v>
      </c>
      <c r="P1617" s="90">
        <v>174246806812</v>
      </c>
      <c r="Q1617" s="90">
        <v>0</v>
      </c>
      <c r="R1617" s="91">
        <v>0</v>
      </c>
    </row>
    <row r="1618" spans="1:18" ht="63" thickBot="1" x14ac:dyDescent="0.35">
      <c r="A1618" s="2">
        <v>2021</v>
      </c>
      <c r="B1618" s="118" t="s">
        <v>430</v>
      </c>
      <c r="C1618" s="120" t="s">
        <v>225</v>
      </c>
      <c r="D1618" s="16"/>
      <c r="E1618" s="16"/>
      <c r="F1618" s="16"/>
      <c r="G1618" s="85" t="s">
        <v>226</v>
      </c>
      <c r="H1618" s="95">
        <f t="shared" ref="H1618:R1620" si="650">+H1619</f>
        <v>251092107058</v>
      </c>
      <c r="I1618" s="95">
        <f t="shared" si="650"/>
        <v>0</v>
      </c>
      <c r="J1618" s="95">
        <f t="shared" si="650"/>
        <v>0</v>
      </c>
      <c r="K1618" s="95">
        <f t="shared" si="650"/>
        <v>0</v>
      </c>
      <c r="L1618" s="95">
        <f t="shared" si="650"/>
        <v>0</v>
      </c>
      <c r="M1618" s="95">
        <f t="shared" si="650"/>
        <v>0</v>
      </c>
      <c r="N1618" s="95">
        <f t="shared" si="650"/>
        <v>251092107058</v>
      </c>
      <c r="O1618" s="95">
        <f t="shared" si="650"/>
        <v>251092107058</v>
      </c>
      <c r="P1618" s="95">
        <f t="shared" si="650"/>
        <v>251092107058</v>
      </c>
      <c r="Q1618" s="95">
        <f t="shared" si="650"/>
        <v>0</v>
      </c>
      <c r="R1618" s="97">
        <f t="shared" si="650"/>
        <v>0</v>
      </c>
    </row>
    <row r="1619" spans="1:18" ht="63" thickBot="1" x14ac:dyDescent="0.35">
      <c r="A1619" s="2">
        <v>2021</v>
      </c>
      <c r="B1619" s="118" t="s">
        <v>430</v>
      </c>
      <c r="C1619" s="120" t="s">
        <v>227</v>
      </c>
      <c r="D1619" s="55"/>
      <c r="E1619" s="55"/>
      <c r="F1619" s="16"/>
      <c r="G1619" s="104" t="s">
        <v>226</v>
      </c>
      <c r="H1619" s="95">
        <f t="shared" si="650"/>
        <v>251092107058</v>
      </c>
      <c r="I1619" s="95">
        <f t="shared" si="650"/>
        <v>0</v>
      </c>
      <c r="J1619" s="95">
        <f t="shared" si="650"/>
        <v>0</v>
      </c>
      <c r="K1619" s="95">
        <f t="shared" si="650"/>
        <v>0</v>
      </c>
      <c r="L1619" s="95">
        <f t="shared" si="650"/>
        <v>0</v>
      </c>
      <c r="M1619" s="95">
        <f t="shared" si="650"/>
        <v>0</v>
      </c>
      <c r="N1619" s="95">
        <f t="shared" si="650"/>
        <v>251092107058</v>
      </c>
      <c r="O1619" s="95">
        <f t="shared" si="650"/>
        <v>251092107058</v>
      </c>
      <c r="P1619" s="95">
        <f t="shared" si="650"/>
        <v>251092107058</v>
      </c>
      <c r="Q1619" s="95">
        <f t="shared" si="650"/>
        <v>0</v>
      </c>
      <c r="R1619" s="97">
        <f t="shared" si="650"/>
        <v>0</v>
      </c>
    </row>
    <row r="1620" spans="1:18" ht="18.600000000000001" thickBot="1" x14ac:dyDescent="0.35">
      <c r="A1620" s="2">
        <v>2021</v>
      </c>
      <c r="B1620" s="118" t="s">
        <v>430</v>
      </c>
      <c r="C1620" s="120" t="s">
        <v>228</v>
      </c>
      <c r="D1620" s="55"/>
      <c r="E1620" s="55"/>
      <c r="F1620" s="16"/>
      <c r="G1620" s="85" t="s">
        <v>218</v>
      </c>
      <c r="H1620" s="95">
        <f t="shared" si="650"/>
        <v>251092107058</v>
      </c>
      <c r="I1620" s="95">
        <f t="shared" si="650"/>
        <v>0</v>
      </c>
      <c r="J1620" s="95">
        <f t="shared" si="650"/>
        <v>0</v>
      </c>
      <c r="K1620" s="95">
        <f t="shared" si="650"/>
        <v>0</v>
      </c>
      <c r="L1620" s="95">
        <f t="shared" si="650"/>
        <v>0</v>
      </c>
      <c r="M1620" s="95">
        <f t="shared" si="650"/>
        <v>0</v>
      </c>
      <c r="N1620" s="95">
        <f t="shared" si="650"/>
        <v>251092107058</v>
      </c>
      <c r="O1620" s="95">
        <f t="shared" si="650"/>
        <v>251092107058</v>
      </c>
      <c r="P1620" s="95">
        <f t="shared" si="650"/>
        <v>251092107058</v>
      </c>
      <c r="Q1620" s="95">
        <f t="shared" si="650"/>
        <v>0</v>
      </c>
      <c r="R1620" s="97">
        <f t="shared" si="650"/>
        <v>0</v>
      </c>
    </row>
    <row r="1621" spans="1:18" ht="18.600000000000001" thickBot="1" x14ac:dyDescent="0.35">
      <c r="A1621" s="2">
        <v>2021</v>
      </c>
      <c r="B1621" s="118" t="s">
        <v>430</v>
      </c>
      <c r="C1621" s="121" t="s">
        <v>229</v>
      </c>
      <c r="D1621" s="21" t="s">
        <v>172</v>
      </c>
      <c r="E1621" s="21">
        <v>11</v>
      </c>
      <c r="F1621" s="21" t="s">
        <v>19</v>
      </c>
      <c r="G1621" s="88" t="s">
        <v>208</v>
      </c>
      <c r="H1621" s="90">
        <v>251092107058</v>
      </c>
      <c r="I1621" s="90">
        <v>0</v>
      </c>
      <c r="J1621" s="90">
        <v>0</v>
      </c>
      <c r="K1621" s="90">
        <v>0</v>
      </c>
      <c r="L1621" s="90">
        <v>0</v>
      </c>
      <c r="M1621" s="90">
        <f t="shared" si="629"/>
        <v>0</v>
      </c>
      <c r="N1621" s="90">
        <f t="shared" si="630"/>
        <v>251092107058</v>
      </c>
      <c r="O1621" s="90">
        <v>251092107058</v>
      </c>
      <c r="P1621" s="90">
        <v>251092107058</v>
      </c>
      <c r="Q1621" s="90">
        <v>0</v>
      </c>
      <c r="R1621" s="91">
        <v>0</v>
      </c>
    </row>
    <row r="1622" spans="1:18" ht="78.599999999999994" thickBot="1" x14ac:dyDescent="0.35">
      <c r="A1622" s="2">
        <v>2021</v>
      </c>
      <c r="B1622" s="118" t="s">
        <v>430</v>
      </c>
      <c r="C1622" s="120" t="s">
        <v>230</v>
      </c>
      <c r="D1622" s="21"/>
      <c r="E1622" s="21"/>
      <c r="F1622" s="21"/>
      <c r="G1622" s="85" t="s">
        <v>231</v>
      </c>
      <c r="H1622" s="95">
        <f t="shared" ref="H1622:R1624" si="651">+H1623</f>
        <v>242233026988</v>
      </c>
      <c r="I1622" s="95">
        <f t="shared" si="651"/>
        <v>0</v>
      </c>
      <c r="J1622" s="95">
        <f t="shared" si="651"/>
        <v>0</v>
      </c>
      <c r="K1622" s="95">
        <f t="shared" si="651"/>
        <v>0</v>
      </c>
      <c r="L1622" s="95">
        <f t="shared" si="651"/>
        <v>0</v>
      </c>
      <c r="M1622" s="95">
        <f t="shared" si="651"/>
        <v>0</v>
      </c>
      <c r="N1622" s="95">
        <f t="shared" si="651"/>
        <v>242233026988</v>
      </c>
      <c r="O1622" s="95">
        <f t="shared" si="651"/>
        <v>242233026988</v>
      </c>
      <c r="P1622" s="95">
        <f t="shared" si="651"/>
        <v>242233026988</v>
      </c>
      <c r="Q1622" s="95">
        <f t="shared" si="651"/>
        <v>8850428804</v>
      </c>
      <c r="R1622" s="97">
        <f t="shared" si="651"/>
        <v>8850428804</v>
      </c>
    </row>
    <row r="1623" spans="1:18" ht="78.599999999999994" thickBot="1" x14ac:dyDescent="0.35">
      <c r="A1623" s="2">
        <v>2021</v>
      </c>
      <c r="B1623" s="118" t="s">
        <v>430</v>
      </c>
      <c r="C1623" s="120" t="s">
        <v>232</v>
      </c>
      <c r="D1623" s="53"/>
      <c r="E1623" s="53"/>
      <c r="F1623" s="21"/>
      <c r="G1623" s="85" t="s">
        <v>231</v>
      </c>
      <c r="H1623" s="95">
        <f t="shared" si="651"/>
        <v>242233026988</v>
      </c>
      <c r="I1623" s="95">
        <f t="shared" si="651"/>
        <v>0</v>
      </c>
      <c r="J1623" s="95">
        <f t="shared" si="651"/>
        <v>0</v>
      </c>
      <c r="K1623" s="95">
        <f t="shared" si="651"/>
        <v>0</v>
      </c>
      <c r="L1623" s="95">
        <f t="shared" si="651"/>
        <v>0</v>
      </c>
      <c r="M1623" s="95">
        <f t="shared" si="651"/>
        <v>0</v>
      </c>
      <c r="N1623" s="95">
        <f t="shared" si="651"/>
        <v>242233026988</v>
      </c>
      <c r="O1623" s="95">
        <f t="shared" si="651"/>
        <v>242233026988</v>
      </c>
      <c r="P1623" s="95">
        <f t="shared" si="651"/>
        <v>242233026988</v>
      </c>
      <c r="Q1623" s="95">
        <f t="shared" si="651"/>
        <v>8850428804</v>
      </c>
      <c r="R1623" s="97">
        <f t="shared" si="651"/>
        <v>8850428804</v>
      </c>
    </row>
    <row r="1624" spans="1:18" ht="18.600000000000001" thickBot="1" x14ac:dyDescent="0.35">
      <c r="A1624" s="2">
        <v>2021</v>
      </c>
      <c r="B1624" s="118" t="s">
        <v>430</v>
      </c>
      <c r="C1624" s="120" t="s">
        <v>233</v>
      </c>
      <c r="D1624" s="53"/>
      <c r="E1624" s="53"/>
      <c r="F1624" s="21"/>
      <c r="G1624" s="85" t="s">
        <v>218</v>
      </c>
      <c r="H1624" s="95">
        <f t="shared" si="651"/>
        <v>242233026988</v>
      </c>
      <c r="I1624" s="95">
        <f t="shared" si="651"/>
        <v>0</v>
      </c>
      <c r="J1624" s="95">
        <f t="shared" si="651"/>
        <v>0</v>
      </c>
      <c r="K1624" s="95">
        <f t="shared" si="651"/>
        <v>0</v>
      </c>
      <c r="L1624" s="95">
        <f t="shared" si="651"/>
        <v>0</v>
      </c>
      <c r="M1624" s="95">
        <f t="shared" si="651"/>
        <v>0</v>
      </c>
      <c r="N1624" s="95">
        <f t="shared" si="651"/>
        <v>242233026988</v>
      </c>
      <c r="O1624" s="95">
        <f t="shared" si="651"/>
        <v>242233026988</v>
      </c>
      <c r="P1624" s="95">
        <f t="shared" si="651"/>
        <v>242233026988</v>
      </c>
      <c r="Q1624" s="95">
        <f t="shared" si="651"/>
        <v>8850428804</v>
      </c>
      <c r="R1624" s="97">
        <f t="shared" si="651"/>
        <v>8850428804</v>
      </c>
    </row>
    <row r="1625" spans="1:18" ht="18.600000000000001" thickBot="1" x14ac:dyDescent="0.35">
      <c r="A1625" s="2">
        <v>2021</v>
      </c>
      <c r="B1625" s="118" t="s">
        <v>430</v>
      </c>
      <c r="C1625" s="121" t="s">
        <v>234</v>
      </c>
      <c r="D1625" s="21" t="s">
        <v>172</v>
      </c>
      <c r="E1625" s="21">
        <v>11</v>
      </c>
      <c r="F1625" s="21" t="s">
        <v>19</v>
      </c>
      <c r="G1625" s="88" t="s">
        <v>208</v>
      </c>
      <c r="H1625" s="90">
        <v>242233026988</v>
      </c>
      <c r="I1625" s="90">
        <v>0</v>
      </c>
      <c r="J1625" s="90">
        <v>0</v>
      </c>
      <c r="K1625" s="90">
        <v>0</v>
      </c>
      <c r="L1625" s="90">
        <v>0</v>
      </c>
      <c r="M1625" s="90">
        <f t="shared" si="629"/>
        <v>0</v>
      </c>
      <c r="N1625" s="90">
        <f t="shared" si="630"/>
        <v>242233026988</v>
      </c>
      <c r="O1625" s="90">
        <v>242233026988</v>
      </c>
      <c r="P1625" s="90">
        <v>242233026988</v>
      </c>
      <c r="Q1625" s="90">
        <v>8850428804</v>
      </c>
      <c r="R1625" s="91">
        <v>8850428804</v>
      </c>
    </row>
    <row r="1626" spans="1:18" ht="63" thickBot="1" x14ac:dyDescent="0.35">
      <c r="A1626" s="2">
        <v>2021</v>
      </c>
      <c r="B1626" s="118" t="s">
        <v>430</v>
      </c>
      <c r="C1626" s="120" t="s">
        <v>235</v>
      </c>
      <c r="D1626" s="21"/>
      <c r="E1626" s="21"/>
      <c r="F1626" s="21"/>
      <c r="G1626" s="85" t="s">
        <v>236</v>
      </c>
      <c r="H1626" s="95">
        <f t="shared" ref="H1626:R1628" si="652">+H1627</f>
        <v>172797196133</v>
      </c>
      <c r="I1626" s="95">
        <f t="shared" si="652"/>
        <v>0</v>
      </c>
      <c r="J1626" s="95">
        <f t="shared" si="652"/>
        <v>0</v>
      </c>
      <c r="K1626" s="95">
        <f t="shared" si="652"/>
        <v>0</v>
      </c>
      <c r="L1626" s="95">
        <f t="shared" si="652"/>
        <v>0</v>
      </c>
      <c r="M1626" s="95">
        <f t="shared" si="652"/>
        <v>0</v>
      </c>
      <c r="N1626" s="95">
        <f t="shared" si="652"/>
        <v>172797196133</v>
      </c>
      <c r="O1626" s="95">
        <f t="shared" si="652"/>
        <v>172797196133</v>
      </c>
      <c r="P1626" s="95">
        <f t="shared" si="652"/>
        <v>172797196133</v>
      </c>
      <c r="Q1626" s="95">
        <f t="shared" si="652"/>
        <v>11739643239</v>
      </c>
      <c r="R1626" s="97">
        <f t="shared" si="652"/>
        <v>11739643239</v>
      </c>
    </row>
    <row r="1627" spans="1:18" ht="63" thickBot="1" x14ac:dyDescent="0.35">
      <c r="A1627" s="2">
        <v>2021</v>
      </c>
      <c r="B1627" s="118" t="s">
        <v>430</v>
      </c>
      <c r="C1627" s="120" t="s">
        <v>237</v>
      </c>
      <c r="D1627" s="53"/>
      <c r="E1627" s="53"/>
      <c r="F1627" s="21"/>
      <c r="G1627" s="104" t="s">
        <v>236</v>
      </c>
      <c r="H1627" s="95">
        <f t="shared" si="652"/>
        <v>172797196133</v>
      </c>
      <c r="I1627" s="95">
        <f t="shared" si="652"/>
        <v>0</v>
      </c>
      <c r="J1627" s="95">
        <f t="shared" si="652"/>
        <v>0</v>
      </c>
      <c r="K1627" s="95">
        <f t="shared" si="652"/>
        <v>0</v>
      </c>
      <c r="L1627" s="95">
        <f t="shared" si="652"/>
        <v>0</v>
      </c>
      <c r="M1627" s="95">
        <f t="shared" si="652"/>
        <v>0</v>
      </c>
      <c r="N1627" s="95">
        <f t="shared" si="652"/>
        <v>172797196133</v>
      </c>
      <c r="O1627" s="95">
        <f t="shared" si="652"/>
        <v>172797196133</v>
      </c>
      <c r="P1627" s="95">
        <f t="shared" si="652"/>
        <v>172797196133</v>
      </c>
      <c r="Q1627" s="95">
        <f t="shared" si="652"/>
        <v>11739643239</v>
      </c>
      <c r="R1627" s="97">
        <f t="shared" si="652"/>
        <v>11739643239</v>
      </c>
    </row>
    <row r="1628" spans="1:18" ht="18.600000000000001" thickBot="1" x14ac:dyDescent="0.35">
      <c r="A1628" s="2">
        <v>2021</v>
      </c>
      <c r="B1628" s="118" t="s">
        <v>430</v>
      </c>
      <c r="C1628" s="120" t="s">
        <v>238</v>
      </c>
      <c r="D1628" s="53"/>
      <c r="E1628" s="53"/>
      <c r="F1628" s="21"/>
      <c r="G1628" s="85" t="s">
        <v>218</v>
      </c>
      <c r="H1628" s="95">
        <f t="shared" si="652"/>
        <v>172797196133</v>
      </c>
      <c r="I1628" s="95">
        <f t="shared" si="652"/>
        <v>0</v>
      </c>
      <c r="J1628" s="95">
        <f t="shared" si="652"/>
        <v>0</v>
      </c>
      <c r="K1628" s="95">
        <f t="shared" si="652"/>
        <v>0</v>
      </c>
      <c r="L1628" s="95">
        <f t="shared" si="652"/>
        <v>0</v>
      </c>
      <c r="M1628" s="95">
        <f t="shared" si="652"/>
        <v>0</v>
      </c>
      <c r="N1628" s="95">
        <f t="shared" si="652"/>
        <v>172797196133</v>
      </c>
      <c r="O1628" s="95">
        <f t="shared" si="652"/>
        <v>172797196133</v>
      </c>
      <c r="P1628" s="95">
        <f t="shared" si="652"/>
        <v>172797196133</v>
      </c>
      <c r="Q1628" s="95">
        <f t="shared" si="652"/>
        <v>11739643239</v>
      </c>
      <c r="R1628" s="97">
        <f t="shared" si="652"/>
        <v>11739643239</v>
      </c>
    </row>
    <row r="1629" spans="1:18" ht="18.600000000000001" thickBot="1" x14ac:dyDescent="0.35">
      <c r="A1629" s="2">
        <v>2021</v>
      </c>
      <c r="B1629" s="118" t="s">
        <v>430</v>
      </c>
      <c r="C1629" s="121" t="s">
        <v>239</v>
      </c>
      <c r="D1629" s="21" t="s">
        <v>172</v>
      </c>
      <c r="E1629" s="21">
        <v>11</v>
      </c>
      <c r="F1629" s="21" t="s">
        <v>19</v>
      </c>
      <c r="G1629" s="88" t="s">
        <v>208</v>
      </c>
      <c r="H1629" s="90">
        <v>172797196133</v>
      </c>
      <c r="I1629" s="90">
        <v>0</v>
      </c>
      <c r="J1629" s="90">
        <v>0</v>
      </c>
      <c r="K1629" s="90">
        <v>0</v>
      </c>
      <c r="L1629" s="90">
        <v>0</v>
      </c>
      <c r="M1629" s="90">
        <f t="shared" si="629"/>
        <v>0</v>
      </c>
      <c r="N1629" s="90">
        <f t="shared" si="630"/>
        <v>172797196133</v>
      </c>
      <c r="O1629" s="90">
        <v>172797196133</v>
      </c>
      <c r="P1629" s="90">
        <v>172797196133</v>
      </c>
      <c r="Q1629" s="90">
        <v>11739643239</v>
      </c>
      <c r="R1629" s="91">
        <v>11739643239</v>
      </c>
    </row>
    <row r="1630" spans="1:18" ht="63" thickBot="1" x14ac:dyDescent="0.35">
      <c r="A1630" s="2">
        <v>2021</v>
      </c>
      <c r="B1630" s="118" t="s">
        <v>430</v>
      </c>
      <c r="C1630" s="120" t="s">
        <v>240</v>
      </c>
      <c r="D1630" s="21"/>
      <c r="E1630" s="21"/>
      <c r="F1630" s="21"/>
      <c r="G1630" s="85" t="s">
        <v>241</v>
      </c>
      <c r="H1630" s="95">
        <f t="shared" ref="H1630:R1632" si="653">+H1631</f>
        <v>186940477824</v>
      </c>
      <c r="I1630" s="95">
        <f t="shared" si="653"/>
        <v>0</v>
      </c>
      <c r="J1630" s="95">
        <f t="shared" si="653"/>
        <v>0</v>
      </c>
      <c r="K1630" s="95">
        <f t="shared" si="653"/>
        <v>0</v>
      </c>
      <c r="L1630" s="95">
        <f t="shared" si="653"/>
        <v>0</v>
      </c>
      <c r="M1630" s="95">
        <f t="shared" si="653"/>
        <v>0</v>
      </c>
      <c r="N1630" s="95">
        <f t="shared" si="653"/>
        <v>186940477824</v>
      </c>
      <c r="O1630" s="95">
        <f t="shared" si="653"/>
        <v>186940477824</v>
      </c>
      <c r="P1630" s="95">
        <f t="shared" si="653"/>
        <v>186940477824</v>
      </c>
      <c r="Q1630" s="95">
        <f t="shared" si="653"/>
        <v>17558442757</v>
      </c>
      <c r="R1630" s="97">
        <f t="shared" si="653"/>
        <v>17558442757</v>
      </c>
    </row>
    <row r="1631" spans="1:18" ht="63" thickBot="1" x14ac:dyDescent="0.35">
      <c r="A1631" s="2">
        <v>2021</v>
      </c>
      <c r="B1631" s="118" t="s">
        <v>430</v>
      </c>
      <c r="C1631" s="120" t="s">
        <v>242</v>
      </c>
      <c r="D1631" s="53"/>
      <c r="E1631" s="53"/>
      <c r="F1631" s="21"/>
      <c r="G1631" s="104" t="s">
        <v>241</v>
      </c>
      <c r="H1631" s="95">
        <f t="shared" si="653"/>
        <v>186940477824</v>
      </c>
      <c r="I1631" s="95">
        <f t="shared" si="653"/>
        <v>0</v>
      </c>
      <c r="J1631" s="95">
        <f t="shared" si="653"/>
        <v>0</v>
      </c>
      <c r="K1631" s="95">
        <f t="shared" si="653"/>
        <v>0</v>
      </c>
      <c r="L1631" s="95">
        <f t="shared" si="653"/>
        <v>0</v>
      </c>
      <c r="M1631" s="95">
        <f t="shared" si="653"/>
        <v>0</v>
      </c>
      <c r="N1631" s="95">
        <f t="shared" si="653"/>
        <v>186940477824</v>
      </c>
      <c r="O1631" s="95">
        <f t="shared" si="653"/>
        <v>186940477824</v>
      </c>
      <c r="P1631" s="95">
        <f t="shared" si="653"/>
        <v>186940477824</v>
      </c>
      <c r="Q1631" s="95">
        <f t="shared" si="653"/>
        <v>17558442757</v>
      </c>
      <c r="R1631" s="97">
        <f t="shared" si="653"/>
        <v>17558442757</v>
      </c>
    </row>
    <row r="1632" spans="1:18" ht="18.600000000000001" thickBot="1" x14ac:dyDescent="0.35">
      <c r="A1632" s="2">
        <v>2021</v>
      </c>
      <c r="B1632" s="118" t="s">
        <v>430</v>
      </c>
      <c r="C1632" s="120" t="s">
        <v>243</v>
      </c>
      <c r="D1632" s="53"/>
      <c r="E1632" s="53"/>
      <c r="F1632" s="21"/>
      <c r="G1632" s="85" t="s">
        <v>218</v>
      </c>
      <c r="H1632" s="95">
        <f t="shared" si="653"/>
        <v>186940477824</v>
      </c>
      <c r="I1632" s="95">
        <f t="shared" si="653"/>
        <v>0</v>
      </c>
      <c r="J1632" s="95">
        <f t="shared" si="653"/>
        <v>0</v>
      </c>
      <c r="K1632" s="95">
        <f t="shared" si="653"/>
        <v>0</v>
      </c>
      <c r="L1632" s="95">
        <f t="shared" si="653"/>
        <v>0</v>
      </c>
      <c r="M1632" s="95">
        <f t="shared" si="653"/>
        <v>0</v>
      </c>
      <c r="N1632" s="95">
        <f t="shared" si="653"/>
        <v>186940477824</v>
      </c>
      <c r="O1632" s="95">
        <f t="shared" si="653"/>
        <v>186940477824</v>
      </c>
      <c r="P1632" s="95">
        <f t="shared" si="653"/>
        <v>186940477824</v>
      </c>
      <c r="Q1632" s="95">
        <f t="shared" si="653"/>
        <v>17558442757</v>
      </c>
      <c r="R1632" s="97">
        <f t="shared" si="653"/>
        <v>17558442757</v>
      </c>
    </row>
    <row r="1633" spans="1:18" ht="18.600000000000001" thickBot="1" x14ac:dyDescent="0.35">
      <c r="A1633" s="2">
        <v>2021</v>
      </c>
      <c r="B1633" s="118" t="s">
        <v>430</v>
      </c>
      <c r="C1633" s="121" t="s">
        <v>244</v>
      </c>
      <c r="D1633" s="21" t="s">
        <v>172</v>
      </c>
      <c r="E1633" s="21">
        <v>11</v>
      </c>
      <c r="F1633" s="21" t="s">
        <v>19</v>
      </c>
      <c r="G1633" s="88" t="s">
        <v>208</v>
      </c>
      <c r="H1633" s="90">
        <v>186940477824</v>
      </c>
      <c r="I1633" s="90">
        <v>0</v>
      </c>
      <c r="J1633" s="90">
        <v>0</v>
      </c>
      <c r="K1633" s="90">
        <v>0</v>
      </c>
      <c r="L1633" s="90">
        <v>0</v>
      </c>
      <c r="M1633" s="90">
        <f t="shared" ref="M1633:M1696" si="654">+I1633-J1633+K1633-L1633</f>
        <v>0</v>
      </c>
      <c r="N1633" s="90">
        <f t="shared" ref="N1633:N1696" si="655">+H1633+M1633</f>
        <v>186940477824</v>
      </c>
      <c r="O1633" s="90">
        <v>186940477824</v>
      </c>
      <c r="P1633" s="90">
        <v>186940477824</v>
      </c>
      <c r="Q1633" s="90">
        <v>17558442757</v>
      </c>
      <c r="R1633" s="91">
        <v>17558442757</v>
      </c>
    </row>
    <row r="1634" spans="1:18" ht="63" thickBot="1" x14ac:dyDescent="0.35">
      <c r="A1634" s="2">
        <v>2021</v>
      </c>
      <c r="B1634" s="118" t="s">
        <v>430</v>
      </c>
      <c r="C1634" s="120" t="s">
        <v>245</v>
      </c>
      <c r="D1634" s="21"/>
      <c r="E1634" s="21"/>
      <c r="F1634" s="21"/>
      <c r="G1634" s="85" t="s">
        <v>246</v>
      </c>
      <c r="H1634" s="95">
        <f t="shared" ref="H1634:R1636" si="656">+H1635</f>
        <v>203096408219</v>
      </c>
      <c r="I1634" s="95">
        <f t="shared" si="656"/>
        <v>0</v>
      </c>
      <c r="J1634" s="95">
        <f t="shared" si="656"/>
        <v>0</v>
      </c>
      <c r="K1634" s="95">
        <f t="shared" si="656"/>
        <v>0</v>
      </c>
      <c r="L1634" s="95">
        <f t="shared" si="656"/>
        <v>0</v>
      </c>
      <c r="M1634" s="95">
        <f t="shared" si="656"/>
        <v>0</v>
      </c>
      <c r="N1634" s="95">
        <f t="shared" si="656"/>
        <v>203096408219</v>
      </c>
      <c r="O1634" s="95">
        <f t="shared" si="656"/>
        <v>203096408219</v>
      </c>
      <c r="P1634" s="95">
        <f t="shared" si="656"/>
        <v>203096408219</v>
      </c>
      <c r="Q1634" s="95">
        <f t="shared" si="656"/>
        <v>10481033855</v>
      </c>
      <c r="R1634" s="97">
        <f t="shared" si="656"/>
        <v>10481033855</v>
      </c>
    </row>
    <row r="1635" spans="1:18" ht="63" thickBot="1" x14ac:dyDescent="0.35">
      <c r="A1635" s="2">
        <v>2021</v>
      </c>
      <c r="B1635" s="118" t="s">
        <v>430</v>
      </c>
      <c r="C1635" s="120" t="s">
        <v>247</v>
      </c>
      <c r="D1635" s="53"/>
      <c r="E1635" s="53"/>
      <c r="F1635" s="21"/>
      <c r="G1635" s="104" t="s">
        <v>246</v>
      </c>
      <c r="H1635" s="95">
        <f t="shared" si="656"/>
        <v>203096408219</v>
      </c>
      <c r="I1635" s="95">
        <f t="shared" si="656"/>
        <v>0</v>
      </c>
      <c r="J1635" s="95">
        <f t="shared" si="656"/>
        <v>0</v>
      </c>
      <c r="K1635" s="95">
        <f t="shared" si="656"/>
        <v>0</v>
      </c>
      <c r="L1635" s="95">
        <f t="shared" si="656"/>
        <v>0</v>
      </c>
      <c r="M1635" s="95">
        <f t="shared" si="656"/>
        <v>0</v>
      </c>
      <c r="N1635" s="95">
        <f t="shared" si="656"/>
        <v>203096408219</v>
      </c>
      <c r="O1635" s="95">
        <f t="shared" si="656"/>
        <v>203096408219</v>
      </c>
      <c r="P1635" s="95">
        <f t="shared" si="656"/>
        <v>203096408219</v>
      </c>
      <c r="Q1635" s="95">
        <f t="shared" si="656"/>
        <v>10481033855</v>
      </c>
      <c r="R1635" s="97">
        <f t="shared" si="656"/>
        <v>10481033855</v>
      </c>
    </row>
    <row r="1636" spans="1:18" ht="18.600000000000001" thickBot="1" x14ac:dyDescent="0.35">
      <c r="A1636" s="2">
        <v>2021</v>
      </c>
      <c r="B1636" s="118" t="s">
        <v>430</v>
      </c>
      <c r="C1636" s="120" t="s">
        <v>248</v>
      </c>
      <c r="D1636" s="53"/>
      <c r="E1636" s="53"/>
      <c r="F1636" s="21"/>
      <c r="G1636" s="85" t="s">
        <v>218</v>
      </c>
      <c r="H1636" s="95">
        <f t="shared" si="656"/>
        <v>203096408219</v>
      </c>
      <c r="I1636" s="95">
        <f t="shared" si="656"/>
        <v>0</v>
      </c>
      <c r="J1636" s="95">
        <f t="shared" si="656"/>
        <v>0</v>
      </c>
      <c r="K1636" s="95">
        <f t="shared" si="656"/>
        <v>0</v>
      </c>
      <c r="L1636" s="95">
        <f t="shared" si="656"/>
        <v>0</v>
      </c>
      <c r="M1636" s="95">
        <f t="shared" si="656"/>
        <v>0</v>
      </c>
      <c r="N1636" s="95">
        <f t="shared" si="656"/>
        <v>203096408219</v>
      </c>
      <c r="O1636" s="95">
        <f t="shared" si="656"/>
        <v>203096408219</v>
      </c>
      <c r="P1636" s="95">
        <f t="shared" si="656"/>
        <v>203096408219</v>
      </c>
      <c r="Q1636" s="95">
        <f t="shared" si="656"/>
        <v>10481033855</v>
      </c>
      <c r="R1636" s="97">
        <f t="shared" si="656"/>
        <v>10481033855</v>
      </c>
    </row>
    <row r="1637" spans="1:18" ht="18.600000000000001" thickBot="1" x14ac:dyDescent="0.35">
      <c r="A1637" s="2">
        <v>2021</v>
      </c>
      <c r="B1637" s="118" t="s">
        <v>430</v>
      </c>
      <c r="C1637" s="121" t="s">
        <v>249</v>
      </c>
      <c r="D1637" s="21" t="s">
        <v>172</v>
      </c>
      <c r="E1637" s="21">
        <v>11</v>
      </c>
      <c r="F1637" s="21" t="s">
        <v>19</v>
      </c>
      <c r="G1637" s="88" t="s">
        <v>208</v>
      </c>
      <c r="H1637" s="90">
        <v>203096408219</v>
      </c>
      <c r="I1637" s="90">
        <v>0</v>
      </c>
      <c r="J1637" s="90">
        <v>0</v>
      </c>
      <c r="K1637" s="90">
        <v>0</v>
      </c>
      <c r="L1637" s="90">
        <v>0</v>
      </c>
      <c r="M1637" s="90">
        <f t="shared" si="654"/>
        <v>0</v>
      </c>
      <c r="N1637" s="90">
        <f t="shared" si="655"/>
        <v>203096408219</v>
      </c>
      <c r="O1637" s="90">
        <v>203096408219</v>
      </c>
      <c r="P1637" s="90">
        <v>203096408219</v>
      </c>
      <c r="Q1637" s="90">
        <v>10481033855</v>
      </c>
      <c r="R1637" s="91">
        <v>10481033855</v>
      </c>
    </row>
    <row r="1638" spans="1:18" ht="31.8" thickBot="1" x14ac:dyDescent="0.35">
      <c r="A1638" s="2">
        <v>2021</v>
      </c>
      <c r="B1638" s="118" t="s">
        <v>430</v>
      </c>
      <c r="C1638" s="125" t="s">
        <v>250</v>
      </c>
      <c r="D1638" s="21"/>
      <c r="E1638" s="21"/>
      <c r="F1638" s="21"/>
      <c r="G1638" s="85" t="s">
        <v>253</v>
      </c>
      <c r="H1638" s="95">
        <f>+H1639</f>
        <v>15000000000</v>
      </c>
      <c r="I1638" s="95">
        <f>+I1639</f>
        <v>0</v>
      </c>
      <c r="J1638" s="95">
        <f t="shared" ref="J1638:L1639" si="657">+J1639</f>
        <v>0</v>
      </c>
      <c r="K1638" s="95">
        <f t="shared" si="657"/>
        <v>0</v>
      </c>
      <c r="L1638" s="95">
        <f t="shared" si="657"/>
        <v>0</v>
      </c>
      <c r="M1638" s="95">
        <f t="shared" si="654"/>
        <v>0</v>
      </c>
      <c r="N1638" s="95">
        <f t="shared" si="655"/>
        <v>15000000000</v>
      </c>
      <c r="O1638" s="95">
        <f t="shared" ref="O1638:R1639" si="658">+O1639</f>
        <v>10622021409.860001</v>
      </c>
      <c r="P1638" s="95">
        <f t="shared" si="658"/>
        <v>9362545091.1399994</v>
      </c>
      <c r="Q1638" s="95">
        <f t="shared" si="658"/>
        <v>4477420644.9400005</v>
      </c>
      <c r="R1638" s="97">
        <f t="shared" si="658"/>
        <v>4474759606.9400005</v>
      </c>
    </row>
    <row r="1639" spans="1:18" ht="31.8" thickBot="1" x14ac:dyDescent="0.35">
      <c r="A1639" s="2">
        <v>2021</v>
      </c>
      <c r="B1639" s="118" t="s">
        <v>430</v>
      </c>
      <c r="C1639" s="120" t="s">
        <v>252</v>
      </c>
      <c r="D1639" s="53"/>
      <c r="E1639" s="53"/>
      <c r="F1639" s="21"/>
      <c r="G1639" s="85" t="s">
        <v>253</v>
      </c>
      <c r="H1639" s="95">
        <f t="shared" ref="H1639:N1639" si="659">+H1640</f>
        <v>15000000000</v>
      </c>
      <c r="I1639" s="95">
        <f t="shared" si="659"/>
        <v>0</v>
      </c>
      <c r="J1639" s="95">
        <f t="shared" si="659"/>
        <v>0</v>
      </c>
      <c r="K1639" s="95">
        <f t="shared" si="657"/>
        <v>0</v>
      </c>
      <c r="L1639" s="95">
        <f t="shared" si="657"/>
        <v>0</v>
      </c>
      <c r="M1639" s="95">
        <f t="shared" si="659"/>
        <v>0</v>
      </c>
      <c r="N1639" s="95">
        <f t="shared" si="659"/>
        <v>15000000000</v>
      </c>
      <c r="O1639" s="95">
        <f t="shared" si="658"/>
        <v>10622021409.860001</v>
      </c>
      <c r="P1639" s="95">
        <f t="shared" si="658"/>
        <v>9362545091.1399994</v>
      </c>
      <c r="Q1639" s="95">
        <f t="shared" si="658"/>
        <v>4477420644.9400005</v>
      </c>
      <c r="R1639" s="97">
        <f t="shared" si="658"/>
        <v>4474759606.9400005</v>
      </c>
    </row>
    <row r="1640" spans="1:18" ht="47.4" thickBot="1" x14ac:dyDescent="0.35">
      <c r="A1640" s="2">
        <v>2021</v>
      </c>
      <c r="B1640" s="118" t="s">
        <v>430</v>
      </c>
      <c r="C1640" s="120" t="s">
        <v>254</v>
      </c>
      <c r="D1640" s="53"/>
      <c r="E1640" s="53"/>
      <c r="F1640" s="21"/>
      <c r="G1640" s="85" t="s">
        <v>255</v>
      </c>
      <c r="H1640" s="95">
        <f>SUM(H1641:H1643)</f>
        <v>15000000000</v>
      </c>
      <c r="I1640" s="95">
        <f>SUM(I1641:I1643)</f>
        <v>0</v>
      </c>
      <c r="J1640" s="95">
        <f t="shared" ref="J1640:R1640" si="660">SUM(J1641:J1643)</f>
        <v>0</v>
      </c>
      <c r="K1640" s="95">
        <f t="shared" si="660"/>
        <v>0</v>
      </c>
      <c r="L1640" s="95">
        <f t="shared" si="660"/>
        <v>0</v>
      </c>
      <c r="M1640" s="95">
        <f t="shared" si="660"/>
        <v>0</v>
      </c>
      <c r="N1640" s="95">
        <f t="shared" si="660"/>
        <v>15000000000</v>
      </c>
      <c r="O1640" s="95">
        <f t="shared" si="660"/>
        <v>10622021409.860001</v>
      </c>
      <c r="P1640" s="95">
        <f t="shared" si="660"/>
        <v>9362545091.1399994</v>
      </c>
      <c r="Q1640" s="95">
        <f t="shared" si="660"/>
        <v>4477420644.9400005</v>
      </c>
      <c r="R1640" s="97">
        <f t="shared" si="660"/>
        <v>4474759606.9400005</v>
      </c>
    </row>
    <row r="1641" spans="1:18" ht="18.600000000000001" thickBot="1" x14ac:dyDescent="0.35">
      <c r="A1641" s="2">
        <v>2021</v>
      </c>
      <c r="B1641" s="118" t="s">
        <v>430</v>
      </c>
      <c r="C1641" s="121" t="s">
        <v>256</v>
      </c>
      <c r="D1641" s="21" t="s">
        <v>172</v>
      </c>
      <c r="E1641" s="21">
        <v>11</v>
      </c>
      <c r="F1641" s="21" t="s">
        <v>19</v>
      </c>
      <c r="G1641" s="88" t="s">
        <v>208</v>
      </c>
      <c r="H1641" s="90">
        <v>6455000000</v>
      </c>
      <c r="I1641" s="90">
        <v>0</v>
      </c>
      <c r="J1641" s="90">
        <v>0</v>
      </c>
      <c r="K1641" s="90">
        <v>0</v>
      </c>
      <c r="L1641" s="90">
        <v>0</v>
      </c>
      <c r="M1641" s="90">
        <f t="shared" si="654"/>
        <v>0</v>
      </c>
      <c r="N1641" s="90">
        <f t="shared" si="655"/>
        <v>6455000000</v>
      </c>
      <c r="O1641" s="90">
        <v>6274501462.3999996</v>
      </c>
      <c r="P1641" s="90">
        <v>6201637232.3999996</v>
      </c>
      <c r="Q1641" s="90">
        <v>2932801810.8099999</v>
      </c>
      <c r="R1641" s="91">
        <v>2931790930.8099999</v>
      </c>
    </row>
    <row r="1642" spans="1:18" ht="18.600000000000001" thickBot="1" x14ac:dyDescent="0.35">
      <c r="A1642" s="2">
        <v>2021</v>
      </c>
      <c r="B1642" s="118" t="s">
        <v>430</v>
      </c>
      <c r="C1642" s="121" t="s">
        <v>256</v>
      </c>
      <c r="D1642" s="21" t="s">
        <v>172</v>
      </c>
      <c r="E1642" s="21">
        <v>54</v>
      </c>
      <c r="F1642" s="21" t="s">
        <v>19</v>
      </c>
      <c r="G1642" s="88" t="s">
        <v>208</v>
      </c>
      <c r="H1642" s="90">
        <v>1000000000</v>
      </c>
      <c r="I1642" s="90">
        <v>0</v>
      </c>
      <c r="J1642" s="90">
        <v>0</v>
      </c>
      <c r="K1642" s="90">
        <v>0</v>
      </c>
      <c r="L1642" s="90">
        <v>0</v>
      </c>
      <c r="M1642" s="90">
        <f t="shared" si="654"/>
        <v>0</v>
      </c>
      <c r="N1642" s="90">
        <f t="shared" si="655"/>
        <v>1000000000</v>
      </c>
      <c r="O1642" s="90">
        <v>825552800</v>
      </c>
      <c r="P1642" s="90">
        <v>223059209</v>
      </c>
      <c r="Q1642" s="90">
        <v>147710345</v>
      </c>
      <c r="R1642" s="91">
        <v>146060187</v>
      </c>
    </row>
    <row r="1643" spans="1:18" ht="18.600000000000001" thickBot="1" x14ac:dyDescent="0.35">
      <c r="A1643" s="2">
        <v>2021</v>
      </c>
      <c r="B1643" s="118" t="s">
        <v>430</v>
      </c>
      <c r="C1643" s="121" t="s">
        <v>256</v>
      </c>
      <c r="D1643" s="21" t="s">
        <v>18</v>
      </c>
      <c r="E1643" s="21">
        <v>20</v>
      </c>
      <c r="F1643" s="21" t="s">
        <v>19</v>
      </c>
      <c r="G1643" s="88" t="s">
        <v>208</v>
      </c>
      <c r="H1643" s="90">
        <v>7545000000</v>
      </c>
      <c r="I1643" s="90">
        <v>0</v>
      </c>
      <c r="J1643" s="90">
        <v>0</v>
      </c>
      <c r="K1643" s="90">
        <v>0</v>
      </c>
      <c r="L1643" s="90">
        <v>0</v>
      </c>
      <c r="M1643" s="90">
        <f t="shared" si="654"/>
        <v>0</v>
      </c>
      <c r="N1643" s="90">
        <f t="shared" si="655"/>
        <v>7545000000</v>
      </c>
      <c r="O1643" s="90">
        <v>3521967147.46</v>
      </c>
      <c r="P1643" s="90">
        <v>2937848649.7399998</v>
      </c>
      <c r="Q1643" s="90">
        <v>1396908489.1300001</v>
      </c>
      <c r="R1643" s="91">
        <v>1396908489.1300001</v>
      </c>
    </row>
    <row r="1644" spans="1:18" ht="63" thickBot="1" x14ac:dyDescent="0.35">
      <c r="A1644" s="2">
        <v>2021</v>
      </c>
      <c r="B1644" s="118" t="s">
        <v>430</v>
      </c>
      <c r="C1644" s="120" t="s">
        <v>257</v>
      </c>
      <c r="D1644" s="53"/>
      <c r="E1644" s="53"/>
      <c r="F1644" s="21"/>
      <c r="G1644" s="85" t="s">
        <v>258</v>
      </c>
      <c r="H1644" s="95">
        <f t="shared" ref="H1644:R1646" si="661">+H1645</f>
        <v>232164420822</v>
      </c>
      <c r="I1644" s="95">
        <f t="shared" si="661"/>
        <v>0</v>
      </c>
      <c r="J1644" s="95">
        <f t="shared" si="661"/>
        <v>0</v>
      </c>
      <c r="K1644" s="95">
        <f t="shared" si="661"/>
        <v>0</v>
      </c>
      <c r="L1644" s="95">
        <f t="shared" si="661"/>
        <v>0</v>
      </c>
      <c r="M1644" s="95">
        <f t="shared" si="661"/>
        <v>0</v>
      </c>
      <c r="N1644" s="95">
        <f t="shared" si="661"/>
        <v>232164420822</v>
      </c>
      <c r="O1644" s="95">
        <f t="shared" si="661"/>
        <v>232164420822</v>
      </c>
      <c r="P1644" s="95">
        <f t="shared" si="661"/>
        <v>232164420822</v>
      </c>
      <c r="Q1644" s="95">
        <f t="shared" si="661"/>
        <v>0</v>
      </c>
      <c r="R1644" s="97">
        <f t="shared" si="661"/>
        <v>0</v>
      </c>
    </row>
    <row r="1645" spans="1:18" ht="63" thickBot="1" x14ac:dyDescent="0.35">
      <c r="A1645" s="2">
        <v>2021</v>
      </c>
      <c r="B1645" s="118" t="s">
        <v>430</v>
      </c>
      <c r="C1645" s="120" t="s">
        <v>259</v>
      </c>
      <c r="D1645" s="21"/>
      <c r="E1645" s="21"/>
      <c r="F1645" s="21"/>
      <c r="G1645" s="104" t="s">
        <v>258</v>
      </c>
      <c r="H1645" s="95">
        <f t="shared" si="661"/>
        <v>232164420822</v>
      </c>
      <c r="I1645" s="95">
        <f t="shared" si="661"/>
        <v>0</v>
      </c>
      <c r="J1645" s="95">
        <f t="shared" si="661"/>
        <v>0</v>
      </c>
      <c r="K1645" s="95">
        <f t="shared" si="661"/>
        <v>0</v>
      </c>
      <c r="L1645" s="95">
        <f t="shared" si="661"/>
        <v>0</v>
      </c>
      <c r="M1645" s="95">
        <f t="shared" si="661"/>
        <v>0</v>
      </c>
      <c r="N1645" s="95">
        <f t="shared" si="661"/>
        <v>232164420822</v>
      </c>
      <c r="O1645" s="95">
        <f t="shared" si="661"/>
        <v>232164420822</v>
      </c>
      <c r="P1645" s="95">
        <f t="shared" si="661"/>
        <v>232164420822</v>
      </c>
      <c r="Q1645" s="95">
        <f t="shared" si="661"/>
        <v>0</v>
      </c>
      <c r="R1645" s="97">
        <f t="shared" si="661"/>
        <v>0</v>
      </c>
    </row>
    <row r="1646" spans="1:18" ht="18.600000000000001" thickBot="1" x14ac:dyDescent="0.35">
      <c r="A1646" s="2">
        <v>2021</v>
      </c>
      <c r="B1646" s="118" t="s">
        <v>430</v>
      </c>
      <c r="C1646" s="120" t="s">
        <v>260</v>
      </c>
      <c r="D1646" s="21"/>
      <c r="E1646" s="21"/>
      <c r="F1646" s="21"/>
      <c r="G1646" s="85" t="s">
        <v>218</v>
      </c>
      <c r="H1646" s="95">
        <f>+H1647</f>
        <v>232164420822</v>
      </c>
      <c r="I1646" s="95">
        <f t="shared" si="661"/>
        <v>0</v>
      </c>
      <c r="J1646" s="95">
        <f t="shared" si="661"/>
        <v>0</v>
      </c>
      <c r="K1646" s="95">
        <f t="shared" si="661"/>
        <v>0</v>
      </c>
      <c r="L1646" s="95">
        <f t="shared" si="661"/>
        <v>0</v>
      </c>
      <c r="M1646" s="95">
        <f t="shared" si="661"/>
        <v>0</v>
      </c>
      <c r="N1646" s="95">
        <f t="shared" si="661"/>
        <v>232164420822</v>
      </c>
      <c r="O1646" s="95">
        <f t="shared" si="661"/>
        <v>232164420822</v>
      </c>
      <c r="P1646" s="95">
        <f t="shared" si="661"/>
        <v>232164420822</v>
      </c>
      <c r="Q1646" s="95">
        <f t="shared" si="661"/>
        <v>0</v>
      </c>
      <c r="R1646" s="97">
        <f t="shared" si="661"/>
        <v>0</v>
      </c>
    </row>
    <row r="1647" spans="1:18" ht="18.600000000000001" thickBot="1" x14ac:dyDescent="0.35">
      <c r="A1647" s="2">
        <v>2021</v>
      </c>
      <c r="B1647" s="118" t="s">
        <v>430</v>
      </c>
      <c r="C1647" s="121" t="s">
        <v>261</v>
      </c>
      <c r="D1647" s="21" t="s">
        <v>172</v>
      </c>
      <c r="E1647" s="21">
        <v>11</v>
      </c>
      <c r="F1647" s="21" t="s">
        <v>19</v>
      </c>
      <c r="G1647" s="88" t="s">
        <v>208</v>
      </c>
      <c r="H1647" s="90">
        <v>232164420822</v>
      </c>
      <c r="I1647" s="90">
        <v>0</v>
      </c>
      <c r="J1647" s="90">
        <v>0</v>
      </c>
      <c r="K1647" s="90">
        <v>0</v>
      </c>
      <c r="L1647" s="90">
        <v>0</v>
      </c>
      <c r="M1647" s="90">
        <f t="shared" si="654"/>
        <v>0</v>
      </c>
      <c r="N1647" s="90">
        <f t="shared" si="655"/>
        <v>232164420822</v>
      </c>
      <c r="O1647" s="90">
        <v>232164420822</v>
      </c>
      <c r="P1647" s="90">
        <v>232164420822</v>
      </c>
      <c r="Q1647" s="90">
        <v>0</v>
      </c>
      <c r="R1647" s="91">
        <v>0</v>
      </c>
    </row>
    <row r="1648" spans="1:18" ht="47.4" thickBot="1" x14ac:dyDescent="0.35">
      <c r="A1648" s="2">
        <v>2021</v>
      </c>
      <c r="B1648" s="118" t="s">
        <v>430</v>
      </c>
      <c r="C1648" s="120" t="s">
        <v>262</v>
      </c>
      <c r="D1648" s="53"/>
      <c r="E1648" s="53"/>
      <c r="F1648" s="53"/>
      <c r="G1648" s="85" t="s">
        <v>263</v>
      </c>
      <c r="H1648" s="95">
        <f t="shared" ref="H1648:R1650" si="662">+H1649</f>
        <v>231825213115</v>
      </c>
      <c r="I1648" s="95">
        <f t="shared" si="662"/>
        <v>0</v>
      </c>
      <c r="J1648" s="95">
        <f t="shared" si="662"/>
        <v>0</v>
      </c>
      <c r="K1648" s="95">
        <f t="shared" si="662"/>
        <v>0</v>
      </c>
      <c r="L1648" s="95">
        <f t="shared" si="662"/>
        <v>0</v>
      </c>
      <c r="M1648" s="95">
        <f t="shared" si="662"/>
        <v>0</v>
      </c>
      <c r="N1648" s="95">
        <f t="shared" si="662"/>
        <v>231825213115</v>
      </c>
      <c r="O1648" s="95">
        <f t="shared" si="662"/>
        <v>231825213115</v>
      </c>
      <c r="P1648" s="95">
        <f t="shared" si="662"/>
        <v>231825213115</v>
      </c>
      <c r="Q1648" s="95">
        <f t="shared" si="662"/>
        <v>0</v>
      </c>
      <c r="R1648" s="97">
        <f t="shared" si="662"/>
        <v>0</v>
      </c>
    </row>
    <row r="1649" spans="1:18" ht="47.4" thickBot="1" x14ac:dyDescent="0.35">
      <c r="A1649" s="2">
        <v>2021</v>
      </c>
      <c r="B1649" s="118" t="s">
        <v>430</v>
      </c>
      <c r="C1649" s="120" t="s">
        <v>264</v>
      </c>
      <c r="D1649" s="21"/>
      <c r="E1649" s="21"/>
      <c r="F1649" s="21"/>
      <c r="G1649" s="85" t="s">
        <v>263</v>
      </c>
      <c r="H1649" s="95">
        <f t="shared" si="662"/>
        <v>231825213115</v>
      </c>
      <c r="I1649" s="95">
        <f t="shared" si="662"/>
        <v>0</v>
      </c>
      <c r="J1649" s="95">
        <f t="shared" si="662"/>
        <v>0</v>
      </c>
      <c r="K1649" s="95">
        <f t="shared" si="662"/>
        <v>0</v>
      </c>
      <c r="L1649" s="95">
        <f t="shared" si="662"/>
        <v>0</v>
      </c>
      <c r="M1649" s="95">
        <f t="shared" si="662"/>
        <v>0</v>
      </c>
      <c r="N1649" s="95">
        <f t="shared" si="662"/>
        <v>231825213115</v>
      </c>
      <c r="O1649" s="95">
        <f t="shared" si="662"/>
        <v>231825213115</v>
      </c>
      <c r="P1649" s="95">
        <f t="shared" si="662"/>
        <v>231825213115</v>
      </c>
      <c r="Q1649" s="95">
        <f t="shared" si="662"/>
        <v>0</v>
      </c>
      <c r="R1649" s="97">
        <f t="shared" si="662"/>
        <v>0</v>
      </c>
    </row>
    <row r="1650" spans="1:18" ht="18.600000000000001" thickBot="1" x14ac:dyDescent="0.35">
      <c r="A1650" s="2">
        <v>2021</v>
      </c>
      <c r="B1650" s="118" t="s">
        <v>430</v>
      </c>
      <c r="C1650" s="120" t="s">
        <v>265</v>
      </c>
      <c r="D1650" s="21"/>
      <c r="E1650" s="21"/>
      <c r="F1650" s="21"/>
      <c r="G1650" s="85" t="s">
        <v>218</v>
      </c>
      <c r="H1650" s="95">
        <f t="shared" si="662"/>
        <v>231825213115</v>
      </c>
      <c r="I1650" s="95">
        <f t="shared" si="662"/>
        <v>0</v>
      </c>
      <c r="J1650" s="95">
        <f t="shared" si="662"/>
        <v>0</v>
      </c>
      <c r="K1650" s="95">
        <f t="shared" si="662"/>
        <v>0</v>
      </c>
      <c r="L1650" s="95">
        <f t="shared" si="662"/>
        <v>0</v>
      </c>
      <c r="M1650" s="95">
        <f t="shared" si="662"/>
        <v>0</v>
      </c>
      <c r="N1650" s="95">
        <f t="shared" si="662"/>
        <v>231825213115</v>
      </c>
      <c r="O1650" s="95">
        <f t="shared" si="662"/>
        <v>231825213115</v>
      </c>
      <c r="P1650" s="95">
        <f t="shared" si="662"/>
        <v>231825213115</v>
      </c>
      <c r="Q1650" s="95">
        <f t="shared" si="662"/>
        <v>0</v>
      </c>
      <c r="R1650" s="97">
        <f t="shared" si="662"/>
        <v>0</v>
      </c>
    </row>
    <row r="1651" spans="1:18" ht="18.600000000000001" thickBot="1" x14ac:dyDescent="0.35">
      <c r="A1651" s="2">
        <v>2021</v>
      </c>
      <c r="B1651" s="118" t="s">
        <v>430</v>
      </c>
      <c r="C1651" s="121" t="s">
        <v>266</v>
      </c>
      <c r="D1651" s="21" t="s">
        <v>172</v>
      </c>
      <c r="E1651" s="21">
        <v>11</v>
      </c>
      <c r="F1651" s="21" t="s">
        <v>19</v>
      </c>
      <c r="G1651" s="88" t="s">
        <v>208</v>
      </c>
      <c r="H1651" s="90">
        <v>231825213115</v>
      </c>
      <c r="I1651" s="90">
        <v>0</v>
      </c>
      <c r="J1651" s="90">
        <v>0</v>
      </c>
      <c r="K1651" s="90">
        <v>0</v>
      </c>
      <c r="L1651" s="90">
        <v>0</v>
      </c>
      <c r="M1651" s="90">
        <f t="shared" si="654"/>
        <v>0</v>
      </c>
      <c r="N1651" s="90">
        <f t="shared" si="655"/>
        <v>231825213115</v>
      </c>
      <c r="O1651" s="90">
        <v>231825213115</v>
      </c>
      <c r="P1651" s="90">
        <v>231825213115</v>
      </c>
      <c r="Q1651" s="90">
        <v>0</v>
      </c>
      <c r="R1651" s="91">
        <v>0</v>
      </c>
    </row>
    <row r="1652" spans="1:18" ht="63" thickBot="1" x14ac:dyDescent="0.35">
      <c r="A1652" s="2">
        <v>2021</v>
      </c>
      <c r="B1652" s="118" t="s">
        <v>430</v>
      </c>
      <c r="C1652" s="120" t="s">
        <v>267</v>
      </c>
      <c r="D1652" s="53"/>
      <c r="E1652" s="53"/>
      <c r="F1652" s="53"/>
      <c r="G1652" s="85" t="s">
        <v>268</v>
      </c>
      <c r="H1652" s="95">
        <f t="shared" ref="H1652:R1654" si="663">+H1653</f>
        <v>126080065359</v>
      </c>
      <c r="I1652" s="95">
        <f t="shared" si="663"/>
        <v>0</v>
      </c>
      <c r="J1652" s="95">
        <f t="shared" si="663"/>
        <v>0</v>
      </c>
      <c r="K1652" s="95">
        <f t="shared" si="663"/>
        <v>0</v>
      </c>
      <c r="L1652" s="95">
        <f t="shared" si="663"/>
        <v>0</v>
      </c>
      <c r="M1652" s="95">
        <f t="shared" si="663"/>
        <v>0</v>
      </c>
      <c r="N1652" s="95">
        <f t="shared" si="663"/>
        <v>126080065359</v>
      </c>
      <c r="O1652" s="95">
        <f t="shared" si="663"/>
        <v>126080065359</v>
      </c>
      <c r="P1652" s="95">
        <f t="shared" si="663"/>
        <v>126080065359</v>
      </c>
      <c r="Q1652" s="95">
        <f t="shared" si="663"/>
        <v>0</v>
      </c>
      <c r="R1652" s="97">
        <f t="shared" si="663"/>
        <v>0</v>
      </c>
    </row>
    <row r="1653" spans="1:18" ht="63" thickBot="1" x14ac:dyDescent="0.35">
      <c r="A1653" s="2">
        <v>2021</v>
      </c>
      <c r="B1653" s="118" t="s">
        <v>430</v>
      </c>
      <c r="C1653" s="120" t="s">
        <v>269</v>
      </c>
      <c r="D1653" s="21"/>
      <c r="E1653" s="21"/>
      <c r="F1653" s="21"/>
      <c r="G1653" s="104" t="s">
        <v>268</v>
      </c>
      <c r="H1653" s="95">
        <f t="shared" si="663"/>
        <v>126080065359</v>
      </c>
      <c r="I1653" s="95">
        <f t="shared" si="663"/>
        <v>0</v>
      </c>
      <c r="J1653" s="95">
        <f t="shared" si="663"/>
        <v>0</v>
      </c>
      <c r="K1653" s="95">
        <f t="shared" si="663"/>
        <v>0</v>
      </c>
      <c r="L1653" s="95">
        <f t="shared" si="663"/>
        <v>0</v>
      </c>
      <c r="M1653" s="95">
        <f t="shared" si="663"/>
        <v>0</v>
      </c>
      <c r="N1653" s="95">
        <f t="shared" si="663"/>
        <v>126080065359</v>
      </c>
      <c r="O1653" s="95">
        <f t="shared" si="663"/>
        <v>126080065359</v>
      </c>
      <c r="P1653" s="95">
        <f t="shared" si="663"/>
        <v>126080065359</v>
      </c>
      <c r="Q1653" s="95">
        <f t="shared" si="663"/>
        <v>0</v>
      </c>
      <c r="R1653" s="97">
        <f t="shared" si="663"/>
        <v>0</v>
      </c>
    </row>
    <row r="1654" spans="1:18" ht="18.600000000000001" thickBot="1" x14ac:dyDescent="0.35">
      <c r="A1654" s="2">
        <v>2021</v>
      </c>
      <c r="B1654" s="118" t="s">
        <v>430</v>
      </c>
      <c r="C1654" s="120" t="s">
        <v>270</v>
      </c>
      <c r="D1654" s="21"/>
      <c r="E1654" s="21"/>
      <c r="F1654" s="21"/>
      <c r="G1654" s="85" t="s">
        <v>218</v>
      </c>
      <c r="H1654" s="95">
        <f t="shared" si="663"/>
        <v>126080065359</v>
      </c>
      <c r="I1654" s="95">
        <f t="shared" si="663"/>
        <v>0</v>
      </c>
      <c r="J1654" s="95">
        <f t="shared" si="663"/>
        <v>0</v>
      </c>
      <c r="K1654" s="95">
        <f t="shared" si="663"/>
        <v>0</v>
      </c>
      <c r="L1654" s="95">
        <f t="shared" si="663"/>
        <v>0</v>
      </c>
      <c r="M1654" s="95">
        <f t="shared" si="663"/>
        <v>0</v>
      </c>
      <c r="N1654" s="95">
        <f t="shared" si="663"/>
        <v>126080065359</v>
      </c>
      <c r="O1654" s="95">
        <f t="shared" si="663"/>
        <v>126080065359</v>
      </c>
      <c r="P1654" s="95">
        <f t="shared" si="663"/>
        <v>126080065359</v>
      </c>
      <c r="Q1654" s="95">
        <f t="shared" si="663"/>
        <v>0</v>
      </c>
      <c r="R1654" s="97">
        <f t="shared" si="663"/>
        <v>0</v>
      </c>
    </row>
    <row r="1655" spans="1:18" ht="18.600000000000001" thickBot="1" x14ac:dyDescent="0.35">
      <c r="A1655" s="2">
        <v>2021</v>
      </c>
      <c r="B1655" s="118" t="s">
        <v>430</v>
      </c>
      <c r="C1655" s="121" t="s">
        <v>271</v>
      </c>
      <c r="D1655" s="21" t="s">
        <v>172</v>
      </c>
      <c r="E1655" s="21">
        <v>11</v>
      </c>
      <c r="F1655" s="21" t="s">
        <v>19</v>
      </c>
      <c r="G1655" s="88" t="s">
        <v>208</v>
      </c>
      <c r="H1655" s="90">
        <v>126080065359</v>
      </c>
      <c r="I1655" s="90">
        <v>0</v>
      </c>
      <c r="J1655" s="90">
        <v>0</v>
      </c>
      <c r="K1655" s="90">
        <v>0</v>
      </c>
      <c r="L1655" s="90">
        <v>0</v>
      </c>
      <c r="M1655" s="90">
        <f t="shared" si="654"/>
        <v>0</v>
      </c>
      <c r="N1655" s="90">
        <f t="shared" si="655"/>
        <v>126080065359</v>
      </c>
      <c r="O1655" s="90">
        <v>126080065359</v>
      </c>
      <c r="P1655" s="90">
        <v>126080065359</v>
      </c>
      <c r="Q1655" s="90">
        <v>0</v>
      </c>
      <c r="R1655" s="91">
        <v>0</v>
      </c>
    </row>
    <row r="1656" spans="1:18" ht="63" thickBot="1" x14ac:dyDescent="0.35">
      <c r="A1656" s="2">
        <v>2021</v>
      </c>
      <c r="B1656" s="118" t="s">
        <v>430</v>
      </c>
      <c r="C1656" s="120" t="s">
        <v>272</v>
      </c>
      <c r="D1656" s="53"/>
      <c r="E1656" s="53"/>
      <c r="F1656" s="53"/>
      <c r="G1656" s="85" t="s">
        <v>273</v>
      </c>
      <c r="H1656" s="95">
        <f t="shared" ref="H1656:R1658" si="664">+H1657</f>
        <v>91282312485</v>
      </c>
      <c r="I1656" s="95">
        <f t="shared" si="664"/>
        <v>0</v>
      </c>
      <c r="J1656" s="95">
        <f t="shared" si="664"/>
        <v>0</v>
      </c>
      <c r="K1656" s="95">
        <f t="shared" si="664"/>
        <v>0</v>
      </c>
      <c r="L1656" s="95">
        <f t="shared" si="664"/>
        <v>0</v>
      </c>
      <c r="M1656" s="95">
        <f t="shared" si="664"/>
        <v>0</v>
      </c>
      <c r="N1656" s="95">
        <f t="shared" si="664"/>
        <v>91282312485</v>
      </c>
      <c r="O1656" s="95">
        <f t="shared" si="664"/>
        <v>91282312485</v>
      </c>
      <c r="P1656" s="95">
        <f t="shared" si="664"/>
        <v>91282312485</v>
      </c>
      <c r="Q1656" s="95">
        <f t="shared" si="664"/>
        <v>0</v>
      </c>
      <c r="R1656" s="97">
        <f t="shared" si="664"/>
        <v>0</v>
      </c>
    </row>
    <row r="1657" spans="1:18" ht="63" thickBot="1" x14ac:dyDescent="0.35">
      <c r="A1657" s="2">
        <v>2021</v>
      </c>
      <c r="B1657" s="118" t="s">
        <v>430</v>
      </c>
      <c r="C1657" s="120" t="s">
        <v>274</v>
      </c>
      <c r="D1657" s="21"/>
      <c r="E1657" s="21"/>
      <c r="F1657" s="21"/>
      <c r="G1657" s="104" t="s">
        <v>273</v>
      </c>
      <c r="H1657" s="95">
        <f t="shared" si="664"/>
        <v>91282312485</v>
      </c>
      <c r="I1657" s="95">
        <f t="shared" si="664"/>
        <v>0</v>
      </c>
      <c r="J1657" s="95">
        <f t="shared" si="664"/>
        <v>0</v>
      </c>
      <c r="K1657" s="95">
        <f t="shared" si="664"/>
        <v>0</v>
      </c>
      <c r="L1657" s="95">
        <f t="shared" si="664"/>
        <v>0</v>
      </c>
      <c r="M1657" s="95">
        <f t="shared" si="664"/>
        <v>0</v>
      </c>
      <c r="N1657" s="95">
        <f t="shared" si="664"/>
        <v>91282312485</v>
      </c>
      <c r="O1657" s="95">
        <f t="shared" si="664"/>
        <v>91282312485</v>
      </c>
      <c r="P1657" s="95">
        <f t="shared" si="664"/>
        <v>91282312485</v>
      </c>
      <c r="Q1657" s="95">
        <f t="shared" si="664"/>
        <v>0</v>
      </c>
      <c r="R1657" s="97">
        <f t="shared" si="664"/>
        <v>0</v>
      </c>
    </row>
    <row r="1658" spans="1:18" ht="18.600000000000001" thickBot="1" x14ac:dyDescent="0.35">
      <c r="A1658" s="2">
        <v>2021</v>
      </c>
      <c r="B1658" s="118" t="s">
        <v>430</v>
      </c>
      <c r="C1658" s="120" t="s">
        <v>275</v>
      </c>
      <c r="D1658" s="21"/>
      <c r="E1658" s="21"/>
      <c r="F1658" s="21"/>
      <c r="G1658" s="85" t="s">
        <v>218</v>
      </c>
      <c r="H1658" s="95">
        <f t="shared" si="664"/>
        <v>91282312485</v>
      </c>
      <c r="I1658" s="95">
        <f t="shared" si="664"/>
        <v>0</v>
      </c>
      <c r="J1658" s="95">
        <f t="shared" si="664"/>
        <v>0</v>
      </c>
      <c r="K1658" s="95">
        <f t="shared" si="664"/>
        <v>0</v>
      </c>
      <c r="L1658" s="95">
        <f t="shared" si="664"/>
        <v>0</v>
      </c>
      <c r="M1658" s="95">
        <f t="shared" si="664"/>
        <v>0</v>
      </c>
      <c r="N1658" s="95">
        <f t="shared" si="664"/>
        <v>91282312485</v>
      </c>
      <c r="O1658" s="95">
        <f t="shared" si="664"/>
        <v>91282312485</v>
      </c>
      <c r="P1658" s="95">
        <f t="shared" si="664"/>
        <v>91282312485</v>
      </c>
      <c r="Q1658" s="95">
        <f t="shared" si="664"/>
        <v>0</v>
      </c>
      <c r="R1658" s="97">
        <f t="shared" si="664"/>
        <v>0</v>
      </c>
    </row>
    <row r="1659" spans="1:18" ht="18.600000000000001" thickBot="1" x14ac:dyDescent="0.35">
      <c r="A1659" s="2">
        <v>2021</v>
      </c>
      <c r="B1659" s="118" t="s">
        <v>430</v>
      </c>
      <c r="C1659" s="121" t="s">
        <v>276</v>
      </c>
      <c r="D1659" s="21" t="s">
        <v>172</v>
      </c>
      <c r="E1659" s="21">
        <v>11</v>
      </c>
      <c r="F1659" s="21" t="s">
        <v>19</v>
      </c>
      <c r="G1659" s="88" t="s">
        <v>208</v>
      </c>
      <c r="H1659" s="90">
        <v>91282312485</v>
      </c>
      <c r="I1659" s="90">
        <v>0</v>
      </c>
      <c r="J1659" s="90">
        <v>0</v>
      </c>
      <c r="K1659" s="90">
        <v>0</v>
      </c>
      <c r="L1659" s="90">
        <v>0</v>
      </c>
      <c r="M1659" s="90">
        <f t="shared" si="654"/>
        <v>0</v>
      </c>
      <c r="N1659" s="90">
        <f t="shared" si="655"/>
        <v>91282312485</v>
      </c>
      <c r="O1659" s="90">
        <v>91282312485</v>
      </c>
      <c r="P1659" s="90">
        <v>91282312485</v>
      </c>
      <c r="Q1659" s="90">
        <v>0</v>
      </c>
      <c r="R1659" s="91">
        <v>0</v>
      </c>
    </row>
    <row r="1660" spans="1:18" ht="78.599999999999994" thickBot="1" x14ac:dyDescent="0.35">
      <c r="A1660" s="2">
        <v>2021</v>
      </c>
      <c r="B1660" s="118" t="s">
        <v>430</v>
      </c>
      <c r="C1660" s="120" t="s">
        <v>277</v>
      </c>
      <c r="D1660" s="53"/>
      <c r="E1660" s="53"/>
      <c r="F1660" s="53"/>
      <c r="G1660" s="85" t="s">
        <v>278</v>
      </c>
      <c r="H1660" s="95">
        <f t="shared" ref="H1660:R1662" si="665">+H1661</f>
        <v>175214577228</v>
      </c>
      <c r="I1660" s="95">
        <f t="shared" si="665"/>
        <v>0</v>
      </c>
      <c r="J1660" s="95">
        <f t="shared" si="665"/>
        <v>0</v>
      </c>
      <c r="K1660" s="95">
        <f t="shared" si="665"/>
        <v>0</v>
      </c>
      <c r="L1660" s="95">
        <f t="shared" si="665"/>
        <v>0</v>
      </c>
      <c r="M1660" s="95">
        <f t="shared" si="665"/>
        <v>0</v>
      </c>
      <c r="N1660" s="95">
        <f t="shared" si="665"/>
        <v>175214577228</v>
      </c>
      <c r="O1660" s="95">
        <f t="shared" si="665"/>
        <v>175214577228</v>
      </c>
      <c r="P1660" s="95">
        <f t="shared" si="665"/>
        <v>175214577228</v>
      </c>
      <c r="Q1660" s="95">
        <f t="shared" si="665"/>
        <v>8358018752</v>
      </c>
      <c r="R1660" s="97">
        <f t="shared" si="665"/>
        <v>8358018752</v>
      </c>
    </row>
    <row r="1661" spans="1:18" ht="78.599999999999994" thickBot="1" x14ac:dyDescent="0.35">
      <c r="A1661" s="2">
        <v>2021</v>
      </c>
      <c r="B1661" s="118" t="s">
        <v>430</v>
      </c>
      <c r="C1661" s="120" t="s">
        <v>279</v>
      </c>
      <c r="D1661" s="21"/>
      <c r="E1661" s="21"/>
      <c r="F1661" s="21"/>
      <c r="G1661" s="104" t="s">
        <v>278</v>
      </c>
      <c r="H1661" s="95">
        <f t="shared" si="665"/>
        <v>175214577228</v>
      </c>
      <c r="I1661" s="95">
        <f t="shared" si="665"/>
        <v>0</v>
      </c>
      <c r="J1661" s="95">
        <f t="shared" si="665"/>
        <v>0</v>
      </c>
      <c r="K1661" s="95">
        <f t="shared" si="665"/>
        <v>0</v>
      </c>
      <c r="L1661" s="95">
        <f t="shared" si="665"/>
        <v>0</v>
      </c>
      <c r="M1661" s="95">
        <f t="shared" si="665"/>
        <v>0</v>
      </c>
      <c r="N1661" s="95">
        <f t="shared" si="665"/>
        <v>175214577228</v>
      </c>
      <c r="O1661" s="95">
        <f t="shared" si="665"/>
        <v>175214577228</v>
      </c>
      <c r="P1661" s="95">
        <f t="shared" si="665"/>
        <v>175214577228</v>
      </c>
      <c r="Q1661" s="95">
        <f t="shared" si="665"/>
        <v>8358018752</v>
      </c>
      <c r="R1661" s="97">
        <f t="shared" si="665"/>
        <v>8358018752</v>
      </c>
    </row>
    <row r="1662" spans="1:18" ht="18.600000000000001" thickBot="1" x14ac:dyDescent="0.35">
      <c r="A1662" s="2">
        <v>2021</v>
      </c>
      <c r="B1662" s="118" t="s">
        <v>430</v>
      </c>
      <c r="C1662" s="120" t="s">
        <v>280</v>
      </c>
      <c r="D1662" s="21"/>
      <c r="E1662" s="21"/>
      <c r="F1662" s="21"/>
      <c r="G1662" s="85" t="s">
        <v>218</v>
      </c>
      <c r="H1662" s="95">
        <f t="shared" si="665"/>
        <v>175214577228</v>
      </c>
      <c r="I1662" s="95">
        <f t="shared" si="665"/>
        <v>0</v>
      </c>
      <c r="J1662" s="95">
        <f t="shared" si="665"/>
        <v>0</v>
      </c>
      <c r="K1662" s="95">
        <f t="shared" si="665"/>
        <v>0</v>
      </c>
      <c r="L1662" s="95">
        <f t="shared" si="665"/>
        <v>0</v>
      </c>
      <c r="M1662" s="95">
        <f t="shared" si="665"/>
        <v>0</v>
      </c>
      <c r="N1662" s="95">
        <f t="shared" si="665"/>
        <v>175214577228</v>
      </c>
      <c r="O1662" s="95">
        <f t="shared" si="665"/>
        <v>175214577228</v>
      </c>
      <c r="P1662" s="95">
        <f t="shared" si="665"/>
        <v>175214577228</v>
      </c>
      <c r="Q1662" s="95">
        <f t="shared" si="665"/>
        <v>8358018752</v>
      </c>
      <c r="R1662" s="97">
        <f t="shared" si="665"/>
        <v>8358018752</v>
      </c>
    </row>
    <row r="1663" spans="1:18" ht="18.600000000000001" thickBot="1" x14ac:dyDescent="0.35">
      <c r="A1663" s="2">
        <v>2021</v>
      </c>
      <c r="B1663" s="118" t="s">
        <v>430</v>
      </c>
      <c r="C1663" s="121" t="s">
        <v>281</v>
      </c>
      <c r="D1663" s="21" t="s">
        <v>172</v>
      </c>
      <c r="E1663" s="21">
        <v>11</v>
      </c>
      <c r="F1663" s="21" t="s">
        <v>19</v>
      </c>
      <c r="G1663" s="88" t="s">
        <v>208</v>
      </c>
      <c r="H1663" s="90">
        <v>175214577228</v>
      </c>
      <c r="I1663" s="90">
        <v>0</v>
      </c>
      <c r="J1663" s="90">
        <v>0</v>
      </c>
      <c r="K1663" s="90">
        <v>0</v>
      </c>
      <c r="L1663" s="90">
        <v>0</v>
      </c>
      <c r="M1663" s="90">
        <f t="shared" si="654"/>
        <v>0</v>
      </c>
      <c r="N1663" s="90">
        <f t="shared" si="655"/>
        <v>175214577228</v>
      </c>
      <c r="O1663" s="90">
        <v>175214577228</v>
      </c>
      <c r="P1663" s="90">
        <v>175214577228</v>
      </c>
      <c r="Q1663" s="90">
        <v>8358018752</v>
      </c>
      <c r="R1663" s="91">
        <v>8358018752</v>
      </c>
    </row>
    <row r="1664" spans="1:18" ht="47.4" thickBot="1" x14ac:dyDescent="0.35">
      <c r="A1664" s="2">
        <v>2021</v>
      </c>
      <c r="B1664" s="118" t="s">
        <v>430</v>
      </c>
      <c r="C1664" s="120" t="s">
        <v>282</v>
      </c>
      <c r="D1664" s="53"/>
      <c r="E1664" s="53"/>
      <c r="F1664" s="53"/>
      <c r="G1664" s="85" t="s">
        <v>283</v>
      </c>
      <c r="H1664" s="95">
        <f>+H1665</f>
        <v>109796058849</v>
      </c>
      <c r="I1664" s="95">
        <f t="shared" ref="I1664:R1666" si="666">+I1665</f>
        <v>0</v>
      </c>
      <c r="J1664" s="95">
        <f t="shared" si="666"/>
        <v>0</v>
      </c>
      <c r="K1664" s="95">
        <f t="shared" si="666"/>
        <v>0</v>
      </c>
      <c r="L1664" s="95">
        <f t="shared" si="666"/>
        <v>0</v>
      </c>
      <c r="M1664" s="95">
        <f t="shared" si="666"/>
        <v>0</v>
      </c>
      <c r="N1664" s="95">
        <f t="shared" si="666"/>
        <v>109796058849</v>
      </c>
      <c r="O1664" s="95">
        <f t="shared" si="666"/>
        <v>109796058849</v>
      </c>
      <c r="P1664" s="95">
        <f t="shared" si="666"/>
        <v>109796058849</v>
      </c>
      <c r="Q1664" s="95">
        <f t="shared" si="666"/>
        <v>19071686158</v>
      </c>
      <c r="R1664" s="97">
        <f t="shared" si="666"/>
        <v>19071686158</v>
      </c>
    </row>
    <row r="1665" spans="1:18" ht="47.4" thickBot="1" x14ac:dyDescent="0.35">
      <c r="A1665" s="2">
        <v>2021</v>
      </c>
      <c r="B1665" s="118" t="s">
        <v>430</v>
      </c>
      <c r="C1665" s="120" t="s">
        <v>284</v>
      </c>
      <c r="D1665" s="21"/>
      <c r="E1665" s="21"/>
      <c r="F1665" s="21"/>
      <c r="G1665" s="104" t="s">
        <v>283</v>
      </c>
      <c r="H1665" s="95">
        <f t="shared" ref="H1665:N1666" si="667">+H1666</f>
        <v>109796058849</v>
      </c>
      <c r="I1665" s="95">
        <f t="shared" si="667"/>
        <v>0</v>
      </c>
      <c r="J1665" s="95">
        <f t="shared" si="667"/>
        <v>0</v>
      </c>
      <c r="K1665" s="95">
        <f t="shared" si="666"/>
        <v>0</v>
      </c>
      <c r="L1665" s="95">
        <f t="shared" si="666"/>
        <v>0</v>
      </c>
      <c r="M1665" s="95">
        <f t="shared" si="667"/>
        <v>0</v>
      </c>
      <c r="N1665" s="95">
        <f t="shared" si="667"/>
        <v>109796058849</v>
      </c>
      <c r="O1665" s="95">
        <f t="shared" si="666"/>
        <v>109796058849</v>
      </c>
      <c r="P1665" s="95">
        <f t="shared" si="666"/>
        <v>109796058849</v>
      </c>
      <c r="Q1665" s="95">
        <f t="shared" si="666"/>
        <v>19071686158</v>
      </c>
      <c r="R1665" s="97">
        <f t="shared" si="666"/>
        <v>19071686158</v>
      </c>
    </row>
    <row r="1666" spans="1:18" ht="18.600000000000001" thickBot="1" x14ac:dyDescent="0.35">
      <c r="A1666" s="2">
        <v>2021</v>
      </c>
      <c r="B1666" s="118" t="s">
        <v>430</v>
      </c>
      <c r="C1666" s="120" t="s">
        <v>285</v>
      </c>
      <c r="D1666" s="21"/>
      <c r="E1666" s="21"/>
      <c r="F1666" s="21"/>
      <c r="G1666" s="85" t="s">
        <v>218</v>
      </c>
      <c r="H1666" s="95">
        <f t="shared" si="667"/>
        <v>109796058849</v>
      </c>
      <c r="I1666" s="95">
        <f t="shared" si="667"/>
        <v>0</v>
      </c>
      <c r="J1666" s="95">
        <f t="shared" si="667"/>
        <v>0</v>
      </c>
      <c r="K1666" s="95">
        <f t="shared" si="666"/>
        <v>0</v>
      </c>
      <c r="L1666" s="95">
        <f t="shared" si="666"/>
        <v>0</v>
      </c>
      <c r="M1666" s="95">
        <f t="shared" si="667"/>
        <v>0</v>
      </c>
      <c r="N1666" s="95">
        <f t="shared" si="667"/>
        <v>109796058849</v>
      </c>
      <c r="O1666" s="95">
        <f t="shared" si="666"/>
        <v>109796058849</v>
      </c>
      <c r="P1666" s="95">
        <f t="shared" si="666"/>
        <v>109796058849</v>
      </c>
      <c r="Q1666" s="95">
        <f t="shared" si="666"/>
        <v>19071686158</v>
      </c>
      <c r="R1666" s="97">
        <f t="shared" si="666"/>
        <v>19071686158</v>
      </c>
    </row>
    <row r="1667" spans="1:18" ht="18.600000000000001" thickBot="1" x14ac:dyDescent="0.35">
      <c r="A1667" s="2">
        <v>2021</v>
      </c>
      <c r="B1667" s="118" t="s">
        <v>430</v>
      </c>
      <c r="C1667" s="121" t="s">
        <v>286</v>
      </c>
      <c r="D1667" s="53" t="s">
        <v>172</v>
      </c>
      <c r="E1667" s="53">
        <v>11</v>
      </c>
      <c r="F1667" s="21" t="s">
        <v>19</v>
      </c>
      <c r="G1667" s="88" t="s">
        <v>208</v>
      </c>
      <c r="H1667" s="90">
        <v>109796058849</v>
      </c>
      <c r="I1667" s="90">
        <v>0</v>
      </c>
      <c r="J1667" s="90">
        <v>0</v>
      </c>
      <c r="K1667" s="90">
        <v>0</v>
      </c>
      <c r="L1667" s="90">
        <v>0</v>
      </c>
      <c r="M1667" s="90">
        <f t="shared" si="654"/>
        <v>0</v>
      </c>
      <c r="N1667" s="90">
        <f t="shared" si="655"/>
        <v>109796058849</v>
      </c>
      <c r="O1667" s="90">
        <v>109796058849</v>
      </c>
      <c r="P1667" s="90">
        <v>109796058849</v>
      </c>
      <c r="Q1667" s="90">
        <v>19071686158</v>
      </c>
      <c r="R1667" s="91">
        <v>19071686158</v>
      </c>
    </row>
    <row r="1668" spans="1:18" ht="63" thickBot="1" x14ac:dyDescent="0.35">
      <c r="A1668" s="2">
        <v>2021</v>
      </c>
      <c r="B1668" s="118" t="s">
        <v>430</v>
      </c>
      <c r="C1668" s="120" t="s">
        <v>287</v>
      </c>
      <c r="D1668" s="53"/>
      <c r="E1668" s="53"/>
      <c r="F1668" s="53"/>
      <c r="G1668" s="85" t="s">
        <v>288</v>
      </c>
      <c r="H1668" s="95">
        <f t="shared" ref="H1668:R1670" si="668">+H1669</f>
        <v>216924287600</v>
      </c>
      <c r="I1668" s="95">
        <f t="shared" si="668"/>
        <v>0</v>
      </c>
      <c r="J1668" s="95">
        <f t="shared" si="668"/>
        <v>0</v>
      </c>
      <c r="K1668" s="95">
        <f t="shared" si="668"/>
        <v>0</v>
      </c>
      <c r="L1668" s="95">
        <f t="shared" si="668"/>
        <v>0</v>
      </c>
      <c r="M1668" s="95">
        <f t="shared" si="668"/>
        <v>0</v>
      </c>
      <c r="N1668" s="95">
        <f t="shared" si="668"/>
        <v>216924287600</v>
      </c>
      <c r="O1668" s="95">
        <f t="shared" si="668"/>
        <v>216924287600</v>
      </c>
      <c r="P1668" s="95">
        <f t="shared" si="668"/>
        <v>216924287600</v>
      </c>
      <c r="Q1668" s="95">
        <f t="shared" si="668"/>
        <v>14013027754</v>
      </c>
      <c r="R1668" s="97">
        <f t="shared" si="668"/>
        <v>14013027754</v>
      </c>
    </row>
    <row r="1669" spans="1:18" ht="63" thickBot="1" x14ac:dyDescent="0.35">
      <c r="A1669" s="2">
        <v>2021</v>
      </c>
      <c r="B1669" s="118" t="s">
        <v>430</v>
      </c>
      <c r="C1669" s="120" t="s">
        <v>289</v>
      </c>
      <c r="D1669" s="21"/>
      <c r="E1669" s="21"/>
      <c r="F1669" s="21"/>
      <c r="G1669" s="104" t="s">
        <v>288</v>
      </c>
      <c r="H1669" s="95">
        <f t="shared" si="668"/>
        <v>216924287600</v>
      </c>
      <c r="I1669" s="95">
        <f t="shared" si="668"/>
        <v>0</v>
      </c>
      <c r="J1669" s="95">
        <f t="shared" si="668"/>
        <v>0</v>
      </c>
      <c r="K1669" s="95">
        <f t="shared" si="668"/>
        <v>0</v>
      </c>
      <c r="L1669" s="95">
        <f t="shared" si="668"/>
        <v>0</v>
      </c>
      <c r="M1669" s="95">
        <f t="shared" si="668"/>
        <v>0</v>
      </c>
      <c r="N1669" s="95">
        <f t="shared" si="668"/>
        <v>216924287600</v>
      </c>
      <c r="O1669" s="95">
        <f t="shared" si="668"/>
        <v>216924287600</v>
      </c>
      <c r="P1669" s="95">
        <f t="shared" si="668"/>
        <v>216924287600</v>
      </c>
      <c r="Q1669" s="95">
        <f t="shared" si="668"/>
        <v>14013027754</v>
      </c>
      <c r="R1669" s="97">
        <f t="shared" si="668"/>
        <v>14013027754</v>
      </c>
    </row>
    <row r="1670" spans="1:18" ht="18.600000000000001" thickBot="1" x14ac:dyDescent="0.35">
      <c r="A1670" s="2">
        <v>2021</v>
      </c>
      <c r="B1670" s="118" t="s">
        <v>430</v>
      </c>
      <c r="C1670" s="120" t="s">
        <v>290</v>
      </c>
      <c r="D1670" s="21"/>
      <c r="E1670" s="21"/>
      <c r="F1670" s="21"/>
      <c r="G1670" s="85" t="s">
        <v>218</v>
      </c>
      <c r="H1670" s="95">
        <f t="shared" si="668"/>
        <v>216924287600</v>
      </c>
      <c r="I1670" s="95">
        <f t="shared" si="668"/>
        <v>0</v>
      </c>
      <c r="J1670" s="95">
        <f t="shared" si="668"/>
        <v>0</v>
      </c>
      <c r="K1670" s="95">
        <f t="shared" si="668"/>
        <v>0</v>
      </c>
      <c r="L1670" s="95">
        <f t="shared" si="668"/>
        <v>0</v>
      </c>
      <c r="M1670" s="95">
        <f t="shared" si="668"/>
        <v>0</v>
      </c>
      <c r="N1670" s="95">
        <f t="shared" si="668"/>
        <v>216924287600</v>
      </c>
      <c r="O1670" s="95">
        <f t="shared" si="668"/>
        <v>216924287600</v>
      </c>
      <c r="P1670" s="95">
        <f t="shared" si="668"/>
        <v>216924287600</v>
      </c>
      <c r="Q1670" s="95">
        <f t="shared" si="668"/>
        <v>14013027754</v>
      </c>
      <c r="R1670" s="97">
        <f t="shared" si="668"/>
        <v>14013027754</v>
      </c>
    </row>
    <row r="1671" spans="1:18" ht="18.600000000000001" thickBot="1" x14ac:dyDescent="0.35">
      <c r="A1671" s="2">
        <v>2021</v>
      </c>
      <c r="B1671" s="118" t="s">
        <v>430</v>
      </c>
      <c r="C1671" s="121" t="s">
        <v>291</v>
      </c>
      <c r="D1671" s="21" t="s">
        <v>172</v>
      </c>
      <c r="E1671" s="21">
        <v>11</v>
      </c>
      <c r="F1671" s="21" t="s">
        <v>19</v>
      </c>
      <c r="G1671" s="88" t="s">
        <v>208</v>
      </c>
      <c r="H1671" s="90">
        <v>216924287600</v>
      </c>
      <c r="I1671" s="90">
        <v>0</v>
      </c>
      <c r="J1671" s="90">
        <v>0</v>
      </c>
      <c r="K1671" s="90">
        <v>0</v>
      </c>
      <c r="L1671" s="90">
        <v>0</v>
      </c>
      <c r="M1671" s="90">
        <f t="shared" si="654"/>
        <v>0</v>
      </c>
      <c r="N1671" s="90">
        <f t="shared" si="655"/>
        <v>216924287600</v>
      </c>
      <c r="O1671" s="90">
        <v>216924287600</v>
      </c>
      <c r="P1671" s="90">
        <v>216924287600</v>
      </c>
      <c r="Q1671" s="90">
        <v>14013027754</v>
      </c>
      <c r="R1671" s="91">
        <v>14013027754</v>
      </c>
    </row>
    <row r="1672" spans="1:18" ht="63" thickBot="1" x14ac:dyDescent="0.35">
      <c r="A1672" s="2">
        <v>2021</v>
      </c>
      <c r="B1672" s="118" t="s">
        <v>430</v>
      </c>
      <c r="C1672" s="120" t="s">
        <v>292</v>
      </c>
      <c r="D1672" s="53"/>
      <c r="E1672" s="53"/>
      <c r="F1672" s="53"/>
      <c r="G1672" s="85" t="s">
        <v>293</v>
      </c>
      <c r="H1672" s="95">
        <f t="shared" ref="H1672:R1674" si="669">+H1673</f>
        <v>263086153404</v>
      </c>
      <c r="I1672" s="95">
        <f t="shared" si="669"/>
        <v>0</v>
      </c>
      <c r="J1672" s="95">
        <f t="shared" si="669"/>
        <v>0</v>
      </c>
      <c r="K1672" s="95">
        <f t="shared" si="669"/>
        <v>0</v>
      </c>
      <c r="L1672" s="95">
        <f t="shared" si="669"/>
        <v>0</v>
      </c>
      <c r="M1672" s="95">
        <f t="shared" si="669"/>
        <v>0</v>
      </c>
      <c r="N1672" s="95">
        <f t="shared" si="669"/>
        <v>263086153404</v>
      </c>
      <c r="O1672" s="95">
        <f t="shared" si="669"/>
        <v>263086153404</v>
      </c>
      <c r="P1672" s="95">
        <f t="shared" si="669"/>
        <v>263086153404</v>
      </c>
      <c r="Q1672" s="95">
        <f t="shared" si="669"/>
        <v>0</v>
      </c>
      <c r="R1672" s="97">
        <f t="shared" si="669"/>
        <v>0</v>
      </c>
    </row>
    <row r="1673" spans="1:18" ht="63" thickBot="1" x14ac:dyDescent="0.35">
      <c r="A1673" s="2">
        <v>2021</v>
      </c>
      <c r="B1673" s="118" t="s">
        <v>430</v>
      </c>
      <c r="C1673" s="120" t="s">
        <v>294</v>
      </c>
      <c r="D1673" s="21"/>
      <c r="E1673" s="21"/>
      <c r="F1673" s="21"/>
      <c r="G1673" s="104" t="s">
        <v>293</v>
      </c>
      <c r="H1673" s="95">
        <f t="shared" si="669"/>
        <v>263086153404</v>
      </c>
      <c r="I1673" s="95">
        <f t="shared" si="669"/>
        <v>0</v>
      </c>
      <c r="J1673" s="95">
        <f t="shared" si="669"/>
        <v>0</v>
      </c>
      <c r="K1673" s="95">
        <f t="shared" si="669"/>
        <v>0</v>
      </c>
      <c r="L1673" s="95">
        <f t="shared" si="669"/>
        <v>0</v>
      </c>
      <c r="M1673" s="95">
        <f t="shared" si="669"/>
        <v>0</v>
      </c>
      <c r="N1673" s="95">
        <f t="shared" si="669"/>
        <v>263086153404</v>
      </c>
      <c r="O1673" s="95">
        <f t="shared" si="669"/>
        <v>263086153404</v>
      </c>
      <c r="P1673" s="95">
        <f t="shared" si="669"/>
        <v>263086153404</v>
      </c>
      <c r="Q1673" s="95">
        <f t="shared" si="669"/>
        <v>0</v>
      </c>
      <c r="R1673" s="97">
        <f t="shared" si="669"/>
        <v>0</v>
      </c>
    </row>
    <row r="1674" spans="1:18" ht="18.600000000000001" thickBot="1" x14ac:dyDescent="0.35">
      <c r="A1674" s="2">
        <v>2021</v>
      </c>
      <c r="B1674" s="118" t="s">
        <v>430</v>
      </c>
      <c r="C1674" s="120" t="s">
        <v>295</v>
      </c>
      <c r="D1674" s="21"/>
      <c r="E1674" s="21"/>
      <c r="F1674" s="21"/>
      <c r="G1674" s="85" t="s">
        <v>218</v>
      </c>
      <c r="H1674" s="95">
        <f t="shared" si="669"/>
        <v>263086153404</v>
      </c>
      <c r="I1674" s="95">
        <f t="shared" si="669"/>
        <v>0</v>
      </c>
      <c r="J1674" s="95">
        <f t="shared" si="669"/>
        <v>0</v>
      </c>
      <c r="K1674" s="95">
        <f t="shared" si="669"/>
        <v>0</v>
      </c>
      <c r="L1674" s="95">
        <f t="shared" si="669"/>
        <v>0</v>
      </c>
      <c r="M1674" s="95">
        <f t="shared" si="669"/>
        <v>0</v>
      </c>
      <c r="N1674" s="95">
        <f t="shared" si="669"/>
        <v>263086153404</v>
      </c>
      <c r="O1674" s="95">
        <f t="shared" si="669"/>
        <v>263086153404</v>
      </c>
      <c r="P1674" s="95">
        <f t="shared" si="669"/>
        <v>263086153404</v>
      </c>
      <c r="Q1674" s="95">
        <f t="shared" si="669"/>
        <v>0</v>
      </c>
      <c r="R1674" s="97">
        <f t="shared" si="669"/>
        <v>0</v>
      </c>
    </row>
    <row r="1675" spans="1:18" ht="18.600000000000001" thickBot="1" x14ac:dyDescent="0.35">
      <c r="A1675" s="2">
        <v>2021</v>
      </c>
      <c r="B1675" s="118" t="s">
        <v>430</v>
      </c>
      <c r="C1675" s="121" t="s">
        <v>296</v>
      </c>
      <c r="D1675" s="21" t="s">
        <v>172</v>
      </c>
      <c r="E1675" s="21">
        <v>11</v>
      </c>
      <c r="F1675" s="21" t="s">
        <v>19</v>
      </c>
      <c r="G1675" s="88" t="s">
        <v>208</v>
      </c>
      <c r="H1675" s="90">
        <v>263086153404</v>
      </c>
      <c r="I1675" s="90">
        <v>0</v>
      </c>
      <c r="J1675" s="90">
        <v>0</v>
      </c>
      <c r="K1675" s="90">
        <v>0</v>
      </c>
      <c r="L1675" s="90">
        <v>0</v>
      </c>
      <c r="M1675" s="90">
        <f t="shared" si="654"/>
        <v>0</v>
      </c>
      <c r="N1675" s="90">
        <f t="shared" si="655"/>
        <v>263086153404</v>
      </c>
      <c r="O1675" s="90">
        <v>263086153404</v>
      </c>
      <c r="P1675" s="90">
        <v>263086153404</v>
      </c>
      <c r="Q1675" s="90">
        <v>0</v>
      </c>
      <c r="R1675" s="91">
        <v>0</v>
      </c>
    </row>
    <row r="1676" spans="1:18" ht="63" thickBot="1" x14ac:dyDescent="0.35">
      <c r="A1676" s="2">
        <v>2021</v>
      </c>
      <c r="B1676" s="118" t="s">
        <v>430</v>
      </c>
      <c r="C1676" s="120" t="s">
        <v>297</v>
      </c>
      <c r="D1676" s="53"/>
      <c r="E1676" s="53"/>
      <c r="F1676" s="53"/>
      <c r="G1676" s="85" t="s">
        <v>298</v>
      </c>
      <c r="H1676" s="95">
        <f t="shared" ref="H1676:R1678" si="670">+H1677</f>
        <v>138383140985</v>
      </c>
      <c r="I1676" s="95">
        <f t="shared" si="670"/>
        <v>0</v>
      </c>
      <c r="J1676" s="95">
        <f t="shared" si="670"/>
        <v>0</v>
      </c>
      <c r="K1676" s="95">
        <f t="shared" si="670"/>
        <v>0</v>
      </c>
      <c r="L1676" s="95">
        <f t="shared" si="670"/>
        <v>0</v>
      </c>
      <c r="M1676" s="95">
        <f t="shared" si="670"/>
        <v>0</v>
      </c>
      <c r="N1676" s="95">
        <f t="shared" si="670"/>
        <v>138383140985</v>
      </c>
      <c r="O1676" s="95">
        <f t="shared" si="670"/>
        <v>138383140985</v>
      </c>
      <c r="P1676" s="95">
        <f t="shared" si="670"/>
        <v>138383140985</v>
      </c>
      <c r="Q1676" s="95">
        <f t="shared" si="670"/>
        <v>27914520438</v>
      </c>
      <c r="R1676" s="97">
        <f t="shared" si="670"/>
        <v>27914520438</v>
      </c>
    </row>
    <row r="1677" spans="1:18" ht="63" thickBot="1" x14ac:dyDescent="0.35">
      <c r="A1677" s="2">
        <v>2021</v>
      </c>
      <c r="B1677" s="118" t="s">
        <v>430</v>
      </c>
      <c r="C1677" s="120" t="s">
        <v>299</v>
      </c>
      <c r="D1677" s="21"/>
      <c r="E1677" s="21"/>
      <c r="F1677" s="21"/>
      <c r="G1677" s="104" t="s">
        <v>298</v>
      </c>
      <c r="H1677" s="95">
        <f t="shared" si="670"/>
        <v>138383140985</v>
      </c>
      <c r="I1677" s="95">
        <f t="shared" si="670"/>
        <v>0</v>
      </c>
      <c r="J1677" s="95">
        <f t="shared" si="670"/>
        <v>0</v>
      </c>
      <c r="K1677" s="95">
        <f t="shared" si="670"/>
        <v>0</v>
      </c>
      <c r="L1677" s="95">
        <f t="shared" si="670"/>
        <v>0</v>
      </c>
      <c r="M1677" s="95">
        <f t="shared" si="670"/>
        <v>0</v>
      </c>
      <c r="N1677" s="95">
        <f t="shared" si="670"/>
        <v>138383140985</v>
      </c>
      <c r="O1677" s="95">
        <f t="shared" si="670"/>
        <v>138383140985</v>
      </c>
      <c r="P1677" s="95">
        <f t="shared" si="670"/>
        <v>138383140985</v>
      </c>
      <c r="Q1677" s="95">
        <f t="shared" si="670"/>
        <v>27914520438</v>
      </c>
      <c r="R1677" s="97">
        <f t="shared" si="670"/>
        <v>27914520438</v>
      </c>
    </row>
    <row r="1678" spans="1:18" ht="18.600000000000001" thickBot="1" x14ac:dyDescent="0.35">
      <c r="A1678" s="2">
        <v>2021</v>
      </c>
      <c r="B1678" s="118" t="s">
        <v>430</v>
      </c>
      <c r="C1678" s="120" t="s">
        <v>300</v>
      </c>
      <c r="D1678" s="21"/>
      <c r="E1678" s="21"/>
      <c r="F1678" s="21"/>
      <c r="G1678" s="85" t="s">
        <v>218</v>
      </c>
      <c r="H1678" s="95">
        <f t="shared" si="670"/>
        <v>138383140985</v>
      </c>
      <c r="I1678" s="95">
        <f t="shared" si="670"/>
        <v>0</v>
      </c>
      <c r="J1678" s="95">
        <f t="shared" si="670"/>
        <v>0</v>
      </c>
      <c r="K1678" s="95">
        <f t="shared" si="670"/>
        <v>0</v>
      </c>
      <c r="L1678" s="95">
        <f t="shared" si="670"/>
        <v>0</v>
      </c>
      <c r="M1678" s="95">
        <f t="shared" si="670"/>
        <v>0</v>
      </c>
      <c r="N1678" s="95">
        <f t="shared" si="670"/>
        <v>138383140985</v>
      </c>
      <c r="O1678" s="95">
        <f t="shared" si="670"/>
        <v>138383140985</v>
      </c>
      <c r="P1678" s="95">
        <f t="shared" si="670"/>
        <v>138383140985</v>
      </c>
      <c r="Q1678" s="95">
        <f t="shared" si="670"/>
        <v>27914520438</v>
      </c>
      <c r="R1678" s="97">
        <f t="shared" si="670"/>
        <v>27914520438</v>
      </c>
    </row>
    <row r="1679" spans="1:18" ht="18.600000000000001" thickBot="1" x14ac:dyDescent="0.35">
      <c r="A1679" s="2">
        <v>2021</v>
      </c>
      <c r="B1679" s="118" t="s">
        <v>430</v>
      </c>
      <c r="C1679" s="121" t="s">
        <v>301</v>
      </c>
      <c r="D1679" s="21" t="s">
        <v>172</v>
      </c>
      <c r="E1679" s="21">
        <v>11</v>
      </c>
      <c r="F1679" s="21" t="s">
        <v>19</v>
      </c>
      <c r="G1679" s="88" t="s">
        <v>208</v>
      </c>
      <c r="H1679" s="90">
        <v>138383140985</v>
      </c>
      <c r="I1679" s="90">
        <v>0</v>
      </c>
      <c r="J1679" s="90">
        <v>0</v>
      </c>
      <c r="K1679" s="90">
        <v>0</v>
      </c>
      <c r="L1679" s="90">
        <v>0</v>
      </c>
      <c r="M1679" s="90">
        <f t="shared" si="654"/>
        <v>0</v>
      </c>
      <c r="N1679" s="90">
        <f t="shared" si="655"/>
        <v>138383140985</v>
      </c>
      <c r="O1679" s="90">
        <v>138383140985</v>
      </c>
      <c r="P1679" s="90">
        <v>138383140985</v>
      </c>
      <c r="Q1679" s="90">
        <v>27914520438</v>
      </c>
      <c r="R1679" s="91">
        <v>27914520438</v>
      </c>
    </row>
    <row r="1680" spans="1:18" ht="63" thickBot="1" x14ac:dyDescent="0.35">
      <c r="A1680" s="2">
        <v>2021</v>
      </c>
      <c r="B1680" s="118" t="s">
        <v>430</v>
      </c>
      <c r="C1680" s="120" t="s">
        <v>302</v>
      </c>
      <c r="D1680" s="53"/>
      <c r="E1680" s="53"/>
      <c r="F1680" s="53"/>
      <c r="G1680" s="85" t="s">
        <v>303</v>
      </c>
      <c r="H1680" s="95">
        <f t="shared" ref="H1680:R1682" si="671">+H1681</f>
        <v>325658709524</v>
      </c>
      <c r="I1680" s="95">
        <f t="shared" si="671"/>
        <v>0</v>
      </c>
      <c r="J1680" s="95">
        <f t="shared" si="671"/>
        <v>0</v>
      </c>
      <c r="K1680" s="95">
        <f t="shared" si="671"/>
        <v>0</v>
      </c>
      <c r="L1680" s="95">
        <f t="shared" si="671"/>
        <v>0</v>
      </c>
      <c r="M1680" s="95">
        <f t="shared" si="671"/>
        <v>0</v>
      </c>
      <c r="N1680" s="95">
        <f t="shared" si="671"/>
        <v>325658709524</v>
      </c>
      <c r="O1680" s="95">
        <f t="shared" si="671"/>
        <v>325658709524</v>
      </c>
      <c r="P1680" s="95">
        <f t="shared" si="671"/>
        <v>325658709524</v>
      </c>
      <c r="Q1680" s="95">
        <f t="shared" si="671"/>
        <v>0</v>
      </c>
      <c r="R1680" s="97">
        <f t="shared" si="671"/>
        <v>0</v>
      </c>
    </row>
    <row r="1681" spans="1:18" ht="63" thickBot="1" x14ac:dyDescent="0.35">
      <c r="A1681" s="2">
        <v>2021</v>
      </c>
      <c r="B1681" s="118" t="s">
        <v>430</v>
      </c>
      <c r="C1681" s="120" t="s">
        <v>304</v>
      </c>
      <c r="D1681" s="21"/>
      <c r="E1681" s="21"/>
      <c r="F1681" s="21"/>
      <c r="G1681" s="104" t="s">
        <v>303</v>
      </c>
      <c r="H1681" s="95">
        <f t="shared" si="671"/>
        <v>325658709524</v>
      </c>
      <c r="I1681" s="95">
        <f t="shared" si="671"/>
        <v>0</v>
      </c>
      <c r="J1681" s="95">
        <f t="shared" si="671"/>
        <v>0</v>
      </c>
      <c r="K1681" s="95">
        <f t="shared" si="671"/>
        <v>0</v>
      </c>
      <c r="L1681" s="95">
        <f t="shared" si="671"/>
        <v>0</v>
      </c>
      <c r="M1681" s="95">
        <f t="shared" si="671"/>
        <v>0</v>
      </c>
      <c r="N1681" s="95">
        <f t="shared" si="671"/>
        <v>325658709524</v>
      </c>
      <c r="O1681" s="95">
        <f t="shared" si="671"/>
        <v>325658709524</v>
      </c>
      <c r="P1681" s="95">
        <f t="shared" si="671"/>
        <v>325658709524</v>
      </c>
      <c r="Q1681" s="95">
        <f t="shared" si="671"/>
        <v>0</v>
      </c>
      <c r="R1681" s="97">
        <f t="shared" si="671"/>
        <v>0</v>
      </c>
    </row>
    <row r="1682" spans="1:18" ht="18.600000000000001" thickBot="1" x14ac:dyDescent="0.35">
      <c r="A1682" s="2">
        <v>2021</v>
      </c>
      <c r="B1682" s="118" t="s">
        <v>430</v>
      </c>
      <c r="C1682" s="120" t="s">
        <v>305</v>
      </c>
      <c r="D1682" s="21"/>
      <c r="E1682" s="21"/>
      <c r="F1682" s="21"/>
      <c r="G1682" s="85" t="s">
        <v>218</v>
      </c>
      <c r="H1682" s="95">
        <f t="shared" si="671"/>
        <v>325658709524</v>
      </c>
      <c r="I1682" s="95">
        <f t="shared" si="671"/>
        <v>0</v>
      </c>
      <c r="J1682" s="95">
        <f t="shared" si="671"/>
        <v>0</v>
      </c>
      <c r="K1682" s="95">
        <f t="shared" si="671"/>
        <v>0</v>
      </c>
      <c r="L1682" s="95">
        <f t="shared" si="671"/>
        <v>0</v>
      </c>
      <c r="M1682" s="95">
        <f t="shared" si="671"/>
        <v>0</v>
      </c>
      <c r="N1682" s="95">
        <f t="shared" si="671"/>
        <v>325658709524</v>
      </c>
      <c r="O1682" s="95">
        <f t="shared" si="671"/>
        <v>325658709524</v>
      </c>
      <c r="P1682" s="95">
        <f t="shared" si="671"/>
        <v>325658709524</v>
      </c>
      <c r="Q1682" s="95">
        <f t="shared" si="671"/>
        <v>0</v>
      </c>
      <c r="R1682" s="97">
        <f t="shared" si="671"/>
        <v>0</v>
      </c>
    </row>
    <row r="1683" spans="1:18" ht="18.600000000000001" thickBot="1" x14ac:dyDescent="0.35">
      <c r="A1683" s="2">
        <v>2021</v>
      </c>
      <c r="B1683" s="118" t="s">
        <v>430</v>
      </c>
      <c r="C1683" s="121" t="s">
        <v>306</v>
      </c>
      <c r="D1683" s="21" t="s">
        <v>172</v>
      </c>
      <c r="E1683" s="21">
        <v>11</v>
      </c>
      <c r="F1683" s="21" t="s">
        <v>19</v>
      </c>
      <c r="G1683" s="88" t="s">
        <v>208</v>
      </c>
      <c r="H1683" s="90">
        <v>325658709524</v>
      </c>
      <c r="I1683" s="90">
        <v>0</v>
      </c>
      <c r="J1683" s="90">
        <v>0</v>
      </c>
      <c r="K1683" s="90">
        <v>0</v>
      </c>
      <c r="L1683" s="90">
        <v>0</v>
      </c>
      <c r="M1683" s="90">
        <f t="shared" si="654"/>
        <v>0</v>
      </c>
      <c r="N1683" s="90">
        <f t="shared" si="655"/>
        <v>325658709524</v>
      </c>
      <c r="O1683" s="90">
        <v>325658709524</v>
      </c>
      <c r="P1683" s="90">
        <v>325658709524</v>
      </c>
      <c r="Q1683" s="90">
        <v>0</v>
      </c>
      <c r="R1683" s="91">
        <v>0</v>
      </c>
    </row>
    <row r="1684" spans="1:18" ht="63" thickBot="1" x14ac:dyDescent="0.35">
      <c r="A1684" s="2">
        <v>2021</v>
      </c>
      <c r="B1684" s="118" t="s">
        <v>430</v>
      </c>
      <c r="C1684" s="120" t="s">
        <v>307</v>
      </c>
      <c r="D1684" s="53"/>
      <c r="E1684" s="53"/>
      <c r="F1684" s="53"/>
      <c r="G1684" s="85" t="s">
        <v>308</v>
      </c>
      <c r="H1684" s="95">
        <f>+H1685</f>
        <v>101620433497</v>
      </c>
      <c r="I1684" s="95">
        <f t="shared" ref="I1684:R1686" si="672">+I1685</f>
        <v>0</v>
      </c>
      <c r="J1684" s="95">
        <f t="shared" si="672"/>
        <v>0</v>
      </c>
      <c r="K1684" s="95">
        <f t="shared" si="672"/>
        <v>0</v>
      </c>
      <c r="L1684" s="95">
        <f t="shared" si="672"/>
        <v>0</v>
      </c>
      <c r="M1684" s="95">
        <f t="shared" si="672"/>
        <v>0</v>
      </c>
      <c r="N1684" s="95">
        <f t="shared" si="672"/>
        <v>101620433497</v>
      </c>
      <c r="O1684" s="95">
        <f t="shared" si="672"/>
        <v>101620433497</v>
      </c>
      <c r="P1684" s="95">
        <f t="shared" si="672"/>
        <v>101620433497</v>
      </c>
      <c r="Q1684" s="95">
        <f t="shared" si="672"/>
        <v>89796372</v>
      </c>
      <c r="R1684" s="97">
        <f t="shared" si="672"/>
        <v>89796372</v>
      </c>
    </row>
    <row r="1685" spans="1:18" ht="63" thickBot="1" x14ac:dyDescent="0.35">
      <c r="A1685" s="2">
        <v>2021</v>
      </c>
      <c r="B1685" s="118" t="s">
        <v>430</v>
      </c>
      <c r="C1685" s="120" t="s">
        <v>309</v>
      </c>
      <c r="D1685" s="21"/>
      <c r="E1685" s="21"/>
      <c r="F1685" s="21"/>
      <c r="G1685" s="104" t="s">
        <v>308</v>
      </c>
      <c r="H1685" s="95">
        <f t="shared" ref="H1685:N1686" si="673">+H1686</f>
        <v>101620433497</v>
      </c>
      <c r="I1685" s="95">
        <f t="shared" si="673"/>
        <v>0</v>
      </c>
      <c r="J1685" s="95">
        <f t="shared" si="673"/>
        <v>0</v>
      </c>
      <c r="K1685" s="95">
        <f t="shared" si="672"/>
        <v>0</v>
      </c>
      <c r="L1685" s="95">
        <f t="shared" si="672"/>
        <v>0</v>
      </c>
      <c r="M1685" s="95">
        <f t="shared" si="673"/>
        <v>0</v>
      </c>
      <c r="N1685" s="95">
        <f t="shared" si="673"/>
        <v>101620433497</v>
      </c>
      <c r="O1685" s="95">
        <f t="shared" si="672"/>
        <v>101620433497</v>
      </c>
      <c r="P1685" s="95">
        <f t="shared" si="672"/>
        <v>101620433497</v>
      </c>
      <c r="Q1685" s="95">
        <f t="shared" si="672"/>
        <v>89796372</v>
      </c>
      <c r="R1685" s="97">
        <f t="shared" si="672"/>
        <v>89796372</v>
      </c>
    </row>
    <row r="1686" spans="1:18" ht="18.600000000000001" thickBot="1" x14ac:dyDescent="0.35">
      <c r="A1686" s="2">
        <v>2021</v>
      </c>
      <c r="B1686" s="118" t="s">
        <v>430</v>
      </c>
      <c r="C1686" s="120" t="s">
        <v>310</v>
      </c>
      <c r="D1686" s="21"/>
      <c r="E1686" s="21"/>
      <c r="F1686" s="21"/>
      <c r="G1686" s="85" t="s">
        <v>218</v>
      </c>
      <c r="H1686" s="95">
        <f t="shared" si="673"/>
        <v>101620433497</v>
      </c>
      <c r="I1686" s="95">
        <f t="shared" si="673"/>
        <v>0</v>
      </c>
      <c r="J1686" s="95">
        <f t="shared" si="673"/>
        <v>0</v>
      </c>
      <c r="K1686" s="95">
        <f t="shared" si="672"/>
        <v>0</v>
      </c>
      <c r="L1686" s="95">
        <f t="shared" si="672"/>
        <v>0</v>
      </c>
      <c r="M1686" s="95">
        <f t="shared" si="673"/>
        <v>0</v>
      </c>
      <c r="N1686" s="95">
        <f t="shared" si="673"/>
        <v>101620433497</v>
      </c>
      <c r="O1686" s="95">
        <f t="shared" si="672"/>
        <v>101620433497</v>
      </c>
      <c r="P1686" s="95">
        <f t="shared" si="672"/>
        <v>101620433497</v>
      </c>
      <c r="Q1686" s="95">
        <f t="shared" si="672"/>
        <v>89796372</v>
      </c>
      <c r="R1686" s="97">
        <f t="shared" si="672"/>
        <v>89796372</v>
      </c>
    </row>
    <row r="1687" spans="1:18" ht="18.600000000000001" thickBot="1" x14ac:dyDescent="0.35">
      <c r="A1687" s="2">
        <v>2021</v>
      </c>
      <c r="B1687" s="118" t="s">
        <v>430</v>
      </c>
      <c r="C1687" s="121" t="s">
        <v>311</v>
      </c>
      <c r="D1687" s="21" t="s">
        <v>172</v>
      </c>
      <c r="E1687" s="21">
        <v>11</v>
      </c>
      <c r="F1687" s="21" t="s">
        <v>19</v>
      </c>
      <c r="G1687" s="88" t="s">
        <v>208</v>
      </c>
      <c r="H1687" s="90">
        <v>101620433497</v>
      </c>
      <c r="I1687" s="90">
        <v>0</v>
      </c>
      <c r="J1687" s="90">
        <v>0</v>
      </c>
      <c r="K1687" s="90">
        <v>0</v>
      </c>
      <c r="L1687" s="90">
        <v>0</v>
      </c>
      <c r="M1687" s="90">
        <f t="shared" si="654"/>
        <v>0</v>
      </c>
      <c r="N1687" s="90">
        <f t="shared" si="655"/>
        <v>101620433497</v>
      </c>
      <c r="O1687" s="90">
        <v>101620433497</v>
      </c>
      <c r="P1687" s="90">
        <v>101620433497</v>
      </c>
      <c r="Q1687" s="90">
        <v>89796372</v>
      </c>
      <c r="R1687" s="91">
        <v>89796372</v>
      </c>
    </row>
    <row r="1688" spans="1:18" ht="63" thickBot="1" x14ac:dyDescent="0.35">
      <c r="A1688" s="2">
        <v>2021</v>
      </c>
      <c r="B1688" s="118" t="s">
        <v>430</v>
      </c>
      <c r="C1688" s="120" t="s">
        <v>312</v>
      </c>
      <c r="D1688" s="53"/>
      <c r="E1688" s="53"/>
      <c r="F1688" s="53"/>
      <c r="G1688" s="85" t="s">
        <v>313</v>
      </c>
      <c r="H1688" s="95">
        <f t="shared" ref="H1688:R1690" si="674">+H1689</f>
        <v>331558916195</v>
      </c>
      <c r="I1688" s="95">
        <f t="shared" si="674"/>
        <v>0</v>
      </c>
      <c r="J1688" s="95">
        <f t="shared" si="674"/>
        <v>0</v>
      </c>
      <c r="K1688" s="95">
        <f t="shared" si="674"/>
        <v>0</v>
      </c>
      <c r="L1688" s="95">
        <f t="shared" si="674"/>
        <v>0</v>
      </c>
      <c r="M1688" s="95">
        <f t="shared" si="674"/>
        <v>0</v>
      </c>
      <c r="N1688" s="95">
        <f t="shared" si="674"/>
        <v>331558916195</v>
      </c>
      <c r="O1688" s="95">
        <f t="shared" si="674"/>
        <v>331558916195</v>
      </c>
      <c r="P1688" s="95">
        <f t="shared" si="674"/>
        <v>331558916195</v>
      </c>
      <c r="Q1688" s="95">
        <f t="shared" si="674"/>
        <v>0</v>
      </c>
      <c r="R1688" s="97">
        <f t="shared" si="674"/>
        <v>0</v>
      </c>
    </row>
    <row r="1689" spans="1:18" ht="63" thickBot="1" x14ac:dyDescent="0.35">
      <c r="A1689" s="2">
        <v>2021</v>
      </c>
      <c r="B1689" s="118" t="s">
        <v>430</v>
      </c>
      <c r="C1689" s="120" t="s">
        <v>314</v>
      </c>
      <c r="D1689" s="21"/>
      <c r="E1689" s="21"/>
      <c r="F1689" s="21"/>
      <c r="G1689" s="85" t="s">
        <v>313</v>
      </c>
      <c r="H1689" s="95">
        <f t="shared" si="674"/>
        <v>331558916195</v>
      </c>
      <c r="I1689" s="95">
        <f t="shared" si="674"/>
        <v>0</v>
      </c>
      <c r="J1689" s="95">
        <f t="shared" si="674"/>
        <v>0</v>
      </c>
      <c r="K1689" s="95">
        <f t="shared" si="674"/>
        <v>0</v>
      </c>
      <c r="L1689" s="95">
        <f t="shared" si="674"/>
        <v>0</v>
      </c>
      <c r="M1689" s="95">
        <f t="shared" si="674"/>
        <v>0</v>
      </c>
      <c r="N1689" s="95">
        <f t="shared" si="674"/>
        <v>331558916195</v>
      </c>
      <c r="O1689" s="95">
        <f t="shared" si="674"/>
        <v>331558916195</v>
      </c>
      <c r="P1689" s="95">
        <f t="shared" si="674"/>
        <v>331558916195</v>
      </c>
      <c r="Q1689" s="95">
        <f t="shared" si="674"/>
        <v>0</v>
      </c>
      <c r="R1689" s="97">
        <f t="shared" si="674"/>
        <v>0</v>
      </c>
    </row>
    <row r="1690" spans="1:18" ht="18.600000000000001" thickBot="1" x14ac:dyDescent="0.35">
      <c r="A1690" s="2">
        <v>2021</v>
      </c>
      <c r="B1690" s="118" t="s">
        <v>430</v>
      </c>
      <c r="C1690" s="120" t="s">
        <v>315</v>
      </c>
      <c r="D1690" s="21"/>
      <c r="E1690" s="21"/>
      <c r="F1690" s="21"/>
      <c r="G1690" s="85" t="s">
        <v>218</v>
      </c>
      <c r="H1690" s="95">
        <f t="shared" si="674"/>
        <v>331558916195</v>
      </c>
      <c r="I1690" s="95">
        <f t="shared" si="674"/>
        <v>0</v>
      </c>
      <c r="J1690" s="95">
        <f t="shared" si="674"/>
        <v>0</v>
      </c>
      <c r="K1690" s="95">
        <f t="shared" si="674"/>
        <v>0</v>
      </c>
      <c r="L1690" s="95">
        <f t="shared" si="674"/>
        <v>0</v>
      </c>
      <c r="M1690" s="95">
        <f t="shared" si="674"/>
        <v>0</v>
      </c>
      <c r="N1690" s="95">
        <f t="shared" si="674"/>
        <v>331558916195</v>
      </c>
      <c r="O1690" s="95">
        <f t="shared" si="674"/>
        <v>331558916195</v>
      </c>
      <c r="P1690" s="95">
        <f t="shared" si="674"/>
        <v>331558916195</v>
      </c>
      <c r="Q1690" s="95">
        <f t="shared" si="674"/>
        <v>0</v>
      </c>
      <c r="R1690" s="97">
        <f t="shared" si="674"/>
        <v>0</v>
      </c>
    </row>
    <row r="1691" spans="1:18" ht="18.600000000000001" thickBot="1" x14ac:dyDescent="0.35">
      <c r="A1691" s="2">
        <v>2021</v>
      </c>
      <c r="B1691" s="118" t="s">
        <v>430</v>
      </c>
      <c r="C1691" s="121" t="s">
        <v>316</v>
      </c>
      <c r="D1691" s="21" t="s">
        <v>172</v>
      </c>
      <c r="E1691" s="21">
        <v>11</v>
      </c>
      <c r="F1691" s="21" t="s">
        <v>19</v>
      </c>
      <c r="G1691" s="88" t="s">
        <v>208</v>
      </c>
      <c r="H1691" s="90">
        <v>331558916195</v>
      </c>
      <c r="I1691" s="90">
        <v>0</v>
      </c>
      <c r="J1691" s="90">
        <v>0</v>
      </c>
      <c r="K1691" s="90">
        <v>0</v>
      </c>
      <c r="L1691" s="90">
        <v>0</v>
      </c>
      <c r="M1691" s="90">
        <f t="shared" si="654"/>
        <v>0</v>
      </c>
      <c r="N1691" s="90">
        <f t="shared" si="655"/>
        <v>331558916195</v>
      </c>
      <c r="O1691" s="90">
        <v>331558916195</v>
      </c>
      <c r="P1691" s="90">
        <v>331558916195</v>
      </c>
      <c r="Q1691" s="90">
        <v>0</v>
      </c>
      <c r="R1691" s="91">
        <v>0</v>
      </c>
    </row>
    <row r="1692" spans="1:18" ht="63" thickBot="1" x14ac:dyDescent="0.35">
      <c r="A1692" s="2">
        <v>2021</v>
      </c>
      <c r="B1692" s="118" t="s">
        <v>430</v>
      </c>
      <c r="C1692" s="120" t="s">
        <v>317</v>
      </c>
      <c r="D1692" s="53"/>
      <c r="E1692" s="53"/>
      <c r="F1692" s="53"/>
      <c r="G1692" s="85" t="s">
        <v>318</v>
      </c>
      <c r="H1692" s="95">
        <f t="shared" ref="H1692:R1694" si="675">+H1693</f>
        <v>57639326986</v>
      </c>
      <c r="I1692" s="95">
        <f t="shared" si="675"/>
        <v>0</v>
      </c>
      <c r="J1692" s="95">
        <f t="shared" si="675"/>
        <v>0</v>
      </c>
      <c r="K1692" s="95">
        <f t="shared" si="675"/>
        <v>0</v>
      </c>
      <c r="L1692" s="95">
        <f t="shared" si="675"/>
        <v>0</v>
      </c>
      <c r="M1692" s="95">
        <f t="shared" si="675"/>
        <v>0</v>
      </c>
      <c r="N1692" s="95">
        <f t="shared" si="675"/>
        <v>57639326986</v>
      </c>
      <c r="O1692" s="95">
        <f t="shared" si="675"/>
        <v>57639326986</v>
      </c>
      <c r="P1692" s="95">
        <f t="shared" si="675"/>
        <v>57639326986</v>
      </c>
      <c r="Q1692" s="95">
        <f t="shared" si="675"/>
        <v>0</v>
      </c>
      <c r="R1692" s="97">
        <f t="shared" si="675"/>
        <v>0</v>
      </c>
    </row>
    <row r="1693" spans="1:18" ht="63" thickBot="1" x14ac:dyDescent="0.35">
      <c r="A1693" s="2">
        <v>2021</v>
      </c>
      <c r="B1693" s="118" t="s">
        <v>430</v>
      </c>
      <c r="C1693" s="120" t="s">
        <v>319</v>
      </c>
      <c r="D1693" s="21"/>
      <c r="E1693" s="21"/>
      <c r="F1693" s="21"/>
      <c r="G1693" s="104" t="s">
        <v>318</v>
      </c>
      <c r="H1693" s="95">
        <f t="shared" si="675"/>
        <v>57639326986</v>
      </c>
      <c r="I1693" s="95">
        <f t="shared" si="675"/>
        <v>0</v>
      </c>
      <c r="J1693" s="95">
        <f t="shared" si="675"/>
        <v>0</v>
      </c>
      <c r="K1693" s="95">
        <f t="shared" si="675"/>
        <v>0</v>
      </c>
      <c r="L1693" s="95">
        <f t="shared" si="675"/>
        <v>0</v>
      </c>
      <c r="M1693" s="95">
        <f t="shared" si="675"/>
        <v>0</v>
      </c>
      <c r="N1693" s="95">
        <f t="shared" si="675"/>
        <v>57639326986</v>
      </c>
      <c r="O1693" s="95">
        <f t="shared" si="675"/>
        <v>57639326986</v>
      </c>
      <c r="P1693" s="95">
        <f t="shared" si="675"/>
        <v>57639326986</v>
      </c>
      <c r="Q1693" s="95">
        <f t="shared" si="675"/>
        <v>0</v>
      </c>
      <c r="R1693" s="97">
        <f t="shared" si="675"/>
        <v>0</v>
      </c>
    </row>
    <row r="1694" spans="1:18" ht="18.600000000000001" thickBot="1" x14ac:dyDescent="0.35">
      <c r="A1694" s="2">
        <v>2021</v>
      </c>
      <c r="B1694" s="118" t="s">
        <v>430</v>
      </c>
      <c r="C1694" s="120" t="s">
        <v>320</v>
      </c>
      <c r="D1694" s="21"/>
      <c r="E1694" s="21"/>
      <c r="F1694" s="21"/>
      <c r="G1694" s="85" t="s">
        <v>218</v>
      </c>
      <c r="H1694" s="95">
        <f t="shared" si="675"/>
        <v>57639326986</v>
      </c>
      <c r="I1694" s="95">
        <f t="shared" si="675"/>
        <v>0</v>
      </c>
      <c r="J1694" s="95">
        <f t="shared" si="675"/>
        <v>0</v>
      </c>
      <c r="K1694" s="95">
        <f t="shared" si="675"/>
        <v>0</v>
      </c>
      <c r="L1694" s="95">
        <f t="shared" si="675"/>
        <v>0</v>
      </c>
      <c r="M1694" s="95">
        <f t="shared" si="675"/>
        <v>0</v>
      </c>
      <c r="N1694" s="95">
        <f t="shared" si="675"/>
        <v>57639326986</v>
      </c>
      <c r="O1694" s="95">
        <f t="shared" si="675"/>
        <v>57639326986</v>
      </c>
      <c r="P1694" s="95">
        <f t="shared" si="675"/>
        <v>57639326986</v>
      </c>
      <c r="Q1694" s="95">
        <f t="shared" si="675"/>
        <v>0</v>
      </c>
      <c r="R1694" s="97">
        <f t="shared" si="675"/>
        <v>0</v>
      </c>
    </row>
    <row r="1695" spans="1:18" ht="18.600000000000001" thickBot="1" x14ac:dyDescent="0.35">
      <c r="A1695" s="2">
        <v>2021</v>
      </c>
      <c r="B1695" s="118" t="s">
        <v>430</v>
      </c>
      <c r="C1695" s="121" t="s">
        <v>321</v>
      </c>
      <c r="D1695" s="21" t="s">
        <v>172</v>
      </c>
      <c r="E1695" s="21">
        <v>11</v>
      </c>
      <c r="F1695" s="21" t="s">
        <v>19</v>
      </c>
      <c r="G1695" s="88" t="s">
        <v>208</v>
      </c>
      <c r="H1695" s="90">
        <v>57639326986</v>
      </c>
      <c r="I1695" s="90">
        <v>0</v>
      </c>
      <c r="J1695" s="90">
        <v>0</v>
      </c>
      <c r="K1695" s="90">
        <v>0</v>
      </c>
      <c r="L1695" s="90">
        <v>0</v>
      </c>
      <c r="M1695" s="90">
        <f t="shared" si="654"/>
        <v>0</v>
      </c>
      <c r="N1695" s="90">
        <f t="shared" si="655"/>
        <v>57639326986</v>
      </c>
      <c r="O1695" s="90">
        <v>57639326986</v>
      </c>
      <c r="P1695" s="90">
        <v>57639326986</v>
      </c>
      <c r="Q1695" s="90">
        <v>0</v>
      </c>
      <c r="R1695" s="91">
        <v>0</v>
      </c>
    </row>
    <row r="1696" spans="1:18" ht="47.4" thickBot="1" x14ac:dyDescent="0.35">
      <c r="A1696" s="2">
        <v>2021</v>
      </c>
      <c r="B1696" s="118" t="s">
        <v>430</v>
      </c>
      <c r="C1696" s="125" t="s">
        <v>322</v>
      </c>
      <c r="D1696" s="64"/>
      <c r="E1696" s="16"/>
      <c r="F1696" s="16"/>
      <c r="G1696" s="104" t="s">
        <v>400</v>
      </c>
      <c r="H1696" s="93">
        <f>+H1697</f>
        <v>15000000000</v>
      </c>
      <c r="I1696" s="93">
        <f t="shared" ref="I1696:L1696" si="676">+I1697</f>
        <v>0</v>
      </c>
      <c r="J1696" s="93">
        <f t="shared" si="676"/>
        <v>0</v>
      </c>
      <c r="K1696" s="93">
        <f t="shared" si="676"/>
        <v>0</v>
      </c>
      <c r="L1696" s="93">
        <f t="shared" si="676"/>
        <v>0</v>
      </c>
      <c r="M1696" s="94">
        <f t="shared" si="654"/>
        <v>0</v>
      </c>
      <c r="N1696" s="94">
        <f t="shared" si="655"/>
        <v>15000000000</v>
      </c>
      <c r="O1696" s="94">
        <f>+O1697</f>
        <v>6489794675</v>
      </c>
      <c r="P1696" s="94">
        <f>+P1697</f>
        <v>448843053</v>
      </c>
      <c r="Q1696" s="94">
        <f>+Q1697</f>
        <v>94581003</v>
      </c>
      <c r="R1696" s="96">
        <f>+R1697</f>
        <v>94581003</v>
      </c>
    </row>
    <row r="1697" spans="1:18" ht="47.4" thickBot="1" x14ac:dyDescent="0.35">
      <c r="A1697" s="2">
        <v>2021</v>
      </c>
      <c r="B1697" s="118" t="s">
        <v>430</v>
      </c>
      <c r="C1697" s="125" t="s">
        <v>399</v>
      </c>
      <c r="D1697" s="64"/>
      <c r="E1697" s="16"/>
      <c r="F1697" s="16"/>
      <c r="G1697" s="104" t="s">
        <v>400</v>
      </c>
      <c r="H1697" s="93">
        <f>+H1698+H1700+H1702</f>
        <v>15000000000</v>
      </c>
      <c r="I1697" s="93">
        <f t="shared" ref="I1697:R1697" si="677">+I1698+I1700+I1702</f>
        <v>0</v>
      </c>
      <c r="J1697" s="93">
        <f t="shared" si="677"/>
        <v>0</v>
      </c>
      <c r="K1697" s="93">
        <f t="shared" si="677"/>
        <v>0</v>
      </c>
      <c r="L1697" s="93">
        <f t="shared" si="677"/>
        <v>0</v>
      </c>
      <c r="M1697" s="93">
        <f t="shared" si="677"/>
        <v>0</v>
      </c>
      <c r="N1697" s="93">
        <f t="shared" si="677"/>
        <v>15000000000</v>
      </c>
      <c r="O1697" s="93">
        <f t="shared" si="677"/>
        <v>6489794675</v>
      </c>
      <c r="P1697" s="93">
        <f t="shared" si="677"/>
        <v>448843053</v>
      </c>
      <c r="Q1697" s="93">
        <f t="shared" si="677"/>
        <v>94581003</v>
      </c>
      <c r="R1697" s="105">
        <f t="shared" si="677"/>
        <v>94581003</v>
      </c>
    </row>
    <row r="1698" spans="1:18" ht="18.600000000000001" thickBot="1" x14ac:dyDescent="0.35">
      <c r="A1698" s="2">
        <v>2021</v>
      </c>
      <c r="B1698" s="118" t="s">
        <v>430</v>
      </c>
      <c r="C1698" s="125" t="s">
        <v>401</v>
      </c>
      <c r="D1698" s="64"/>
      <c r="E1698" s="16"/>
      <c r="F1698" s="16"/>
      <c r="G1698" s="104" t="s">
        <v>402</v>
      </c>
      <c r="H1698" s="93">
        <f>+H1699</f>
        <v>3974737950</v>
      </c>
      <c r="I1698" s="93">
        <f t="shared" ref="I1698:R1698" si="678">+I1699</f>
        <v>0</v>
      </c>
      <c r="J1698" s="93">
        <f t="shared" si="678"/>
        <v>0</v>
      </c>
      <c r="K1698" s="93">
        <f t="shared" si="678"/>
        <v>0</v>
      </c>
      <c r="L1698" s="93">
        <f t="shared" si="678"/>
        <v>0</v>
      </c>
      <c r="M1698" s="93">
        <f t="shared" si="678"/>
        <v>0</v>
      </c>
      <c r="N1698" s="93">
        <f t="shared" si="678"/>
        <v>3974737950</v>
      </c>
      <c r="O1698" s="93">
        <f t="shared" si="678"/>
        <v>10000</v>
      </c>
      <c r="P1698" s="93">
        <f t="shared" si="678"/>
        <v>0</v>
      </c>
      <c r="Q1698" s="93">
        <f t="shared" si="678"/>
        <v>0</v>
      </c>
      <c r="R1698" s="105">
        <f t="shared" si="678"/>
        <v>0</v>
      </c>
    </row>
    <row r="1699" spans="1:18" ht="18.600000000000001" thickBot="1" x14ac:dyDescent="0.35">
      <c r="A1699" s="2">
        <v>2021</v>
      </c>
      <c r="B1699" s="118" t="s">
        <v>430</v>
      </c>
      <c r="C1699" s="126" t="s">
        <v>403</v>
      </c>
      <c r="D1699" s="60" t="s">
        <v>172</v>
      </c>
      <c r="E1699" s="21">
        <v>54</v>
      </c>
      <c r="F1699" s="21" t="s">
        <v>19</v>
      </c>
      <c r="G1699" s="88" t="s">
        <v>208</v>
      </c>
      <c r="H1699" s="106">
        <v>3974737950</v>
      </c>
      <c r="I1699" s="106">
        <v>0</v>
      </c>
      <c r="J1699" s="106">
        <v>0</v>
      </c>
      <c r="K1699" s="106">
        <v>0</v>
      </c>
      <c r="L1699" s="106">
        <v>0</v>
      </c>
      <c r="M1699" s="106">
        <f t="shared" ref="M1699:M1762" si="679">+I1699-J1699+K1699-L1699</f>
        <v>0</v>
      </c>
      <c r="N1699" s="90">
        <f t="shared" ref="N1699:N1754" si="680">+H1699+M1699</f>
        <v>3974737950</v>
      </c>
      <c r="O1699" s="106">
        <v>10000</v>
      </c>
      <c r="P1699" s="106">
        <v>0</v>
      </c>
      <c r="Q1699" s="106">
        <v>0</v>
      </c>
      <c r="R1699" s="107">
        <v>0</v>
      </c>
    </row>
    <row r="1700" spans="1:18" ht="31.8" thickBot="1" x14ac:dyDescent="0.35">
      <c r="A1700" s="2">
        <v>2021</v>
      </c>
      <c r="B1700" s="118" t="s">
        <v>430</v>
      </c>
      <c r="C1700" s="125" t="s">
        <v>404</v>
      </c>
      <c r="D1700" s="64"/>
      <c r="E1700" s="16"/>
      <c r="F1700" s="16"/>
      <c r="G1700" s="104" t="s">
        <v>405</v>
      </c>
      <c r="H1700" s="93">
        <f>+H1701</f>
        <v>5396885000</v>
      </c>
      <c r="I1700" s="93">
        <f t="shared" ref="I1700:R1700" si="681">+I1701</f>
        <v>0</v>
      </c>
      <c r="J1700" s="93">
        <f t="shared" si="681"/>
        <v>0</v>
      </c>
      <c r="K1700" s="93">
        <f t="shared" si="681"/>
        <v>0</v>
      </c>
      <c r="L1700" s="93">
        <f t="shared" si="681"/>
        <v>0</v>
      </c>
      <c r="M1700" s="93">
        <f t="shared" si="681"/>
        <v>0</v>
      </c>
      <c r="N1700" s="93">
        <f t="shared" si="681"/>
        <v>5396885000</v>
      </c>
      <c r="O1700" s="93">
        <f t="shared" si="681"/>
        <v>5396885000</v>
      </c>
      <c r="P1700" s="93">
        <f t="shared" si="681"/>
        <v>0</v>
      </c>
      <c r="Q1700" s="93">
        <f t="shared" si="681"/>
        <v>0</v>
      </c>
      <c r="R1700" s="105">
        <f t="shared" si="681"/>
        <v>0</v>
      </c>
    </row>
    <row r="1701" spans="1:18" ht="18.600000000000001" thickBot="1" x14ac:dyDescent="0.35">
      <c r="A1701" s="2">
        <v>2021</v>
      </c>
      <c r="B1701" s="118" t="s">
        <v>430</v>
      </c>
      <c r="C1701" s="126" t="s">
        <v>406</v>
      </c>
      <c r="D1701" s="60" t="s">
        <v>172</v>
      </c>
      <c r="E1701" s="21">
        <v>54</v>
      </c>
      <c r="F1701" s="21" t="s">
        <v>19</v>
      </c>
      <c r="G1701" s="88" t="s">
        <v>208</v>
      </c>
      <c r="H1701" s="106">
        <v>5396885000</v>
      </c>
      <c r="I1701" s="106">
        <v>0</v>
      </c>
      <c r="J1701" s="106">
        <v>0</v>
      </c>
      <c r="K1701" s="106">
        <v>0</v>
      </c>
      <c r="L1701" s="106">
        <v>0</v>
      </c>
      <c r="M1701" s="106">
        <f t="shared" si="679"/>
        <v>0</v>
      </c>
      <c r="N1701" s="90">
        <f t="shared" si="680"/>
        <v>5396885000</v>
      </c>
      <c r="O1701" s="90">
        <v>5396885000</v>
      </c>
      <c r="P1701" s="90">
        <v>0</v>
      </c>
      <c r="Q1701" s="90">
        <v>0</v>
      </c>
      <c r="R1701" s="91">
        <v>0</v>
      </c>
    </row>
    <row r="1702" spans="1:18" ht="18.600000000000001" thickBot="1" x14ac:dyDescent="0.35">
      <c r="A1702" s="2">
        <v>2021</v>
      </c>
      <c r="B1702" s="118" t="s">
        <v>430</v>
      </c>
      <c r="C1702" s="125" t="s">
        <v>407</v>
      </c>
      <c r="D1702" s="64"/>
      <c r="E1702" s="16"/>
      <c r="F1702" s="16"/>
      <c r="G1702" s="104" t="s">
        <v>218</v>
      </c>
      <c r="H1702" s="93">
        <f>+H1703</f>
        <v>5628377050</v>
      </c>
      <c r="I1702" s="93">
        <f t="shared" ref="I1702:R1702" si="682">+I1703</f>
        <v>0</v>
      </c>
      <c r="J1702" s="93">
        <f t="shared" si="682"/>
        <v>0</v>
      </c>
      <c r="K1702" s="93">
        <f t="shared" si="682"/>
        <v>0</v>
      </c>
      <c r="L1702" s="93">
        <f t="shared" si="682"/>
        <v>0</v>
      </c>
      <c r="M1702" s="93">
        <f t="shared" si="682"/>
        <v>0</v>
      </c>
      <c r="N1702" s="93">
        <f t="shared" si="682"/>
        <v>5628377050</v>
      </c>
      <c r="O1702" s="93">
        <f t="shared" si="682"/>
        <v>1092899675</v>
      </c>
      <c r="P1702" s="93">
        <f t="shared" si="682"/>
        <v>448843053</v>
      </c>
      <c r="Q1702" s="93">
        <f t="shared" si="682"/>
        <v>94581003</v>
      </c>
      <c r="R1702" s="105">
        <f t="shared" si="682"/>
        <v>94581003</v>
      </c>
    </row>
    <row r="1703" spans="1:18" ht="18.600000000000001" thickBot="1" x14ac:dyDescent="0.35">
      <c r="A1703" s="2">
        <v>2021</v>
      </c>
      <c r="B1703" s="118" t="s">
        <v>430</v>
      </c>
      <c r="C1703" s="126" t="s">
        <v>408</v>
      </c>
      <c r="D1703" s="60" t="s">
        <v>172</v>
      </c>
      <c r="E1703" s="21">
        <v>54</v>
      </c>
      <c r="F1703" s="21" t="s">
        <v>19</v>
      </c>
      <c r="G1703" s="88" t="s">
        <v>208</v>
      </c>
      <c r="H1703" s="106">
        <v>5628377050</v>
      </c>
      <c r="I1703" s="106">
        <v>0</v>
      </c>
      <c r="J1703" s="106">
        <v>0</v>
      </c>
      <c r="K1703" s="106">
        <v>0</v>
      </c>
      <c r="L1703" s="106">
        <v>0</v>
      </c>
      <c r="M1703" s="106">
        <f t="shared" si="679"/>
        <v>0</v>
      </c>
      <c r="N1703" s="90">
        <f t="shared" si="680"/>
        <v>5628377050</v>
      </c>
      <c r="O1703" s="106">
        <v>1092899675</v>
      </c>
      <c r="P1703" s="106">
        <v>448843053</v>
      </c>
      <c r="Q1703" s="106">
        <v>94581003</v>
      </c>
      <c r="R1703" s="107">
        <v>94581003</v>
      </c>
    </row>
    <row r="1704" spans="1:18" ht="31.8" thickBot="1" x14ac:dyDescent="0.35">
      <c r="A1704" s="2">
        <v>2021</v>
      </c>
      <c r="B1704" s="118" t="s">
        <v>430</v>
      </c>
      <c r="C1704" s="120" t="s">
        <v>324</v>
      </c>
      <c r="D1704" s="53"/>
      <c r="E1704" s="53"/>
      <c r="F1704" s="53"/>
      <c r="G1704" s="104" t="s">
        <v>325</v>
      </c>
      <c r="H1704" s="95">
        <f t="shared" ref="H1704:R1708" si="683">+H1705</f>
        <v>2500000000</v>
      </c>
      <c r="I1704" s="95">
        <f t="shared" si="683"/>
        <v>0</v>
      </c>
      <c r="J1704" s="95">
        <f t="shared" si="683"/>
        <v>0</v>
      </c>
      <c r="K1704" s="95">
        <f t="shared" si="683"/>
        <v>0</v>
      </c>
      <c r="L1704" s="95">
        <f t="shared" si="683"/>
        <v>0</v>
      </c>
      <c r="M1704" s="95">
        <f t="shared" si="683"/>
        <v>0</v>
      </c>
      <c r="N1704" s="95">
        <f t="shared" si="683"/>
        <v>2500000000</v>
      </c>
      <c r="O1704" s="95">
        <f t="shared" si="683"/>
        <v>1994719925.0899999</v>
      </c>
      <c r="P1704" s="95">
        <f t="shared" si="683"/>
        <v>1821170911.79</v>
      </c>
      <c r="Q1704" s="95">
        <f t="shared" si="683"/>
        <v>900394561.69000006</v>
      </c>
      <c r="R1704" s="97">
        <f t="shared" si="683"/>
        <v>900394561.69000006</v>
      </c>
    </row>
    <row r="1705" spans="1:18" ht="18.600000000000001" thickBot="1" x14ac:dyDescent="0.35">
      <c r="A1705" s="2">
        <v>2021</v>
      </c>
      <c r="B1705" s="118" t="s">
        <v>430</v>
      </c>
      <c r="C1705" s="120" t="s">
        <v>326</v>
      </c>
      <c r="D1705" s="21"/>
      <c r="E1705" s="21"/>
      <c r="F1705" s="21"/>
      <c r="G1705" s="85" t="s">
        <v>201</v>
      </c>
      <c r="H1705" s="95">
        <f t="shared" si="683"/>
        <v>2500000000</v>
      </c>
      <c r="I1705" s="95">
        <f t="shared" si="683"/>
        <v>0</v>
      </c>
      <c r="J1705" s="95">
        <f t="shared" si="683"/>
        <v>0</v>
      </c>
      <c r="K1705" s="95">
        <f t="shared" si="683"/>
        <v>0</v>
      </c>
      <c r="L1705" s="95">
        <f t="shared" si="683"/>
        <v>0</v>
      </c>
      <c r="M1705" s="95">
        <f t="shared" si="683"/>
        <v>0</v>
      </c>
      <c r="N1705" s="95">
        <f t="shared" si="683"/>
        <v>2500000000</v>
      </c>
      <c r="O1705" s="95">
        <f t="shared" si="683"/>
        <v>1994719925.0899999</v>
      </c>
      <c r="P1705" s="95">
        <f t="shared" si="683"/>
        <v>1821170911.79</v>
      </c>
      <c r="Q1705" s="95">
        <f t="shared" si="683"/>
        <v>900394561.69000006</v>
      </c>
      <c r="R1705" s="97">
        <f t="shared" si="683"/>
        <v>900394561.69000006</v>
      </c>
    </row>
    <row r="1706" spans="1:18" ht="31.8" thickBot="1" x14ac:dyDescent="0.35">
      <c r="A1706" s="2">
        <v>2021</v>
      </c>
      <c r="B1706" s="118" t="s">
        <v>430</v>
      </c>
      <c r="C1706" s="120" t="s">
        <v>327</v>
      </c>
      <c r="D1706" s="21"/>
      <c r="E1706" s="21"/>
      <c r="F1706" s="21"/>
      <c r="G1706" s="85" t="s">
        <v>328</v>
      </c>
      <c r="H1706" s="95">
        <f t="shared" si="683"/>
        <v>2500000000</v>
      </c>
      <c r="I1706" s="95">
        <f t="shared" si="683"/>
        <v>0</v>
      </c>
      <c r="J1706" s="95">
        <f t="shared" si="683"/>
        <v>0</v>
      </c>
      <c r="K1706" s="95">
        <f t="shared" si="683"/>
        <v>0</v>
      </c>
      <c r="L1706" s="95">
        <f t="shared" si="683"/>
        <v>0</v>
      </c>
      <c r="M1706" s="95">
        <f t="shared" si="683"/>
        <v>0</v>
      </c>
      <c r="N1706" s="95">
        <f t="shared" si="683"/>
        <v>2500000000</v>
      </c>
      <c r="O1706" s="95">
        <f t="shared" si="683"/>
        <v>1994719925.0899999</v>
      </c>
      <c r="P1706" s="95">
        <f t="shared" si="683"/>
        <v>1821170911.79</v>
      </c>
      <c r="Q1706" s="95">
        <f t="shared" si="683"/>
        <v>900394561.69000006</v>
      </c>
      <c r="R1706" s="97">
        <f t="shared" si="683"/>
        <v>900394561.69000006</v>
      </c>
    </row>
    <row r="1707" spans="1:18" ht="31.8" thickBot="1" x14ac:dyDescent="0.35">
      <c r="A1707" s="2">
        <v>2021</v>
      </c>
      <c r="B1707" s="118" t="s">
        <v>430</v>
      </c>
      <c r="C1707" s="120" t="s">
        <v>329</v>
      </c>
      <c r="D1707" s="21"/>
      <c r="E1707" s="21"/>
      <c r="F1707" s="21"/>
      <c r="G1707" s="85" t="s">
        <v>328</v>
      </c>
      <c r="H1707" s="95">
        <f t="shared" si="683"/>
        <v>2500000000</v>
      </c>
      <c r="I1707" s="95">
        <f t="shared" si="683"/>
        <v>0</v>
      </c>
      <c r="J1707" s="95">
        <f t="shared" si="683"/>
        <v>0</v>
      </c>
      <c r="K1707" s="95">
        <f t="shared" si="683"/>
        <v>0</v>
      </c>
      <c r="L1707" s="95">
        <f t="shared" si="683"/>
        <v>0</v>
      </c>
      <c r="M1707" s="95">
        <f t="shared" si="683"/>
        <v>0</v>
      </c>
      <c r="N1707" s="95">
        <f t="shared" si="683"/>
        <v>2500000000</v>
      </c>
      <c r="O1707" s="95">
        <f t="shared" si="683"/>
        <v>1994719925.0899999</v>
      </c>
      <c r="P1707" s="95">
        <f t="shared" si="683"/>
        <v>1821170911.79</v>
      </c>
      <c r="Q1707" s="95">
        <f t="shared" si="683"/>
        <v>900394561.69000006</v>
      </c>
      <c r="R1707" s="97">
        <f t="shared" si="683"/>
        <v>900394561.69000006</v>
      </c>
    </row>
    <row r="1708" spans="1:18" ht="18.600000000000001" thickBot="1" x14ac:dyDescent="0.35">
      <c r="A1708" s="2">
        <v>2021</v>
      </c>
      <c r="B1708" s="118" t="s">
        <v>430</v>
      </c>
      <c r="C1708" s="120" t="s">
        <v>330</v>
      </c>
      <c r="D1708" s="21"/>
      <c r="E1708" s="21"/>
      <c r="F1708" s="21"/>
      <c r="G1708" s="104" t="s">
        <v>331</v>
      </c>
      <c r="H1708" s="95">
        <f t="shared" si="683"/>
        <v>2500000000</v>
      </c>
      <c r="I1708" s="95">
        <f t="shared" si="683"/>
        <v>0</v>
      </c>
      <c r="J1708" s="95">
        <f t="shared" si="683"/>
        <v>0</v>
      </c>
      <c r="K1708" s="95">
        <f t="shared" si="683"/>
        <v>0</v>
      </c>
      <c r="L1708" s="95">
        <f t="shared" si="683"/>
        <v>0</v>
      </c>
      <c r="M1708" s="95">
        <f t="shared" si="683"/>
        <v>0</v>
      </c>
      <c r="N1708" s="95">
        <f t="shared" si="683"/>
        <v>2500000000</v>
      </c>
      <c r="O1708" s="95">
        <f t="shared" si="683"/>
        <v>1994719925.0899999</v>
      </c>
      <c r="P1708" s="95">
        <f t="shared" si="683"/>
        <v>1821170911.79</v>
      </c>
      <c r="Q1708" s="95">
        <f t="shared" si="683"/>
        <v>900394561.69000006</v>
      </c>
      <c r="R1708" s="97">
        <f t="shared" si="683"/>
        <v>900394561.69000006</v>
      </c>
    </row>
    <row r="1709" spans="1:18" ht="18.600000000000001" thickBot="1" x14ac:dyDescent="0.35">
      <c r="A1709" s="2">
        <v>2021</v>
      </c>
      <c r="B1709" s="118" t="s">
        <v>430</v>
      </c>
      <c r="C1709" s="121" t="s">
        <v>332</v>
      </c>
      <c r="D1709" s="21" t="s">
        <v>172</v>
      </c>
      <c r="E1709" s="21">
        <v>11</v>
      </c>
      <c r="F1709" s="21" t="s">
        <v>19</v>
      </c>
      <c r="G1709" s="88" t="s">
        <v>208</v>
      </c>
      <c r="H1709" s="90">
        <v>2500000000</v>
      </c>
      <c r="I1709" s="90">
        <v>0</v>
      </c>
      <c r="J1709" s="90">
        <v>0</v>
      </c>
      <c r="K1709" s="90">
        <v>0</v>
      </c>
      <c r="L1709" s="90">
        <v>0</v>
      </c>
      <c r="M1709" s="90">
        <f t="shared" si="679"/>
        <v>0</v>
      </c>
      <c r="N1709" s="90">
        <f t="shared" si="680"/>
        <v>2500000000</v>
      </c>
      <c r="O1709" s="90">
        <v>1994719925.0899999</v>
      </c>
      <c r="P1709" s="90">
        <v>1821170911.79</v>
      </c>
      <c r="Q1709" s="90">
        <v>900394561.69000006</v>
      </c>
      <c r="R1709" s="91">
        <v>900394561.69000006</v>
      </c>
    </row>
    <row r="1710" spans="1:18" ht="18.600000000000001" thickBot="1" x14ac:dyDescent="0.35">
      <c r="A1710" s="2">
        <v>2021</v>
      </c>
      <c r="B1710" s="118" t="s">
        <v>430</v>
      </c>
      <c r="C1710" s="120" t="s">
        <v>333</v>
      </c>
      <c r="D1710" s="21"/>
      <c r="E1710" s="21"/>
      <c r="F1710" s="21"/>
      <c r="G1710" s="85" t="s">
        <v>334</v>
      </c>
      <c r="H1710" s="95">
        <f>+H1711</f>
        <v>177265214000</v>
      </c>
      <c r="I1710" s="95">
        <f t="shared" ref="I1710:R1710" si="684">+I1711</f>
        <v>0</v>
      </c>
      <c r="J1710" s="95">
        <f t="shared" si="684"/>
        <v>0</v>
      </c>
      <c r="K1710" s="95">
        <f t="shared" si="684"/>
        <v>20000000000</v>
      </c>
      <c r="L1710" s="95">
        <f t="shared" si="684"/>
        <v>20000000000</v>
      </c>
      <c r="M1710" s="95">
        <f t="shared" si="684"/>
        <v>0</v>
      </c>
      <c r="N1710" s="95">
        <f t="shared" si="684"/>
        <v>177265214000</v>
      </c>
      <c r="O1710" s="95">
        <f t="shared" si="684"/>
        <v>138431735218.33002</v>
      </c>
      <c r="P1710" s="95">
        <f t="shared" si="684"/>
        <v>88834997184.490005</v>
      </c>
      <c r="Q1710" s="95">
        <f t="shared" si="684"/>
        <v>21266103014.610001</v>
      </c>
      <c r="R1710" s="97">
        <f t="shared" si="684"/>
        <v>21265814629.610001</v>
      </c>
    </row>
    <row r="1711" spans="1:18" ht="18.600000000000001" thickBot="1" x14ac:dyDescent="0.35">
      <c r="A1711" s="2">
        <v>2021</v>
      </c>
      <c r="B1711" s="118" t="s">
        <v>430</v>
      </c>
      <c r="C1711" s="120" t="s">
        <v>335</v>
      </c>
      <c r="D1711" s="21"/>
      <c r="E1711" s="21"/>
      <c r="F1711" s="21"/>
      <c r="G1711" s="85" t="s">
        <v>201</v>
      </c>
      <c r="H1711" s="95">
        <f>+H1712+H1718</f>
        <v>177265214000</v>
      </c>
      <c r="I1711" s="95">
        <f t="shared" ref="I1711:R1711" si="685">+I1712+I1718</f>
        <v>0</v>
      </c>
      <c r="J1711" s="95">
        <f t="shared" si="685"/>
        <v>0</v>
      </c>
      <c r="K1711" s="95">
        <f t="shared" si="685"/>
        <v>20000000000</v>
      </c>
      <c r="L1711" s="95">
        <f t="shared" si="685"/>
        <v>20000000000</v>
      </c>
      <c r="M1711" s="95">
        <f t="shared" si="685"/>
        <v>0</v>
      </c>
      <c r="N1711" s="95">
        <f t="shared" si="685"/>
        <v>177265214000</v>
      </c>
      <c r="O1711" s="95">
        <f t="shared" si="685"/>
        <v>138431735218.33002</v>
      </c>
      <c r="P1711" s="95">
        <f t="shared" si="685"/>
        <v>88834997184.490005</v>
      </c>
      <c r="Q1711" s="95">
        <f t="shared" si="685"/>
        <v>21266103014.610001</v>
      </c>
      <c r="R1711" s="97">
        <f t="shared" si="685"/>
        <v>21265814629.610001</v>
      </c>
    </row>
    <row r="1712" spans="1:18" ht="47.4" thickBot="1" x14ac:dyDescent="0.35">
      <c r="A1712" s="2">
        <v>2021</v>
      </c>
      <c r="B1712" s="118" t="s">
        <v>430</v>
      </c>
      <c r="C1712" s="120" t="s">
        <v>336</v>
      </c>
      <c r="D1712" s="21"/>
      <c r="E1712" s="21"/>
      <c r="F1712" s="21"/>
      <c r="G1712" s="104" t="s">
        <v>337</v>
      </c>
      <c r="H1712" s="95">
        <f>+H1713</f>
        <v>176465214000</v>
      </c>
      <c r="I1712" s="95">
        <f t="shared" ref="I1712:R1712" si="686">+I1713</f>
        <v>0</v>
      </c>
      <c r="J1712" s="95">
        <f t="shared" si="686"/>
        <v>0</v>
      </c>
      <c r="K1712" s="95">
        <f t="shared" si="686"/>
        <v>20000000000</v>
      </c>
      <c r="L1712" s="95">
        <f t="shared" si="686"/>
        <v>20000000000</v>
      </c>
      <c r="M1712" s="95">
        <f t="shared" si="686"/>
        <v>0</v>
      </c>
      <c r="N1712" s="95">
        <f t="shared" si="686"/>
        <v>176465214000</v>
      </c>
      <c r="O1712" s="95">
        <f t="shared" si="686"/>
        <v>137799106706.57001</v>
      </c>
      <c r="P1712" s="95">
        <f t="shared" si="686"/>
        <v>88314616660.080002</v>
      </c>
      <c r="Q1712" s="95">
        <f t="shared" si="686"/>
        <v>21018176177.400002</v>
      </c>
      <c r="R1712" s="97">
        <f t="shared" si="686"/>
        <v>21018176177.400002</v>
      </c>
    </row>
    <row r="1713" spans="1:18" ht="47.4" thickBot="1" x14ac:dyDescent="0.35">
      <c r="A1713" s="2">
        <v>2021</v>
      </c>
      <c r="B1713" s="118" t="s">
        <v>430</v>
      </c>
      <c r="C1713" s="120" t="s">
        <v>338</v>
      </c>
      <c r="D1713" s="53"/>
      <c r="E1713" s="53"/>
      <c r="F1713" s="53"/>
      <c r="G1713" s="85" t="s">
        <v>337</v>
      </c>
      <c r="H1713" s="95">
        <f>+H1714+H1716</f>
        <v>176465214000</v>
      </c>
      <c r="I1713" s="95">
        <f t="shared" ref="I1713:R1713" si="687">+I1714+I1716</f>
        <v>0</v>
      </c>
      <c r="J1713" s="95">
        <f t="shared" si="687"/>
        <v>0</v>
      </c>
      <c r="K1713" s="95">
        <f t="shared" si="687"/>
        <v>20000000000</v>
      </c>
      <c r="L1713" s="95">
        <f t="shared" si="687"/>
        <v>20000000000</v>
      </c>
      <c r="M1713" s="95">
        <f t="shared" si="687"/>
        <v>0</v>
      </c>
      <c r="N1713" s="95">
        <f t="shared" si="687"/>
        <v>176465214000</v>
      </c>
      <c r="O1713" s="95">
        <f t="shared" si="687"/>
        <v>137799106706.57001</v>
      </c>
      <c r="P1713" s="95">
        <f t="shared" si="687"/>
        <v>88314616660.080002</v>
      </c>
      <c r="Q1713" s="95">
        <f t="shared" si="687"/>
        <v>21018176177.400002</v>
      </c>
      <c r="R1713" s="97">
        <f t="shared" si="687"/>
        <v>21018176177.400002</v>
      </c>
    </row>
    <row r="1714" spans="1:18" ht="18.600000000000001" thickBot="1" x14ac:dyDescent="0.35">
      <c r="A1714" s="2">
        <v>2021</v>
      </c>
      <c r="B1714" s="118" t="s">
        <v>430</v>
      </c>
      <c r="C1714" s="120" t="s">
        <v>339</v>
      </c>
      <c r="D1714" s="53"/>
      <c r="E1714" s="53"/>
      <c r="F1714" s="53"/>
      <c r="G1714" s="85" t="s">
        <v>340</v>
      </c>
      <c r="H1714" s="95">
        <f>+H1715</f>
        <v>114613483443</v>
      </c>
      <c r="I1714" s="95">
        <f t="shared" ref="I1714:R1714" si="688">+I1715</f>
        <v>0</v>
      </c>
      <c r="J1714" s="95">
        <f t="shared" si="688"/>
        <v>0</v>
      </c>
      <c r="K1714" s="95">
        <f t="shared" si="688"/>
        <v>20000000000</v>
      </c>
      <c r="L1714" s="95">
        <f t="shared" si="688"/>
        <v>0</v>
      </c>
      <c r="M1714" s="95">
        <f t="shared" si="688"/>
        <v>20000000000</v>
      </c>
      <c r="N1714" s="95">
        <f t="shared" si="688"/>
        <v>134613483443</v>
      </c>
      <c r="O1714" s="95">
        <f t="shared" si="688"/>
        <v>129018083048.57001</v>
      </c>
      <c r="P1714" s="95">
        <f t="shared" si="688"/>
        <v>81952335861.080002</v>
      </c>
      <c r="Q1714" s="95">
        <f t="shared" si="688"/>
        <v>18201463597.080002</v>
      </c>
      <c r="R1714" s="97">
        <f t="shared" si="688"/>
        <v>18201463597.080002</v>
      </c>
    </row>
    <row r="1715" spans="1:18" ht="18.600000000000001" thickBot="1" x14ac:dyDescent="0.35">
      <c r="A1715" s="2">
        <v>2021</v>
      </c>
      <c r="B1715" s="118" t="s">
        <v>430</v>
      </c>
      <c r="C1715" s="121" t="s">
        <v>341</v>
      </c>
      <c r="D1715" s="21" t="s">
        <v>18</v>
      </c>
      <c r="E1715" s="21">
        <v>20</v>
      </c>
      <c r="F1715" s="21" t="s">
        <v>19</v>
      </c>
      <c r="G1715" s="88" t="s">
        <v>208</v>
      </c>
      <c r="H1715" s="90">
        <v>114613483443</v>
      </c>
      <c r="I1715" s="90">
        <v>0</v>
      </c>
      <c r="J1715" s="90">
        <v>0</v>
      </c>
      <c r="K1715" s="90">
        <v>20000000000</v>
      </c>
      <c r="L1715" s="90">
        <v>0</v>
      </c>
      <c r="M1715" s="90">
        <f t="shared" si="679"/>
        <v>20000000000</v>
      </c>
      <c r="N1715" s="90">
        <f t="shared" si="680"/>
        <v>134613483443</v>
      </c>
      <c r="O1715" s="90">
        <v>129018083048.57001</v>
      </c>
      <c r="P1715" s="90">
        <v>81952335861.080002</v>
      </c>
      <c r="Q1715" s="90">
        <v>18201463597.080002</v>
      </c>
      <c r="R1715" s="91">
        <v>18201463597.080002</v>
      </c>
    </row>
    <row r="1716" spans="1:18" ht="18.600000000000001" thickBot="1" x14ac:dyDescent="0.35">
      <c r="A1716" s="2">
        <v>2021</v>
      </c>
      <c r="B1716" s="118" t="s">
        <v>430</v>
      </c>
      <c r="C1716" s="120" t="s">
        <v>342</v>
      </c>
      <c r="D1716" s="21"/>
      <c r="E1716" s="21"/>
      <c r="F1716" s="21"/>
      <c r="G1716" s="85" t="s">
        <v>343</v>
      </c>
      <c r="H1716" s="95">
        <f>+H1717</f>
        <v>61851730557</v>
      </c>
      <c r="I1716" s="95">
        <f t="shared" ref="I1716:R1716" si="689">+I1717</f>
        <v>0</v>
      </c>
      <c r="J1716" s="95">
        <f t="shared" si="689"/>
        <v>0</v>
      </c>
      <c r="K1716" s="95">
        <f t="shared" si="689"/>
        <v>0</v>
      </c>
      <c r="L1716" s="95">
        <f t="shared" si="689"/>
        <v>20000000000</v>
      </c>
      <c r="M1716" s="95">
        <f t="shared" si="689"/>
        <v>-20000000000</v>
      </c>
      <c r="N1716" s="95">
        <f t="shared" si="689"/>
        <v>41851730557</v>
      </c>
      <c r="O1716" s="95">
        <f t="shared" si="689"/>
        <v>8781023658</v>
      </c>
      <c r="P1716" s="95">
        <f t="shared" si="689"/>
        <v>6362280799</v>
      </c>
      <c r="Q1716" s="95">
        <f t="shared" si="689"/>
        <v>2816712580.3200002</v>
      </c>
      <c r="R1716" s="97">
        <f t="shared" si="689"/>
        <v>2816712580.3200002</v>
      </c>
    </row>
    <row r="1717" spans="1:18" ht="18.600000000000001" thickBot="1" x14ac:dyDescent="0.35">
      <c r="A1717" s="2">
        <v>2021</v>
      </c>
      <c r="B1717" s="118" t="s">
        <v>430</v>
      </c>
      <c r="C1717" s="121" t="s">
        <v>344</v>
      </c>
      <c r="D1717" s="21" t="s">
        <v>18</v>
      </c>
      <c r="E1717" s="21">
        <v>20</v>
      </c>
      <c r="F1717" s="21" t="s">
        <v>19</v>
      </c>
      <c r="G1717" s="88" t="s">
        <v>208</v>
      </c>
      <c r="H1717" s="90">
        <v>61851730557</v>
      </c>
      <c r="I1717" s="90">
        <v>0</v>
      </c>
      <c r="J1717" s="90">
        <v>0</v>
      </c>
      <c r="K1717" s="90">
        <v>0</v>
      </c>
      <c r="L1717" s="90">
        <v>20000000000</v>
      </c>
      <c r="M1717" s="90">
        <f t="shared" si="679"/>
        <v>-20000000000</v>
      </c>
      <c r="N1717" s="90">
        <f t="shared" si="680"/>
        <v>41851730557</v>
      </c>
      <c r="O1717" s="90">
        <v>8781023658</v>
      </c>
      <c r="P1717" s="90">
        <v>6362280799</v>
      </c>
      <c r="Q1717" s="90">
        <v>2816712580.3200002</v>
      </c>
      <c r="R1717" s="91">
        <v>2816712580.3200002</v>
      </c>
    </row>
    <row r="1718" spans="1:18" ht="31.8" thickBot="1" x14ac:dyDescent="0.35">
      <c r="A1718" s="2">
        <v>2021</v>
      </c>
      <c r="B1718" s="118" t="s">
        <v>430</v>
      </c>
      <c r="C1718" s="120" t="s">
        <v>345</v>
      </c>
      <c r="D1718" s="21"/>
      <c r="E1718" s="21"/>
      <c r="F1718" s="21"/>
      <c r="G1718" s="85" t="s">
        <v>346</v>
      </c>
      <c r="H1718" s="95">
        <f t="shared" ref="H1718:R1720" si="690">+H1719</f>
        <v>800000000</v>
      </c>
      <c r="I1718" s="95">
        <f t="shared" si="690"/>
        <v>0</v>
      </c>
      <c r="J1718" s="95">
        <f t="shared" si="690"/>
        <v>0</v>
      </c>
      <c r="K1718" s="95">
        <f t="shared" si="690"/>
        <v>0</v>
      </c>
      <c r="L1718" s="95">
        <f t="shared" si="690"/>
        <v>0</v>
      </c>
      <c r="M1718" s="95">
        <f t="shared" si="690"/>
        <v>0</v>
      </c>
      <c r="N1718" s="95">
        <f t="shared" si="690"/>
        <v>800000000</v>
      </c>
      <c r="O1718" s="95">
        <f t="shared" si="690"/>
        <v>632628511.75999999</v>
      </c>
      <c r="P1718" s="95">
        <f t="shared" si="690"/>
        <v>520380524.41000003</v>
      </c>
      <c r="Q1718" s="95">
        <f t="shared" si="690"/>
        <v>247926837.21000001</v>
      </c>
      <c r="R1718" s="97">
        <f t="shared" si="690"/>
        <v>247638452.21000001</v>
      </c>
    </row>
    <row r="1719" spans="1:18" ht="31.8" thickBot="1" x14ac:dyDescent="0.35">
      <c r="A1719" s="2">
        <v>2021</v>
      </c>
      <c r="B1719" s="118" t="s">
        <v>430</v>
      </c>
      <c r="C1719" s="120" t="s">
        <v>347</v>
      </c>
      <c r="D1719" s="21"/>
      <c r="E1719" s="21"/>
      <c r="F1719" s="21"/>
      <c r="G1719" s="85" t="s">
        <v>346</v>
      </c>
      <c r="H1719" s="95">
        <f t="shared" si="690"/>
        <v>800000000</v>
      </c>
      <c r="I1719" s="95">
        <f t="shared" si="690"/>
        <v>0</v>
      </c>
      <c r="J1719" s="95">
        <f t="shared" si="690"/>
        <v>0</v>
      </c>
      <c r="K1719" s="95">
        <f t="shared" si="690"/>
        <v>0</v>
      </c>
      <c r="L1719" s="95">
        <f t="shared" si="690"/>
        <v>0</v>
      </c>
      <c r="M1719" s="95">
        <f t="shared" si="690"/>
        <v>0</v>
      </c>
      <c r="N1719" s="95">
        <f t="shared" si="690"/>
        <v>800000000</v>
      </c>
      <c r="O1719" s="95">
        <f t="shared" si="690"/>
        <v>632628511.75999999</v>
      </c>
      <c r="P1719" s="95">
        <f t="shared" si="690"/>
        <v>520380524.41000003</v>
      </c>
      <c r="Q1719" s="95">
        <f t="shared" si="690"/>
        <v>247926837.21000001</v>
      </c>
      <c r="R1719" s="97">
        <f t="shared" si="690"/>
        <v>247638452.21000001</v>
      </c>
    </row>
    <row r="1720" spans="1:18" ht="18.600000000000001" thickBot="1" x14ac:dyDescent="0.35">
      <c r="A1720" s="2">
        <v>2021</v>
      </c>
      <c r="B1720" s="118" t="s">
        <v>430</v>
      </c>
      <c r="C1720" s="120" t="s">
        <v>348</v>
      </c>
      <c r="D1720" s="21"/>
      <c r="E1720" s="21"/>
      <c r="F1720" s="21"/>
      <c r="G1720" s="85" t="s">
        <v>331</v>
      </c>
      <c r="H1720" s="86">
        <f t="shared" si="690"/>
        <v>800000000</v>
      </c>
      <c r="I1720" s="86">
        <f t="shared" si="690"/>
        <v>0</v>
      </c>
      <c r="J1720" s="86">
        <f t="shared" si="690"/>
        <v>0</v>
      </c>
      <c r="K1720" s="86">
        <f t="shared" si="690"/>
        <v>0</v>
      </c>
      <c r="L1720" s="86">
        <f t="shared" si="690"/>
        <v>0</v>
      </c>
      <c r="M1720" s="86">
        <f t="shared" si="690"/>
        <v>0</v>
      </c>
      <c r="N1720" s="86">
        <f t="shared" si="690"/>
        <v>800000000</v>
      </c>
      <c r="O1720" s="86">
        <f t="shared" si="690"/>
        <v>632628511.75999999</v>
      </c>
      <c r="P1720" s="86">
        <f t="shared" si="690"/>
        <v>520380524.41000003</v>
      </c>
      <c r="Q1720" s="86">
        <f t="shared" si="690"/>
        <v>247926837.21000001</v>
      </c>
      <c r="R1720" s="87">
        <f t="shared" si="690"/>
        <v>247638452.21000001</v>
      </c>
    </row>
    <row r="1721" spans="1:18" ht="18.600000000000001" thickBot="1" x14ac:dyDescent="0.35">
      <c r="A1721" s="2">
        <v>2021</v>
      </c>
      <c r="B1721" s="118" t="s">
        <v>430</v>
      </c>
      <c r="C1721" s="121" t="s">
        <v>349</v>
      </c>
      <c r="D1721" s="21" t="s">
        <v>172</v>
      </c>
      <c r="E1721" s="21">
        <v>11</v>
      </c>
      <c r="F1721" s="21" t="s">
        <v>19</v>
      </c>
      <c r="G1721" s="88" t="s">
        <v>208</v>
      </c>
      <c r="H1721" s="90">
        <v>800000000</v>
      </c>
      <c r="I1721" s="90">
        <v>0</v>
      </c>
      <c r="J1721" s="90">
        <v>0</v>
      </c>
      <c r="K1721" s="90">
        <v>0</v>
      </c>
      <c r="L1721" s="90">
        <v>0</v>
      </c>
      <c r="M1721" s="90">
        <f t="shared" si="679"/>
        <v>0</v>
      </c>
      <c r="N1721" s="90">
        <f t="shared" si="680"/>
        <v>800000000</v>
      </c>
      <c r="O1721" s="90">
        <v>632628511.75999999</v>
      </c>
      <c r="P1721" s="90">
        <v>520380524.41000003</v>
      </c>
      <c r="Q1721" s="90">
        <v>247926837.21000001</v>
      </c>
      <c r="R1721" s="91">
        <v>247638452.21000001</v>
      </c>
    </row>
    <row r="1722" spans="1:18" ht="18.600000000000001" thickBot="1" x14ac:dyDescent="0.35">
      <c r="A1722" s="2">
        <v>2021</v>
      </c>
      <c r="B1722" s="118" t="s">
        <v>430</v>
      </c>
      <c r="C1722" s="120" t="s">
        <v>350</v>
      </c>
      <c r="D1722" s="21"/>
      <c r="E1722" s="21"/>
      <c r="F1722" s="21"/>
      <c r="G1722" s="85" t="s">
        <v>351</v>
      </c>
      <c r="H1722" s="93">
        <f t="shared" ref="H1722:R1722" si="691">+H1723</f>
        <v>4650000000</v>
      </c>
      <c r="I1722" s="93">
        <f t="shared" si="691"/>
        <v>0</v>
      </c>
      <c r="J1722" s="93">
        <f t="shared" si="691"/>
        <v>0</v>
      </c>
      <c r="K1722" s="93">
        <f t="shared" si="691"/>
        <v>0</v>
      </c>
      <c r="L1722" s="93">
        <f t="shared" si="691"/>
        <v>0</v>
      </c>
      <c r="M1722" s="93">
        <f t="shared" si="691"/>
        <v>0</v>
      </c>
      <c r="N1722" s="93">
        <f t="shared" si="691"/>
        <v>4650000000</v>
      </c>
      <c r="O1722" s="93">
        <f t="shared" si="691"/>
        <v>3731603069.6199999</v>
      </c>
      <c r="P1722" s="93">
        <f t="shared" si="691"/>
        <v>2507098657.2199998</v>
      </c>
      <c r="Q1722" s="93">
        <f t="shared" si="691"/>
        <v>1208452382.8099999</v>
      </c>
      <c r="R1722" s="105">
        <f t="shared" si="691"/>
        <v>1208452382.8099999</v>
      </c>
    </row>
    <row r="1723" spans="1:18" ht="18.600000000000001" thickBot="1" x14ac:dyDescent="0.35">
      <c r="A1723" s="2">
        <v>2021</v>
      </c>
      <c r="B1723" s="118" t="s">
        <v>430</v>
      </c>
      <c r="C1723" s="120" t="s">
        <v>352</v>
      </c>
      <c r="D1723" s="21"/>
      <c r="E1723" s="21"/>
      <c r="F1723" s="21"/>
      <c r="G1723" s="104" t="s">
        <v>201</v>
      </c>
      <c r="H1723" s="93">
        <f>H1724+H1729</f>
        <v>4650000000</v>
      </c>
      <c r="I1723" s="93">
        <f t="shared" ref="I1723:R1723" si="692">I1724+I1729</f>
        <v>0</v>
      </c>
      <c r="J1723" s="93">
        <f t="shared" si="692"/>
        <v>0</v>
      </c>
      <c r="K1723" s="93">
        <f t="shared" si="692"/>
        <v>0</v>
      </c>
      <c r="L1723" s="93">
        <f t="shared" si="692"/>
        <v>0</v>
      </c>
      <c r="M1723" s="93">
        <f t="shared" si="692"/>
        <v>0</v>
      </c>
      <c r="N1723" s="93">
        <f t="shared" si="692"/>
        <v>4650000000</v>
      </c>
      <c r="O1723" s="93">
        <f t="shared" si="692"/>
        <v>3731603069.6199999</v>
      </c>
      <c r="P1723" s="93">
        <f t="shared" si="692"/>
        <v>2507098657.2199998</v>
      </c>
      <c r="Q1723" s="93">
        <f t="shared" si="692"/>
        <v>1208452382.8099999</v>
      </c>
      <c r="R1723" s="105">
        <f t="shared" si="692"/>
        <v>1208452382.8099999</v>
      </c>
    </row>
    <row r="1724" spans="1:18" ht="31.8" thickBot="1" x14ac:dyDescent="0.35">
      <c r="A1724" s="2">
        <v>2021</v>
      </c>
      <c r="B1724" s="118" t="s">
        <v>430</v>
      </c>
      <c r="C1724" s="120" t="s">
        <v>353</v>
      </c>
      <c r="D1724" s="53"/>
      <c r="E1724" s="53"/>
      <c r="F1724" s="53"/>
      <c r="G1724" s="85" t="s">
        <v>356</v>
      </c>
      <c r="H1724" s="93">
        <f>H1725</f>
        <v>1000000000</v>
      </c>
      <c r="I1724" s="93">
        <f t="shared" ref="I1724:R1724" si="693">I1725</f>
        <v>0</v>
      </c>
      <c r="J1724" s="93">
        <f t="shared" si="693"/>
        <v>0</v>
      </c>
      <c r="K1724" s="93">
        <f t="shared" si="693"/>
        <v>0</v>
      </c>
      <c r="L1724" s="93">
        <f t="shared" si="693"/>
        <v>0</v>
      </c>
      <c r="M1724" s="93">
        <f t="shared" si="693"/>
        <v>0</v>
      </c>
      <c r="N1724" s="93">
        <f t="shared" si="693"/>
        <v>1000000000</v>
      </c>
      <c r="O1724" s="93">
        <f t="shared" si="693"/>
        <v>998201665.51999998</v>
      </c>
      <c r="P1724" s="93">
        <f t="shared" si="693"/>
        <v>1665.52</v>
      </c>
      <c r="Q1724" s="93">
        <f t="shared" si="693"/>
        <v>1665.52</v>
      </c>
      <c r="R1724" s="105">
        <f t="shared" si="693"/>
        <v>1665.52</v>
      </c>
    </row>
    <row r="1725" spans="1:18" ht="31.8" thickBot="1" x14ac:dyDescent="0.35">
      <c r="A1725" s="2">
        <v>2021</v>
      </c>
      <c r="B1725" s="118" t="s">
        <v>430</v>
      </c>
      <c r="C1725" s="120" t="s">
        <v>355</v>
      </c>
      <c r="D1725" s="53"/>
      <c r="E1725" s="53"/>
      <c r="F1725" s="53"/>
      <c r="G1725" s="85" t="s">
        <v>356</v>
      </c>
      <c r="H1725" s="93">
        <f t="shared" ref="H1725:R1725" si="694">+H1726</f>
        <v>1000000000</v>
      </c>
      <c r="I1725" s="93">
        <f t="shared" si="694"/>
        <v>0</v>
      </c>
      <c r="J1725" s="93">
        <f t="shared" si="694"/>
        <v>0</v>
      </c>
      <c r="K1725" s="93">
        <f t="shared" si="694"/>
        <v>0</v>
      </c>
      <c r="L1725" s="93">
        <f t="shared" si="694"/>
        <v>0</v>
      </c>
      <c r="M1725" s="93">
        <f t="shared" si="694"/>
        <v>0</v>
      </c>
      <c r="N1725" s="93">
        <f t="shared" si="694"/>
        <v>1000000000</v>
      </c>
      <c r="O1725" s="93">
        <f t="shared" si="694"/>
        <v>998201665.51999998</v>
      </c>
      <c r="P1725" s="93">
        <f t="shared" si="694"/>
        <v>1665.52</v>
      </c>
      <c r="Q1725" s="93">
        <f t="shared" si="694"/>
        <v>1665.52</v>
      </c>
      <c r="R1725" s="105">
        <f t="shared" si="694"/>
        <v>1665.52</v>
      </c>
    </row>
    <row r="1726" spans="1:18" ht="18.600000000000001" thickBot="1" x14ac:dyDescent="0.35">
      <c r="A1726" s="2">
        <v>2021</v>
      </c>
      <c r="B1726" s="118" t="s">
        <v>430</v>
      </c>
      <c r="C1726" s="120" t="s">
        <v>357</v>
      </c>
      <c r="D1726" s="21"/>
      <c r="E1726" s="21"/>
      <c r="F1726" s="21"/>
      <c r="G1726" s="85" t="s">
        <v>358</v>
      </c>
      <c r="H1726" s="93">
        <f>+H1727+H1728</f>
        <v>1000000000</v>
      </c>
      <c r="I1726" s="93">
        <f t="shared" ref="I1726:R1726" si="695">+I1727+I1728</f>
        <v>0</v>
      </c>
      <c r="J1726" s="93">
        <f t="shared" si="695"/>
        <v>0</v>
      </c>
      <c r="K1726" s="93">
        <f t="shared" si="695"/>
        <v>0</v>
      </c>
      <c r="L1726" s="93">
        <f t="shared" si="695"/>
        <v>0</v>
      </c>
      <c r="M1726" s="93">
        <f t="shared" si="695"/>
        <v>0</v>
      </c>
      <c r="N1726" s="93">
        <f t="shared" si="695"/>
        <v>1000000000</v>
      </c>
      <c r="O1726" s="93">
        <f t="shared" si="695"/>
        <v>998201665.51999998</v>
      </c>
      <c r="P1726" s="93">
        <f t="shared" si="695"/>
        <v>1665.52</v>
      </c>
      <c r="Q1726" s="93">
        <f t="shared" si="695"/>
        <v>1665.52</v>
      </c>
      <c r="R1726" s="105">
        <f t="shared" si="695"/>
        <v>1665.52</v>
      </c>
    </row>
    <row r="1727" spans="1:18" ht="18.600000000000001" thickBot="1" x14ac:dyDescent="0.35">
      <c r="A1727" s="2">
        <v>2021</v>
      </c>
      <c r="B1727" s="118" t="s">
        <v>430</v>
      </c>
      <c r="C1727" s="121" t="s">
        <v>359</v>
      </c>
      <c r="D1727" s="21" t="s">
        <v>172</v>
      </c>
      <c r="E1727" s="21">
        <v>11</v>
      </c>
      <c r="F1727" s="21" t="s">
        <v>19</v>
      </c>
      <c r="G1727" s="88" t="s">
        <v>208</v>
      </c>
      <c r="H1727" s="106">
        <v>500000000</v>
      </c>
      <c r="I1727" s="90">
        <v>0</v>
      </c>
      <c r="J1727" s="90">
        <v>0</v>
      </c>
      <c r="K1727" s="90">
        <v>0</v>
      </c>
      <c r="L1727" s="90">
        <v>0</v>
      </c>
      <c r="M1727" s="90">
        <f t="shared" si="679"/>
        <v>0</v>
      </c>
      <c r="N1727" s="90">
        <f t="shared" si="680"/>
        <v>500000000</v>
      </c>
      <c r="O1727" s="90">
        <v>498201665.51999998</v>
      </c>
      <c r="P1727" s="90">
        <v>1665.52</v>
      </c>
      <c r="Q1727" s="90">
        <v>1665.52</v>
      </c>
      <c r="R1727" s="91">
        <v>1665.52</v>
      </c>
    </row>
    <row r="1728" spans="1:18" ht="18.600000000000001" thickBot="1" x14ac:dyDescent="0.35">
      <c r="A1728" s="2">
        <v>2021</v>
      </c>
      <c r="B1728" s="118" t="s">
        <v>430</v>
      </c>
      <c r="C1728" s="126" t="s">
        <v>359</v>
      </c>
      <c r="D1728" s="60" t="s">
        <v>172</v>
      </c>
      <c r="E1728" s="53">
        <v>54</v>
      </c>
      <c r="F1728" s="53" t="s">
        <v>19</v>
      </c>
      <c r="G1728" s="108" t="s">
        <v>208</v>
      </c>
      <c r="H1728" s="106">
        <v>500000000</v>
      </c>
      <c r="I1728" s="90">
        <v>0</v>
      </c>
      <c r="J1728" s="90">
        <v>0</v>
      </c>
      <c r="K1728" s="90">
        <v>0</v>
      </c>
      <c r="L1728" s="90">
        <v>0</v>
      </c>
      <c r="M1728" s="90">
        <f t="shared" si="679"/>
        <v>0</v>
      </c>
      <c r="N1728" s="90">
        <f t="shared" si="680"/>
        <v>500000000</v>
      </c>
      <c r="O1728" s="92">
        <v>500000000</v>
      </c>
      <c r="P1728" s="92">
        <v>0</v>
      </c>
      <c r="Q1728" s="92">
        <v>0</v>
      </c>
      <c r="R1728" s="98">
        <v>0</v>
      </c>
    </row>
    <row r="1729" spans="1:18" ht="31.8" thickBot="1" x14ac:dyDescent="0.35">
      <c r="A1729" s="2">
        <v>2021</v>
      </c>
      <c r="B1729" s="118" t="s">
        <v>430</v>
      </c>
      <c r="C1729" s="120" t="s">
        <v>360</v>
      </c>
      <c r="D1729" s="53"/>
      <c r="E1729" s="53"/>
      <c r="F1729" s="53"/>
      <c r="G1729" s="85" t="s">
        <v>361</v>
      </c>
      <c r="H1729" s="95">
        <f t="shared" ref="H1729:R1731" si="696">+H1730</f>
        <v>3650000000</v>
      </c>
      <c r="I1729" s="95">
        <f t="shared" si="696"/>
        <v>0</v>
      </c>
      <c r="J1729" s="95">
        <f t="shared" si="696"/>
        <v>0</v>
      </c>
      <c r="K1729" s="95">
        <f t="shared" si="696"/>
        <v>0</v>
      </c>
      <c r="L1729" s="95">
        <f t="shared" si="696"/>
        <v>0</v>
      </c>
      <c r="M1729" s="95">
        <f t="shared" si="696"/>
        <v>0</v>
      </c>
      <c r="N1729" s="95">
        <f t="shared" si="696"/>
        <v>3650000000</v>
      </c>
      <c r="O1729" s="95">
        <f t="shared" si="696"/>
        <v>2733401404.0999999</v>
      </c>
      <c r="P1729" s="95">
        <f t="shared" si="696"/>
        <v>2507096991.6999998</v>
      </c>
      <c r="Q1729" s="95">
        <f t="shared" si="696"/>
        <v>1208450717.29</v>
      </c>
      <c r="R1729" s="97">
        <f t="shared" si="696"/>
        <v>1208450717.29</v>
      </c>
    </row>
    <row r="1730" spans="1:18" ht="31.8" thickBot="1" x14ac:dyDescent="0.35">
      <c r="A1730" s="2">
        <v>2021</v>
      </c>
      <c r="B1730" s="118" t="s">
        <v>430</v>
      </c>
      <c r="C1730" s="120" t="s">
        <v>362</v>
      </c>
      <c r="D1730" s="53"/>
      <c r="E1730" s="53"/>
      <c r="F1730" s="53"/>
      <c r="G1730" s="85" t="s">
        <v>361</v>
      </c>
      <c r="H1730" s="95">
        <f t="shared" si="696"/>
        <v>3650000000</v>
      </c>
      <c r="I1730" s="95">
        <f t="shared" si="696"/>
        <v>0</v>
      </c>
      <c r="J1730" s="95">
        <f t="shared" si="696"/>
        <v>0</v>
      </c>
      <c r="K1730" s="95">
        <f t="shared" si="696"/>
        <v>0</v>
      </c>
      <c r="L1730" s="95">
        <f t="shared" si="696"/>
        <v>0</v>
      </c>
      <c r="M1730" s="95">
        <f t="shared" si="696"/>
        <v>0</v>
      </c>
      <c r="N1730" s="95">
        <f t="shared" si="696"/>
        <v>3650000000</v>
      </c>
      <c r="O1730" s="95">
        <f t="shared" si="696"/>
        <v>2733401404.0999999</v>
      </c>
      <c r="P1730" s="95">
        <f t="shared" si="696"/>
        <v>2507096991.6999998</v>
      </c>
      <c r="Q1730" s="95">
        <f t="shared" si="696"/>
        <v>1208450717.29</v>
      </c>
      <c r="R1730" s="97">
        <f t="shared" si="696"/>
        <v>1208450717.29</v>
      </c>
    </row>
    <row r="1731" spans="1:18" ht="18.600000000000001" thickBot="1" x14ac:dyDescent="0.35">
      <c r="A1731" s="2">
        <v>2021</v>
      </c>
      <c r="B1731" s="118" t="s">
        <v>430</v>
      </c>
      <c r="C1731" s="120" t="s">
        <v>363</v>
      </c>
      <c r="D1731" s="53"/>
      <c r="E1731" s="53"/>
      <c r="F1731" s="53"/>
      <c r="G1731" s="85" t="s">
        <v>331</v>
      </c>
      <c r="H1731" s="95">
        <f t="shared" si="696"/>
        <v>3650000000</v>
      </c>
      <c r="I1731" s="95">
        <f t="shared" si="696"/>
        <v>0</v>
      </c>
      <c r="J1731" s="95">
        <f t="shared" si="696"/>
        <v>0</v>
      </c>
      <c r="K1731" s="95">
        <f t="shared" si="696"/>
        <v>0</v>
      </c>
      <c r="L1731" s="95">
        <f t="shared" si="696"/>
        <v>0</v>
      </c>
      <c r="M1731" s="95">
        <f t="shared" si="696"/>
        <v>0</v>
      </c>
      <c r="N1731" s="95">
        <f t="shared" si="696"/>
        <v>3650000000</v>
      </c>
      <c r="O1731" s="95">
        <f t="shared" si="696"/>
        <v>2733401404.0999999</v>
      </c>
      <c r="P1731" s="95">
        <f t="shared" si="696"/>
        <v>2507096991.6999998</v>
      </c>
      <c r="Q1731" s="95">
        <f t="shared" si="696"/>
        <v>1208450717.29</v>
      </c>
      <c r="R1731" s="97">
        <f t="shared" si="696"/>
        <v>1208450717.29</v>
      </c>
    </row>
    <row r="1732" spans="1:18" ht="18.600000000000001" thickBot="1" x14ac:dyDescent="0.35">
      <c r="A1732" s="2">
        <v>2021</v>
      </c>
      <c r="B1732" s="118" t="s">
        <v>430</v>
      </c>
      <c r="C1732" s="121" t="s">
        <v>364</v>
      </c>
      <c r="D1732" s="21" t="s">
        <v>172</v>
      </c>
      <c r="E1732" s="21">
        <v>11</v>
      </c>
      <c r="F1732" s="21" t="s">
        <v>19</v>
      </c>
      <c r="G1732" s="88" t="s">
        <v>208</v>
      </c>
      <c r="H1732" s="90">
        <v>3650000000</v>
      </c>
      <c r="I1732" s="90">
        <v>0</v>
      </c>
      <c r="J1732" s="90">
        <v>0</v>
      </c>
      <c r="K1732" s="90">
        <v>0</v>
      </c>
      <c r="L1732" s="90">
        <v>0</v>
      </c>
      <c r="M1732" s="90">
        <f t="shared" si="679"/>
        <v>0</v>
      </c>
      <c r="N1732" s="90">
        <f t="shared" si="680"/>
        <v>3650000000</v>
      </c>
      <c r="O1732" s="90">
        <v>2733401404.0999999</v>
      </c>
      <c r="P1732" s="90">
        <v>2507096991.6999998</v>
      </c>
      <c r="Q1732" s="90">
        <v>1208450717.29</v>
      </c>
      <c r="R1732" s="91">
        <v>1208450717.29</v>
      </c>
    </row>
    <row r="1733" spans="1:18" ht="31.8" thickBot="1" x14ac:dyDescent="0.35">
      <c r="A1733" s="2">
        <v>2021</v>
      </c>
      <c r="B1733" s="118" t="s">
        <v>430</v>
      </c>
      <c r="C1733" s="127" t="s">
        <v>365</v>
      </c>
      <c r="D1733" s="55"/>
      <c r="E1733" s="55"/>
      <c r="F1733" s="55"/>
      <c r="G1733" s="104" t="s">
        <v>366</v>
      </c>
      <c r="H1733" s="94">
        <f>+H1734</f>
        <v>39914957829</v>
      </c>
      <c r="I1733" s="94">
        <f t="shared" ref="I1733:R1733" si="697">+I1734</f>
        <v>0</v>
      </c>
      <c r="J1733" s="94">
        <f t="shared" si="697"/>
        <v>0</v>
      </c>
      <c r="K1733" s="94">
        <f t="shared" si="697"/>
        <v>1990000000</v>
      </c>
      <c r="L1733" s="94">
        <f t="shared" si="697"/>
        <v>1990000000</v>
      </c>
      <c r="M1733" s="94">
        <f t="shared" si="697"/>
        <v>0</v>
      </c>
      <c r="N1733" s="94">
        <f t="shared" si="697"/>
        <v>39914957829</v>
      </c>
      <c r="O1733" s="94">
        <f t="shared" si="697"/>
        <v>28059483846.330002</v>
      </c>
      <c r="P1733" s="94">
        <f t="shared" si="697"/>
        <v>25975417775.34</v>
      </c>
      <c r="Q1733" s="94">
        <f t="shared" si="697"/>
        <v>5334633553.8500004</v>
      </c>
      <c r="R1733" s="96">
        <f t="shared" si="697"/>
        <v>5326433069.8899994</v>
      </c>
    </row>
    <row r="1734" spans="1:18" ht="18.600000000000001" thickBot="1" x14ac:dyDescent="0.35">
      <c r="A1734" s="2">
        <v>2021</v>
      </c>
      <c r="B1734" s="118" t="s">
        <v>430</v>
      </c>
      <c r="C1734" s="127" t="s">
        <v>367</v>
      </c>
      <c r="D1734" s="55"/>
      <c r="E1734" s="55"/>
      <c r="F1734" s="55"/>
      <c r="G1734" s="104" t="s">
        <v>201</v>
      </c>
      <c r="H1734" s="94">
        <f>+H1735+H1739+H1746+H1751</f>
        <v>39914957829</v>
      </c>
      <c r="I1734" s="94">
        <f t="shared" ref="I1734:R1734" si="698">+I1735+I1739+I1746+I1751</f>
        <v>0</v>
      </c>
      <c r="J1734" s="94">
        <f t="shared" si="698"/>
        <v>0</v>
      </c>
      <c r="K1734" s="94">
        <f t="shared" si="698"/>
        <v>1990000000</v>
      </c>
      <c r="L1734" s="94">
        <f t="shared" si="698"/>
        <v>1990000000</v>
      </c>
      <c r="M1734" s="94">
        <f t="shared" si="698"/>
        <v>0</v>
      </c>
      <c r="N1734" s="94">
        <f t="shared" si="698"/>
        <v>39914957829</v>
      </c>
      <c r="O1734" s="94">
        <f t="shared" si="698"/>
        <v>28059483846.330002</v>
      </c>
      <c r="P1734" s="94">
        <f t="shared" si="698"/>
        <v>25975417775.34</v>
      </c>
      <c r="Q1734" s="94">
        <f t="shared" si="698"/>
        <v>5334633553.8500004</v>
      </c>
      <c r="R1734" s="96">
        <f t="shared" si="698"/>
        <v>5326433069.8899994</v>
      </c>
    </row>
    <row r="1735" spans="1:18" ht="47.4" thickBot="1" x14ac:dyDescent="0.35">
      <c r="A1735" s="2">
        <v>2021</v>
      </c>
      <c r="B1735" s="118" t="s">
        <v>430</v>
      </c>
      <c r="C1735" s="125" t="s">
        <v>368</v>
      </c>
      <c r="D1735" s="55"/>
      <c r="E1735" s="55"/>
      <c r="F1735" s="55"/>
      <c r="G1735" s="104" t="s">
        <v>371</v>
      </c>
      <c r="H1735" s="94">
        <f>+H1736</f>
        <v>50000000</v>
      </c>
      <c r="I1735" s="94">
        <f t="shared" ref="I1735:R1737" si="699">+I1736</f>
        <v>0</v>
      </c>
      <c r="J1735" s="94">
        <f t="shared" si="699"/>
        <v>0</v>
      </c>
      <c r="K1735" s="94">
        <f t="shared" si="699"/>
        <v>0</v>
      </c>
      <c r="L1735" s="94">
        <f t="shared" si="699"/>
        <v>0</v>
      </c>
      <c r="M1735" s="94">
        <f t="shared" si="699"/>
        <v>0</v>
      </c>
      <c r="N1735" s="94">
        <f t="shared" si="699"/>
        <v>50000000</v>
      </c>
      <c r="O1735" s="94">
        <f t="shared" si="699"/>
        <v>24949159</v>
      </c>
      <c r="P1735" s="94">
        <f t="shared" si="699"/>
        <v>16242310</v>
      </c>
      <c r="Q1735" s="94">
        <f t="shared" si="699"/>
        <v>3897250</v>
      </c>
      <c r="R1735" s="96">
        <f t="shared" si="699"/>
        <v>3897250</v>
      </c>
    </row>
    <row r="1736" spans="1:18" ht="47.4" thickBot="1" x14ac:dyDescent="0.35">
      <c r="A1736" s="2">
        <v>2021</v>
      </c>
      <c r="B1736" s="118" t="s">
        <v>430</v>
      </c>
      <c r="C1736" s="125" t="s">
        <v>370</v>
      </c>
      <c r="D1736" s="55"/>
      <c r="E1736" s="55"/>
      <c r="F1736" s="55"/>
      <c r="G1736" s="104" t="s">
        <v>371</v>
      </c>
      <c r="H1736" s="94">
        <f>+H1737</f>
        <v>50000000</v>
      </c>
      <c r="I1736" s="94">
        <f t="shared" si="699"/>
        <v>0</v>
      </c>
      <c r="J1736" s="94">
        <f t="shared" si="699"/>
        <v>0</v>
      </c>
      <c r="K1736" s="94">
        <f t="shared" si="699"/>
        <v>0</v>
      </c>
      <c r="L1736" s="94">
        <f t="shared" si="699"/>
        <v>0</v>
      </c>
      <c r="M1736" s="94">
        <f t="shared" si="699"/>
        <v>0</v>
      </c>
      <c r="N1736" s="94">
        <f t="shared" si="699"/>
        <v>50000000</v>
      </c>
      <c r="O1736" s="94">
        <f t="shared" si="699"/>
        <v>24949159</v>
      </c>
      <c r="P1736" s="94">
        <f t="shared" si="699"/>
        <v>16242310</v>
      </c>
      <c r="Q1736" s="94">
        <f t="shared" si="699"/>
        <v>3897250</v>
      </c>
      <c r="R1736" s="96">
        <f t="shared" si="699"/>
        <v>3897250</v>
      </c>
    </row>
    <row r="1737" spans="1:18" ht="31.8" thickBot="1" x14ac:dyDescent="0.35">
      <c r="A1737" s="2">
        <v>2021</v>
      </c>
      <c r="B1737" s="118" t="s">
        <v>430</v>
      </c>
      <c r="C1737" s="125" t="s">
        <v>372</v>
      </c>
      <c r="D1737" s="55"/>
      <c r="E1737" s="55"/>
      <c r="F1737" s="55"/>
      <c r="G1737" s="104" t="s">
        <v>373</v>
      </c>
      <c r="H1737" s="94">
        <f>+H1738</f>
        <v>50000000</v>
      </c>
      <c r="I1737" s="94">
        <f t="shared" si="699"/>
        <v>0</v>
      </c>
      <c r="J1737" s="94">
        <f t="shared" si="699"/>
        <v>0</v>
      </c>
      <c r="K1737" s="94">
        <f t="shared" si="699"/>
        <v>0</v>
      </c>
      <c r="L1737" s="94">
        <f t="shared" si="699"/>
        <v>0</v>
      </c>
      <c r="M1737" s="94">
        <f t="shared" si="699"/>
        <v>0</v>
      </c>
      <c r="N1737" s="94">
        <f t="shared" si="699"/>
        <v>50000000</v>
      </c>
      <c r="O1737" s="94">
        <f t="shared" si="699"/>
        <v>24949159</v>
      </c>
      <c r="P1737" s="94">
        <f t="shared" si="699"/>
        <v>16242310</v>
      </c>
      <c r="Q1737" s="94">
        <f t="shared" si="699"/>
        <v>3897250</v>
      </c>
      <c r="R1737" s="96">
        <f t="shared" si="699"/>
        <v>3897250</v>
      </c>
    </row>
    <row r="1738" spans="1:18" ht="18.600000000000001" thickBot="1" x14ac:dyDescent="0.35">
      <c r="A1738" s="2">
        <v>2021</v>
      </c>
      <c r="B1738" s="118" t="s">
        <v>430</v>
      </c>
      <c r="C1738" s="121" t="s">
        <v>374</v>
      </c>
      <c r="D1738" s="60" t="s">
        <v>172</v>
      </c>
      <c r="E1738" s="21">
        <v>54</v>
      </c>
      <c r="F1738" s="21" t="s">
        <v>19</v>
      </c>
      <c r="G1738" s="88" t="s">
        <v>208</v>
      </c>
      <c r="H1738" s="90">
        <v>50000000</v>
      </c>
      <c r="I1738" s="90">
        <v>0</v>
      </c>
      <c r="J1738" s="90">
        <v>0</v>
      </c>
      <c r="K1738" s="90">
        <v>0</v>
      </c>
      <c r="L1738" s="90">
        <v>0</v>
      </c>
      <c r="M1738" s="90">
        <f t="shared" si="679"/>
        <v>0</v>
      </c>
      <c r="N1738" s="90">
        <f t="shared" si="680"/>
        <v>50000000</v>
      </c>
      <c r="O1738" s="90">
        <v>24949159</v>
      </c>
      <c r="P1738" s="90">
        <v>16242310</v>
      </c>
      <c r="Q1738" s="90">
        <v>3897250</v>
      </c>
      <c r="R1738" s="91">
        <v>3897250</v>
      </c>
    </row>
    <row r="1739" spans="1:18" ht="47.4" thickBot="1" x14ac:dyDescent="0.35">
      <c r="A1739" s="2">
        <v>2021</v>
      </c>
      <c r="B1739" s="118" t="s">
        <v>430</v>
      </c>
      <c r="C1739" s="125" t="s">
        <v>375</v>
      </c>
      <c r="D1739" s="53"/>
      <c r="E1739" s="53"/>
      <c r="F1739" s="53"/>
      <c r="G1739" s="104" t="s">
        <v>378</v>
      </c>
      <c r="H1739" s="93">
        <f>+H1740</f>
        <v>34364957829</v>
      </c>
      <c r="I1739" s="94">
        <f t="shared" ref="I1739:R1739" si="700">+I1740</f>
        <v>0</v>
      </c>
      <c r="J1739" s="94">
        <f t="shared" si="700"/>
        <v>0</v>
      </c>
      <c r="K1739" s="94">
        <f t="shared" si="700"/>
        <v>1990000000</v>
      </c>
      <c r="L1739" s="94">
        <f t="shared" si="700"/>
        <v>1990000000</v>
      </c>
      <c r="M1739" s="94">
        <f t="shared" si="679"/>
        <v>0</v>
      </c>
      <c r="N1739" s="95">
        <f t="shared" si="680"/>
        <v>34364957829</v>
      </c>
      <c r="O1739" s="94">
        <f t="shared" ref="O1739:P1739" si="701">+O1740</f>
        <v>23749508387.360001</v>
      </c>
      <c r="P1739" s="94">
        <f t="shared" si="701"/>
        <v>22159291806.380001</v>
      </c>
      <c r="Q1739" s="94">
        <f t="shared" si="700"/>
        <v>3315475506.8899999</v>
      </c>
      <c r="R1739" s="96">
        <f t="shared" si="700"/>
        <v>3307275022.9299998</v>
      </c>
    </row>
    <row r="1740" spans="1:18" ht="47.4" thickBot="1" x14ac:dyDescent="0.35">
      <c r="A1740" s="2">
        <v>2021</v>
      </c>
      <c r="B1740" s="118" t="s">
        <v>430</v>
      </c>
      <c r="C1740" s="125" t="s">
        <v>377</v>
      </c>
      <c r="D1740" s="53"/>
      <c r="E1740" s="53"/>
      <c r="F1740" s="53"/>
      <c r="G1740" s="104" t="s">
        <v>378</v>
      </c>
      <c r="H1740" s="94">
        <f>H1741+H1744</f>
        <v>34364957829</v>
      </c>
      <c r="I1740" s="94">
        <f t="shared" ref="I1740:R1740" si="702">I1741+I1744</f>
        <v>0</v>
      </c>
      <c r="J1740" s="94">
        <f t="shared" si="702"/>
        <v>0</v>
      </c>
      <c r="K1740" s="94">
        <f t="shared" si="702"/>
        <v>1990000000</v>
      </c>
      <c r="L1740" s="94">
        <f t="shared" si="702"/>
        <v>1990000000</v>
      </c>
      <c r="M1740" s="94">
        <f t="shared" si="702"/>
        <v>0</v>
      </c>
      <c r="N1740" s="94">
        <f t="shared" si="702"/>
        <v>34364957829</v>
      </c>
      <c r="O1740" s="94">
        <f t="shared" si="702"/>
        <v>23749508387.360001</v>
      </c>
      <c r="P1740" s="94">
        <f t="shared" si="702"/>
        <v>22159291806.380001</v>
      </c>
      <c r="Q1740" s="94">
        <f t="shared" si="702"/>
        <v>3315475506.8899999</v>
      </c>
      <c r="R1740" s="96">
        <f t="shared" si="702"/>
        <v>3307275022.9299998</v>
      </c>
    </row>
    <row r="1741" spans="1:18" ht="18.600000000000001" thickBot="1" x14ac:dyDescent="0.35">
      <c r="A1741" s="2">
        <v>2021</v>
      </c>
      <c r="B1741" s="118" t="s">
        <v>430</v>
      </c>
      <c r="C1741" s="125" t="s">
        <v>379</v>
      </c>
      <c r="D1741" s="53"/>
      <c r="E1741" s="53"/>
      <c r="F1741" s="53"/>
      <c r="G1741" s="104" t="s">
        <v>331</v>
      </c>
      <c r="H1741" s="94">
        <f>+H1742+H1743</f>
        <v>13870400807</v>
      </c>
      <c r="I1741" s="94">
        <f t="shared" ref="I1741:R1741" si="703">+I1742+I1743</f>
        <v>0</v>
      </c>
      <c r="J1741" s="94">
        <f t="shared" si="703"/>
        <v>0</v>
      </c>
      <c r="K1741" s="94">
        <f t="shared" si="703"/>
        <v>1990000000</v>
      </c>
      <c r="L1741" s="94">
        <f t="shared" si="703"/>
        <v>0</v>
      </c>
      <c r="M1741" s="94">
        <f t="shared" si="703"/>
        <v>1990000000</v>
      </c>
      <c r="N1741" s="94">
        <f t="shared" si="703"/>
        <v>15860400807</v>
      </c>
      <c r="O1741" s="94">
        <f t="shared" si="703"/>
        <v>9753834387.3600006</v>
      </c>
      <c r="P1741" s="94">
        <f t="shared" si="703"/>
        <v>9055618806.3800011</v>
      </c>
      <c r="Q1741" s="94">
        <f t="shared" si="703"/>
        <v>3315475506.8899999</v>
      </c>
      <c r="R1741" s="96">
        <f t="shared" si="703"/>
        <v>3307275022.9299998</v>
      </c>
    </row>
    <row r="1742" spans="1:18" ht="18.600000000000001" thickBot="1" x14ac:dyDescent="0.35">
      <c r="A1742" s="2">
        <v>2021</v>
      </c>
      <c r="B1742" s="118" t="s">
        <v>430</v>
      </c>
      <c r="C1742" s="121" t="s">
        <v>380</v>
      </c>
      <c r="D1742" s="53" t="s">
        <v>172</v>
      </c>
      <c r="E1742" s="21">
        <v>11</v>
      </c>
      <c r="F1742" s="21" t="s">
        <v>19</v>
      </c>
      <c r="G1742" s="108" t="s">
        <v>208</v>
      </c>
      <c r="H1742" s="92">
        <v>5414957829</v>
      </c>
      <c r="I1742" s="90">
        <v>0</v>
      </c>
      <c r="J1742" s="90">
        <v>0</v>
      </c>
      <c r="K1742" s="90">
        <v>0</v>
      </c>
      <c r="L1742" s="90">
        <v>0</v>
      </c>
      <c r="M1742" s="90">
        <f t="shared" si="679"/>
        <v>0</v>
      </c>
      <c r="N1742" s="90">
        <f t="shared" si="680"/>
        <v>5414957829</v>
      </c>
      <c r="O1742" s="90">
        <v>5309207171.3599997</v>
      </c>
      <c r="P1742" s="90">
        <v>5225440097.3800001</v>
      </c>
      <c r="Q1742" s="90">
        <v>2612811170.8899999</v>
      </c>
      <c r="R1742" s="91">
        <v>2604610686.9299998</v>
      </c>
    </row>
    <row r="1743" spans="1:18" ht="18.600000000000001" thickBot="1" x14ac:dyDescent="0.35">
      <c r="A1743" s="2">
        <v>2021</v>
      </c>
      <c r="B1743" s="118" t="s">
        <v>430</v>
      </c>
      <c r="C1743" s="121" t="s">
        <v>380</v>
      </c>
      <c r="D1743" s="60" t="s">
        <v>172</v>
      </c>
      <c r="E1743" s="21">
        <v>54</v>
      </c>
      <c r="F1743" s="21" t="s">
        <v>19</v>
      </c>
      <c r="G1743" s="108" t="s">
        <v>208</v>
      </c>
      <c r="H1743" s="106">
        <f>2010523584+6444919394</f>
        <v>8455442978</v>
      </c>
      <c r="I1743" s="90">
        <v>0</v>
      </c>
      <c r="J1743" s="90">
        <v>0</v>
      </c>
      <c r="K1743" s="90">
        <v>1990000000</v>
      </c>
      <c r="L1743" s="90">
        <v>0</v>
      </c>
      <c r="M1743" s="90">
        <f t="shared" si="679"/>
        <v>1990000000</v>
      </c>
      <c r="N1743" s="92">
        <f t="shared" si="680"/>
        <v>10445442978</v>
      </c>
      <c r="O1743" s="90">
        <v>4444627216</v>
      </c>
      <c r="P1743" s="90">
        <v>3830178709</v>
      </c>
      <c r="Q1743" s="90">
        <v>702664336</v>
      </c>
      <c r="R1743" s="91">
        <v>702664336</v>
      </c>
    </row>
    <row r="1744" spans="1:18" ht="18.600000000000001" thickBot="1" x14ac:dyDescent="0.35">
      <c r="A1744" s="2">
        <v>2021</v>
      </c>
      <c r="B1744" s="118" t="s">
        <v>430</v>
      </c>
      <c r="C1744" s="120" t="s">
        <v>381</v>
      </c>
      <c r="D1744" s="53"/>
      <c r="E1744" s="21"/>
      <c r="F1744" s="21"/>
      <c r="G1744" s="85" t="s">
        <v>382</v>
      </c>
      <c r="H1744" s="95">
        <f>+H1745</f>
        <v>20494557022</v>
      </c>
      <c r="I1744" s="95">
        <f t="shared" ref="I1744:R1744" si="704">+I1745</f>
        <v>0</v>
      </c>
      <c r="J1744" s="95">
        <f t="shared" si="704"/>
        <v>0</v>
      </c>
      <c r="K1744" s="95">
        <f t="shared" si="704"/>
        <v>0</v>
      </c>
      <c r="L1744" s="95">
        <f t="shared" si="704"/>
        <v>1990000000</v>
      </c>
      <c r="M1744" s="95">
        <f t="shared" si="704"/>
        <v>-1990000000</v>
      </c>
      <c r="N1744" s="95">
        <f t="shared" si="704"/>
        <v>18504557022</v>
      </c>
      <c r="O1744" s="95">
        <f t="shared" si="704"/>
        <v>13995674000</v>
      </c>
      <c r="P1744" s="95">
        <f t="shared" si="704"/>
        <v>13103673000</v>
      </c>
      <c r="Q1744" s="95">
        <f t="shared" si="704"/>
        <v>0</v>
      </c>
      <c r="R1744" s="97">
        <f t="shared" si="704"/>
        <v>0</v>
      </c>
    </row>
    <row r="1745" spans="1:18" ht="18.600000000000001" thickBot="1" x14ac:dyDescent="0.35">
      <c r="A1745" s="2">
        <v>2021</v>
      </c>
      <c r="B1745" s="118" t="s">
        <v>430</v>
      </c>
      <c r="C1745" s="121" t="s">
        <v>383</v>
      </c>
      <c r="D1745" s="60" t="s">
        <v>172</v>
      </c>
      <c r="E1745" s="21">
        <v>54</v>
      </c>
      <c r="F1745" s="21" t="s">
        <v>19</v>
      </c>
      <c r="G1745" s="108" t="s">
        <v>208</v>
      </c>
      <c r="H1745" s="106">
        <v>20494557022</v>
      </c>
      <c r="I1745" s="90">
        <v>0</v>
      </c>
      <c r="J1745" s="90">
        <v>0</v>
      </c>
      <c r="K1745" s="90">
        <v>0</v>
      </c>
      <c r="L1745" s="90">
        <v>1990000000</v>
      </c>
      <c r="M1745" s="90">
        <f t="shared" si="679"/>
        <v>-1990000000</v>
      </c>
      <c r="N1745" s="92">
        <f t="shared" si="680"/>
        <v>18504557022</v>
      </c>
      <c r="O1745" s="90">
        <v>13995674000</v>
      </c>
      <c r="P1745" s="90">
        <v>13103673000</v>
      </c>
      <c r="Q1745" s="90">
        <v>0</v>
      </c>
      <c r="R1745" s="91">
        <v>0</v>
      </c>
    </row>
    <row r="1746" spans="1:18" ht="47.4" thickBot="1" x14ac:dyDescent="0.35">
      <c r="A1746" s="2">
        <v>2021</v>
      </c>
      <c r="B1746" s="118" t="s">
        <v>430</v>
      </c>
      <c r="C1746" s="125" t="s">
        <v>384</v>
      </c>
      <c r="D1746" s="53"/>
      <c r="E1746" s="53"/>
      <c r="F1746" s="53"/>
      <c r="G1746" s="104" t="s">
        <v>387</v>
      </c>
      <c r="H1746" s="94">
        <f>+H1747</f>
        <v>4000000000</v>
      </c>
      <c r="I1746" s="94">
        <f t="shared" ref="I1746:R1747" si="705">+I1747</f>
        <v>0</v>
      </c>
      <c r="J1746" s="94">
        <f t="shared" si="705"/>
        <v>0</v>
      </c>
      <c r="K1746" s="94">
        <f t="shared" si="705"/>
        <v>0</v>
      </c>
      <c r="L1746" s="94">
        <f t="shared" si="705"/>
        <v>0</v>
      </c>
      <c r="M1746" s="94">
        <f t="shared" si="705"/>
        <v>0</v>
      </c>
      <c r="N1746" s="94">
        <f t="shared" si="705"/>
        <v>4000000000</v>
      </c>
      <c r="O1746" s="94">
        <f t="shared" si="705"/>
        <v>3511718118.2200003</v>
      </c>
      <c r="P1746" s="94">
        <f t="shared" si="705"/>
        <v>3080643143.6900001</v>
      </c>
      <c r="Q1746" s="94">
        <f t="shared" si="705"/>
        <v>1725251161.6900001</v>
      </c>
      <c r="R1746" s="96">
        <f t="shared" si="705"/>
        <v>1725251161.6900001</v>
      </c>
    </row>
    <row r="1747" spans="1:18" ht="47.4" thickBot="1" x14ac:dyDescent="0.35">
      <c r="A1747" s="2">
        <v>2021</v>
      </c>
      <c r="B1747" s="118" t="s">
        <v>430</v>
      </c>
      <c r="C1747" s="125" t="s">
        <v>386</v>
      </c>
      <c r="D1747" s="53"/>
      <c r="E1747" s="53"/>
      <c r="F1747" s="53"/>
      <c r="G1747" s="104" t="s">
        <v>387</v>
      </c>
      <c r="H1747" s="94">
        <f>+H1748</f>
        <v>4000000000</v>
      </c>
      <c r="I1747" s="94">
        <f t="shared" si="705"/>
        <v>0</v>
      </c>
      <c r="J1747" s="94">
        <f t="shared" si="705"/>
        <v>0</v>
      </c>
      <c r="K1747" s="94">
        <f t="shared" si="705"/>
        <v>0</v>
      </c>
      <c r="L1747" s="94">
        <f t="shared" si="705"/>
        <v>0</v>
      </c>
      <c r="M1747" s="94">
        <f t="shared" si="705"/>
        <v>0</v>
      </c>
      <c r="N1747" s="94">
        <f t="shared" si="705"/>
        <v>4000000000</v>
      </c>
      <c r="O1747" s="94">
        <f t="shared" si="705"/>
        <v>3511718118.2200003</v>
      </c>
      <c r="P1747" s="94">
        <f t="shared" si="705"/>
        <v>3080643143.6900001</v>
      </c>
      <c r="Q1747" s="94">
        <f t="shared" si="705"/>
        <v>1725251161.6900001</v>
      </c>
      <c r="R1747" s="96">
        <f t="shared" si="705"/>
        <v>1725251161.6900001</v>
      </c>
    </row>
    <row r="1748" spans="1:18" ht="18.600000000000001" thickBot="1" x14ac:dyDescent="0.35">
      <c r="A1748" s="2">
        <v>2021</v>
      </c>
      <c r="B1748" s="118" t="s">
        <v>430</v>
      </c>
      <c r="C1748" s="125" t="s">
        <v>388</v>
      </c>
      <c r="D1748" s="53"/>
      <c r="E1748" s="53"/>
      <c r="F1748" s="53"/>
      <c r="G1748" s="104" t="s">
        <v>389</v>
      </c>
      <c r="H1748" s="94">
        <f>+H1749+H1750</f>
        <v>4000000000</v>
      </c>
      <c r="I1748" s="94">
        <f t="shared" ref="I1748:R1748" si="706">+I1749+I1750</f>
        <v>0</v>
      </c>
      <c r="J1748" s="94">
        <f t="shared" si="706"/>
        <v>0</v>
      </c>
      <c r="K1748" s="94">
        <f t="shared" si="706"/>
        <v>0</v>
      </c>
      <c r="L1748" s="94">
        <f t="shared" si="706"/>
        <v>0</v>
      </c>
      <c r="M1748" s="94">
        <f t="shared" si="706"/>
        <v>0</v>
      </c>
      <c r="N1748" s="94">
        <f t="shared" si="706"/>
        <v>4000000000</v>
      </c>
      <c r="O1748" s="94">
        <f t="shared" si="706"/>
        <v>3511718118.2200003</v>
      </c>
      <c r="P1748" s="94">
        <f t="shared" si="706"/>
        <v>3080643143.6900001</v>
      </c>
      <c r="Q1748" s="94">
        <f t="shared" si="706"/>
        <v>1725251161.6900001</v>
      </c>
      <c r="R1748" s="96">
        <f t="shared" si="706"/>
        <v>1725251161.6900001</v>
      </c>
    </row>
    <row r="1749" spans="1:18" ht="18.600000000000001" thickBot="1" x14ac:dyDescent="0.35">
      <c r="A1749" s="2">
        <v>2021</v>
      </c>
      <c r="B1749" s="118" t="s">
        <v>430</v>
      </c>
      <c r="C1749" s="121" t="s">
        <v>390</v>
      </c>
      <c r="D1749" s="21" t="s">
        <v>172</v>
      </c>
      <c r="E1749" s="21">
        <v>11</v>
      </c>
      <c r="F1749" s="21" t="s">
        <v>19</v>
      </c>
      <c r="G1749" s="108" t="s">
        <v>208</v>
      </c>
      <c r="H1749" s="92">
        <v>1000000000</v>
      </c>
      <c r="I1749" s="90">
        <v>0</v>
      </c>
      <c r="J1749" s="90">
        <v>0</v>
      </c>
      <c r="K1749" s="90">
        <v>0</v>
      </c>
      <c r="L1749" s="90">
        <v>0</v>
      </c>
      <c r="M1749" s="90">
        <f t="shared" si="679"/>
        <v>0</v>
      </c>
      <c r="N1749" s="90">
        <f t="shared" si="680"/>
        <v>1000000000</v>
      </c>
      <c r="O1749" s="90">
        <v>999524738.22000003</v>
      </c>
      <c r="P1749" s="90">
        <v>975946810.95000005</v>
      </c>
      <c r="Q1749" s="90">
        <v>841713178.95000005</v>
      </c>
      <c r="R1749" s="91">
        <v>841713178.95000005</v>
      </c>
    </row>
    <row r="1750" spans="1:18" ht="18.600000000000001" thickBot="1" x14ac:dyDescent="0.35">
      <c r="A1750" s="2">
        <v>2021</v>
      </c>
      <c r="B1750" s="118" t="s">
        <v>430</v>
      </c>
      <c r="C1750" s="121" t="s">
        <v>390</v>
      </c>
      <c r="D1750" s="60" t="s">
        <v>172</v>
      </c>
      <c r="E1750" s="21">
        <v>54</v>
      </c>
      <c r="F1750" s="21" t="s">
        <v>19</v>
      </c>
      <c r="G1750" s="108" t="s">
        <v>208</v>
      </c>
      <c r="H1750" s="92">
        <v>3000000000</v>
      </c>
      <c r="I1750" s="90">
        <v>0</v>
      </c>
      <c r="J1750" s="90">
        <v>0</v>
      </c>
      <c r="K1750" s="90">
        <v>0</v>
      </c>
      <c r="L1750" s="90">
        <v>0</v>
      </c>
      <c r="M1750" s="90">
        <f t="shared" si="679"/>
        <v>0</v>
      </c>
      <c r="N1750" s="90">
        <f t="shared" si="680"/>
        <v>3000000000</v>
      </c>
      <c r="O1750" s="90">
        <v>2512193380</v>
      </c>
      <c r="P1750" s="90">
        <v>2104696332.74</v>
      </c>
      <c r="Q1750" s="90">
        <v>883537982.74000001</v>
      </c>
      <c r="R1750" s="91">
        <v>883537982.74000001</v>
      </c>
    </row>
    <row r="1751" spans="1:18" ht="47.4" thickBot="1" x14ac:dyDescent="0.35">
      <c r="A1751" s="2">
        <v>2021</v>
      </c>
      <c r="B1751" s="118" t="s">
        <v>430</v>
      </c>
      <c r="C1751" s="125" t="s">
        <v>391</v>
      </c>
      <c r="D1751" s="64"/>
      <c r="E1751" s="55"/>
      <c r="F1751" s="55"/>
      <c r="G1751" s="104" t="s">
        <v>394</v>
      </c>
      <c r="H1751" s="94">
        <f>+H1752</f>
        <v>1500000000</v>
      </c>
      <c r="I1751" s="94">
        <f t="shared" ref="I1751:R1753" si="707">+I1752</f>
        <v>0</v>
      </c>
      <c r="J1751" s="94">
        <f t="shared" si="707"/>
        <v>0</v>
      </c>
      <c r="K1751" s="94">
        <f t="shared" si="707"/>
        <v>0</v>
      </c>
      <c r="L1751" s="94">
        <f t="shared" si="707"/>
        <v>0</v>
      </c>
      <c r="M1751" s="94">
        <f t="shared" si="707"/>
        <v>0</v>
      </c>
      <c r="N1751" s="94">
        <f t="shared" si="707"/>
        <v>1500000000</v>
      </c>
      <c r="O1751" s="94">
        <f t="shared" si="707"/>
        <v>773308181.75</v>
      </c>
      <c r="P1751" s="94">
        <f t="shared" si="707"/>
        <v>719240515.26999998</v>
      </c>
      <c r="Q1751" s="94">
        <f t="shared" si="707"/>
        <v>290009635.26999998</v>
      </c>
      <c r="R1751" s="96">
        <f t="shared" si="707"/>
        <v>290009635.26999998</v>
      </c>
    </row>
    <row r="1752" spans="1:18" ht="47.4" thickBot="1" x14ac:dyDescent="0.35">
      <c r="A1752" s="2">
        <v>2021</v>
      </c>
      <c r="B1752" s="118" t="s">
        <v>430</v>
      </c>
      <c r="C1752" s="128" t="s">
        <v>393</v>
      </c>
      <c r="D1752" s="111"/>
      <c r="E1752" s="112"/>
      <c r="F1752" s="112"/>
      <c r="G1752" s="113" t="s">
        <v>394</v>
      </c>
      <c r="H1752" s="114">
        <f>+H1753</f>
        <v>1500000000</v>
      </c>
      <c r="I1752" s="114">
        <f t="shared" si="707"/>
        <v>0</v>
      </c>
      <c r="J1752" s="114">
        <f t="shared" si="707"/>
        <v>0</v>
      </c>
      <c r="K1752" s="114">
        <f t="shared" si="707"/>
        <v>0</v>
      </c>
      <c r="L1752" s="114">
        <f t="shared" si="707"/>
        <v>0</v>
      </c>
      <c r="M1752" s="114">
        <f t="shared" si="707"/>
        <v>0</v>
      </c>
      <c r="N1752" s="114">
        <f t="shared" si="707"/>
        <v>1500000000</v>
      </c>
      <c r="O1752" s="114">
        <f t="shared" si="707"/>
        <v>773308181.75</v>
      </c>
      <c r="P1752" s="114">
        <f t="shared" si="707"/>
        <v>719240515.26999998</v>
      </c>
      <c r="Q1752" s="114">
        <f t="shared" si="707"/>
        <v>290009635.26999998</v>
      </c>
      <c r="R1752" s="115">
        <f t="shared" si="707"/>
        <v>290009635.26999998</v>
      </c>
    </row>
    <row r="1753" spans="1:18" ht="18.600000000000001" thickBot="1" x14ac:dyDescent="0.35">
      <c r="A1753" s="2">
        <v>2021</v>
      </c>
      <c r="B1753" s="118" t="s">
        <v>430</v>
      </c>
      <c r="C1753" s="125" t="s">
        <v>395</v>
      </c>
      <c r="D1753" s="65"/>
      <c r="E1753" s="66"/>
      <c r="F1753" s="66"/>
      <c r="G1753" s="104" t="s">
        <v>396</v>
      </c>
      <c r="H1753" s="94">
        <f>+H1754</f>
        <v>1500000000</v>
      </c>
      <c r="I1753" s="94">
        <f t="shared" si="707"/>
        <v>0</v>
      </c>
      <c r="J1753" s="94">
        <f t="shared" si="707"/>
        <v>0</v>
      </c>
      <c r="K1753" s="94">
        <f t="shared" si="707"/>
        <v>0</v>
      </c>
      <c r="L1753" s="94">
        <f t="shared" si="707"/>
        <v>0</v>
      </c>
      <c r="M1753" s="94">
        <f t="shared" si="707"/>
        <v>0</v>
      </c>
      <c r="N1753" s="94">
        <f t="shared" si="707"/>
        <v>1500000000</v>
      </c>
      <c r="O1753" s="94">
        <f t="shared" si="707"/>
        <v>773308181.75</v>
      </c>
      <c r="P1753" s="94">
        <f t="shared" si="707"/>
        <v>719240515.26999998</v>
      </c>
      <c r="Q1753" s="94">
        <f t="shared" si="707"/>
        <v>290009635.26999998</v>
      </c>
      <c r="R1753" s="96">
        <f t="shared" si="707"/>
        <v>290009635.26999998</v>
      </c>
    </row>
    <row r="1754" spans="1:18" ht="18.600000000000001" thickBot="1" x14ac:dyDescent="0.35">
      <c r="A1754" s="2">
        <v>2021</v>
      </c>
      <c r="B1754" s="118" t="s">
        <v>430</v>
      </c>
      <c r="C1754" s="129" t="s">
        <v>421</v>
      </c>
      <c r="D1754" s="73" t="s">
        <v>172</v>
      </c>
      <c r="E1754" s="74">
        <v>54</v>
      </c>
      <c r="F1754" s="74" t="s">
        <v>19</v>
      </c>
      <c r="G1754" s="130" t="s">
        <v>208</v>
      </c>
      <c r="H1754" s="131">
        <v>1500000000</v>
      </c>
      <c r="I1754" s="132">
        <v>0</v>
      </c>
      <c r="J1754" s="132">
        <v>0</v>
      </c>
      <c r="K1754" s="132">
        <v>0</v>
      </c>
      <c r="L1754" s="132">
        <v>0</v>
      </c>
      <c r="M1754" s="132">
        <f t="shared" si="679"/>
        <v>0</v>
      </c>
      <c r="N1754" s="132">
        <f t="shared" si="680"/>
        <v>1500000000</v>
      </c>
      <c r="O1754" s="132">
        <v>773308181.75</v>
      </c>
      <c r="P1754" s="132">
        <v>719240515.26999998</v>
      </c>
      <c r="Q1754" s="132">
        <v>290009635.26999998</v>
      </c>
      <c r="R1754" s="133">
        <v>290009635.26999998</v>
      </c>
    </row>
    <row r="1755" spans="1:18" ht="18.600000000000001" thickBot="1" x14ac:dyDescent="0.35">
      <c r="A1755" s="2">
        <v>2021</v>
      </c>
      <c r="B1755" s="118" t="s">
        <v>438</v>
      </c>
      <c r="C1755" s="5" t="s">
        <v>7</v>
      </c>
      <c r="D1755" s="6"/>
      <c r="E1755" s="6"/>
      <c r="F1755" s="6"/>
      <c r="G1755" s="81" t="s">
        <v>8</v>
      </c>
      <c r="H1755" s="8">
        <f>+H1756+H1784+H1830+H1844</f>
        <v>101565565000</v>
      </c>
      <c r="I1755" s="8">
        <f>+I1756+I1784+I1830+I1844</f>
        <v>0</v>
      </c>
      <c r="J1755" s="8">
        <f>+J1756+J1784+J1830+J1844</f>
        <v>0</v>
      </c>
      <c r="K1755" s="8">
        <f>+K1756+K1784+K1830+K1844</f>
        <v>1106868744.3</v>
      </c>
      <c r="L1755" s="8">
        <f>+L1756+L1784+L1830+L1844</f>
        <v>1106868744.3</v>
      </c>
      <c r="M1755" s="8">
        <f t="shared" si="679"/>
        <v>0</v>
      </c>
      <c r="N1755" s="8">
        <f>+H1755+M1755</f>
        <v>101565565000</v>
      </c>
      <c r="O1755" s="8">
        <f t="shared" ref="O1755:R1755" si="708">+O1756+O1784+O1830+O1844</f>
        <v>74843079569.139999</v>
      </c>
      <c r="P1755" s="8">
        <f t="shared" si="708"/>
        <v>59062383847.750008</v>
      </c>
      <c r="Q1755" s="8">
        <f t="shared" si="708"/>
        <v>50576597759.25</v>
      </c>
      <c r="R1755" s="9">
        <f t="shared" si="708"/>
        <v>49426979511.25</v>
      </c>
    </row>
    <row r="1756" spans="1:18" ht="18.600000000000001" thickBot="1" x14ac:dyDescent="0.35">
      <c r="A1756" s="2">
        <v>2021</v>
      </c>
      <c r="B1756" s="118" t="s">
        <v>438</v>
      </c>
      <c r="C1756" s="10" t="s">
        <v>9</v>
      </c>
      <c r="D1756" s="11"/>
      <c r="E1756" s="11"/>
      <c r="F1756" s="11"/>
      <c r="G1756" s="82" t="s">
        <v>10</v>
      </c>
      <c r="H1756" s="83">
        <f>+H1757</f>
        <v>48846668000</v>
      </c>
      <c r="I1756" s="83">
        <f>+I1757</f>
        <v>0</v>
      </c>
      <c r="J1756" s="83">
        <f>+J1757</f>
        <v>0</v>
      </c>
      <c r="K1756" s="83">
        <f>+K1757</f>
        <v>600000000</v>
      </c>
      <c r="L1756" s="83">
        <f>+L1757</f>
        <v>600000000</v>
      </c>
      <c r="M1756" s="83">
        <f t="shared" si="679"/>
        <v>0</v>
      </c>
      <c r="N1756" s="83">
        <f>+N1757</f>
        <v>48846668000</v>
      </c>
      <c r="O1756" s="83">
        <f t="shared" ref="O1756:R1756" si="709">+O1757</f>
        <v>44256310000</v>
      </c>
      <c r="P1756" s="83">
        <f t="shared" si="709"/>
        <v>30258274085.020004</v>
      </c>
      <c r="Q1756" s="83">
        <f t="shared" si="709"/>
        <v>30258274085.020004</v>
      </c>
      <c r="R1756" s="84">
        <f t="shared" si="709"/>
        <v>29356577337.020004</v>
      </c>
    </row>
    <row r="1757" spans="1:18" ht="18.600000000000001" thickBot="1" x14ac:dyDescent="0.35">
      <c r="A1757" s="2">
        <v>2021</v>
      </c>
      <c r="B1757" s="118" t="s">
        <v>438</v>
      </c>
      <c r="C1757" s="15" t="s">
        <v>11</v>
      </c>
      <c r="D1757" s="16"/>
      <c r="E1757" s="16"/>
      <c r="F1757" s="16"/>
      <c r="G1757" s="85" t="s">
        <v>12</v>
      </c>
      <c r="H1757" s="86">
        <f>+H1758+H1768+H1776+H1783</f>
        <v>48846668000</v>
      </c>
      <c r="I1757" s="86">
        <f>+I1758+I1768+I1776+I1783</f>
        <v>0</v>
      </c>
      <c r="J1757" s="86">
        <f>+J1758+J1768+J1776+J1783</f>
        <v>0</v>
      </c>
      <c r="K1757" s="86">
        <f>+K1758+K1768+K1776+K1783</f>
        <v>600000000</v>
      </c>
      <c r="L1757" s="86">
        <f>+L1758+L1768+L1776+L1783</f>
        <v>600000000</v>
      </c>
      <c r="M1757" s="86">
        <f t="shared" si="679"/>
        <v>0</v>
      </c>
      <c r="N1757" s="86">
        <f>+N1758+N1768+N1776+N1783</f>
        <v>48846668000</v>
      </c>
      <c r="O1757" s="86">
        <f t="shared" ref="O1757:R1757" si="710">+O1758+O1768+O1776+O1783</f>
        <v>44256310000</v>
      </c>
      <c r="P1757" s="86">
        <f t="shared" si="710"/>
        <v>30258274085.020004</v>
      </c>
      <c r="Q1757" s="86">
        <f t="shared" si="710"/>
        <v>30258274085.020004</v>
      </c>
      <c r="R1757" s="87">
        <f t="shared" si="710"/>
        <v>29356577337.020004</v>
      </c>
    </row>
    <row r="1758" spans="1:18" ht="18.600000000000001" thickBot="1" x14ac:dyDescent="0.35">
      <c r="A1758" s="2">
        <v>2021</v>
      </c>
      <c r="B1758" s="118" t="s">
        <v>438</v>
      </c>
      <c r="C1758" s="15" t="s">
        <v>13</v>
      </c>
      <c r="D1758" s="16"/>
      <c r="E1758" s="16"/>
      <c r="F1758" s="16"/>
      <c r="G1758" s="85" t="s">
        <v>14</v>
      </c>
      <c r="H1758" s="86">
        <f>+H1759</f>
        <v>28789591000</v>
      </c>
      <c r="I1758" s="86">
        <f>+I1759</f>
        <v>0</v>
      </c>
      <c r="J1758" s="86">
        <f>+J1759</f>
        <v>0</v>
      </c>
      <c r="K1758" s="86">
        <f>+K1759</f>
        <v>0</v>
      </c>
      <c r="L1758" s="86">
        <f>+L1759</f>
        <v>0</v>
      </c>
      <c r="M1758" s="86">
        <f t="shared" si="679"/>
        <v>0</v>
      </c>
      <c r="N1758" s="86">
        <f>+N1759</f>
        <v>28789591000</v>
      </c>
      <c r="O1758" s="86">
        <f t="shared" ref="O1758:R1758" si="711">+O1759</f>
        <v>28789591000</v>
      </c>
      <c r="P1758" s="86">
        <f t="shared" si="711"/>
        <v>20150449384.140003</v>
      </c>
      <c r="Q1758" s="86">
        <f t="shared" si="711"/>
        <v>20150449384.140003</v>
      </c>
      <c r="R1758" s="87">
        <f t="shared" si="711"/>
        <v>20150449384.140003</v>
      </c>
    </row>
    <row r="1759" spans="1:18" ht="18.600000000000001" thickBot="1" x14ac:dyDescent="0.35">
      <c r="A1759" s="2">
        <v>2021</v>
      </c>
      <c r="B1759" s="118" t="s">
        <v>438</v>
      </c>
      <c r="C1759" s="15" t="s">
        <v>15</v>
      </c>
      <c r="D1759" s="16"/>
      <c r="E1759" s="16"/>
      <c r="F1759" s="16"/>
      <c r="G1759" s="85" t="s">
        <v>16</v>
      </c>
      <c r="H1759" s="86">
        <f>SUM(H1760:H1767)</f>
        <v>28789591000</v>
      </c>
      <c r="I1759" s="86">
        <f>SUM(I1760:I1767)</f>
        <v>0</v>
      </c>
      <c r="J1759" s="86">
        <f>SUM(J1760:J1767)</f>
        <v>0</v>
      </c>
      <c r="K1759" s="86">
        <f>SUM(K1760:K1767)</f>
        <v>0</v>
      </c>
      <c r="L1759" s="86">
        <f>SUM(L1760:L1767)</f>
        <v>0</v>
      </c>
      <c r="M1759" s="86">
        <f t="shared" si="679"/>
        <v>0</v>
      </c>
      <c r="N1759" s="86">
        <f>SUM(N1760:N1767)</f>
        <v>28789591000</v>
      </c>
      <c r="O1759" s="86">
        <f t="shared" ref="O1759:R1759" si="712">SUM(O1760:O1767)</f>
        <v>28789591000</v>
      </c>
      <c r="P1759" s="86">
        <f t="shared" si="712"/>
        <v>20150449384.140003</v>
      </c>
      <c r="Q1759" s="86">
        <f t="shared" si="712"/>
        <v>20150449384.140003</v>
      </c>
      <c r="R1759" s="87">
        <f t="shared" si="712"/>
        <v>20150449384.140003</v>
      </c>
    </row>
    <row r="1760" spans="1:18" ht="18.600000000000001" thickBot="1" x14ac:dyDescent="0.35">
      <c r="A1760" s="2">
        <v>2021</v>
      </c>
      <c r="B1760" s="118" t="s">
        <v>438</v>
      </c>
      <c r="C1760" s="20" t="s">
        <v>17</v>
      </c>
      <c r="D1760" s="21" t="s">
        <v>18</v>
      </c>
      <c r="E1760" s="21">
        <v>20</v>
      </c>
      <c r="F1760" s="21" t="s">
        <v>19</v>
      </c>
      <c r="G1760" s="88" t="s">
        <v>20</v>
      </c>
      <c r="H1760" s="89">
        <v>22821279655</v>
      </c>
      <c r="I1760" s="90">
        <v>0</v>
      </c>
      <c r="J1760" s="90">
        <v>0</v>
      </c>
      <c r="K1760" s="90">
        <v>0</v>
      </c>
      <c r="L1760" s="90">
        <v>0</v>
      </c>
      <c r="M1760" s="90">
        <f t="shared" si="679"/>
        <v>0</v>
      </c>
      <c r="N1760" s="89">
        <f t="shared" ref="N1760:N1767" si="713">+H1760+M1760</f>
        <v>22821279655</v>
      </c>
      <c r="O1760" s="90">
        <v>22821279655</v>
      </c>
      <c r="P1760" s="90">
        <v>16560390407.49</v>
      </c>
      <c r="Q1760" s="90">
        <v>16560390407.49</v>
      </c>
      <c r="R1760" s="91">
        <v>16560390407.49</v>
      </c>
    </row>
    <row r="1761" spans="1:18" ht="18.600000000000001" thickBot="1" x14ac:dyDescent="0.35">
      <c r="A1761" s="2">
        <v>2021</v>
      </c>
      <c r="B1761" s="118" t="s">
        <v>438</v>
      </c>
      <c r="C1761" s="20" t="s">
        <v>21</v>
      </c>
      <c r="D1761" s="21" t="s">
        <v>18</v>
      </c>
      <c r="E1761" s="21">
        <v>20</v>
      </c>
      <c r="F1761" s="21" t="s">
        <v>19</v>
      </c>
      <c r="G1761" s="88" t="s">
        <v>22</v>
      </c>
      <c r="H1761" s="89">
        <v>1516830834</v>
      </c>
      <c r="I1761" s="90">
        <v>0</v>
      </c>
      <c r="J1761" s="90">
        <v>0</v>
      </c>
      <c r="K1761" s="90">
        <v>0</v>
      </c>
      <c r="L1761" s="90">
        <v>0</v>
      </c>
      <c r="M1761" s="90">
        <f t="shared" si="679"/>
        <v>0</v>
      </c>
      <c r="N1761" s="89">
        <f t="shared" si="713"/>
        <v>1516830834</v>
      </c>
      <c r="O1761" s="90">
        <v>1516830834</v>
      </c>
      <c r="P1761" s="90">
        <v>1257061097.5699999</v>
      </c>
      <c r="Q1761" s="90">
        <v>1257061097.5699999</v>
      </c>
      <c r="R1761" s="91">
        <v>1257061097.5699999</v>
      </c>
    </row>
    <row r="1762" spans="1:18" ht="18.600000000000001" thickBot="1" x14ac:dyDescent="0.35">
      <c r="A1762" s="2">
        <v>2021</v>
      </c>
      <c r="B1762" s="118" t="s">
        <v>438</v>
      </c>
      <c r="C1762" s="20" t="s">
        <v>23</v>
      </c>
      <c r="D1762" s="21" t="s">
        <v>18</v>
      </c>
      <c r="E1762" s="21">
        <v>20</v>
      </c>
      <c r="F1762" s="21" t="s">
        <v>19</v>
      </c>
      <c r="G1762" s="88" t="s">
        <v>24</v>
      </c>
      <c r="H1762" s="89">
        <v>2475792</v>
      </c>
      <c r="I1762" s="90">
        <v>0</v>
      </c>
      <c r="J1762" s="90">
        <v>0</v>
      </c>
      <c r="K1762" s="90">
        <v>0</v>
      </c>
      <c r="L1762" s="90">
        <v>0</v>
      </c>
      <c r="M1762" s="90">
        <f t="shared" si="679"/>
        <v>0</v>
      </c>
      <c r="N1762" s="89">
        <f t="shared" si="713"/>
        <v>2475792</v>
      </c>
      <c r="O1762" s="92">
        <v>2475792</v>
      </c>
      <c r="P1762" s="90">
        <v>1475548.44</v>
      </c>
      <c r="Q1762" s="90">
        <v>1475548.44</v>
      </c>
      <c r="R1762" s="91">
        <v>1475548.44</v>
      </c>
    </row>
    <row r="1763" spans="1:18" ht="18.600000000000001" thickBot="1" x14ac:dyDescent="0.35">
      <c r="A1763" s="2">
        <v>2021</v>
      </c>
      <c r="B1763" s="118" t="s">
        <v>438</v>
      </c>
      <c r="C1763" s="20" t="s">
        <v>25</v>
      </c>
      <c r="D1763" s="21" t="s">
        <v>18</v>
      </c>
      <c r="E1763" s="21">
        <v>20</v>
      </c>
      <c r="F1763" s="21" t="s">
        <v>19</v>
      </c>
      <c r="G1763" s="88" t="s">
        <v>26</v>
      </c>
      <c r="H1763" s="89">
        <v>1222067257</v>
      </c>
      <c r="I1763" s="90">
        <v>0</v>
      </c>
      <c r="J1763" s="90">
        <v>0</v>
      </c>
      <c r="K1763" s="90">
        <v>0</v>
      </c>
      <c r="L1763" s="90">
        <v>0</v>
      </c>
      <c r="M1763" s="90">
        <f t="shared" ref="M1763:M1826" si="714">+I1763-J1763+K1763-L1763</f>
        <v>0</v>
      </c>
      <c r="N1763" s="89">
        <f t="shared" si="713"/>
        <v>1222067257</v>
      </c>
      <c r="O1763" s="92">
        <v>1222067257</v>
      </c>
      <c r="P1763" s="90">
        <v>1196208028.6800001</v>
      </c>
      <c r="Q1763" s="90">
        <v>1196208028.6800001</v>
      </c>
      <c r="R1763" s="91">
        <v>1196208028.6800001</v>
      </c>
    </row>
    <row r="1764" spans="1:18" ht="18.600000000000001" thickBot="1" x14ac:dyDescent="0.35">
      <c r="A1764" s="2">
        <v>2021</v>
      </c>
      <c r="B1764" s="118" t="s">
        <v>438</v>
      </c>
      <c r="C1764" s="20" t="s">
        <v>27</v>
      </c>
      <c r="D1764" s="21" t="s">
        <v>18</v>
      </c>
      <c r="E1764" s="21">
        <v>20</v>
      </c>
      <c r="F1764" s="21" t="s">
        <v>19</v>
      </c>
      <c r="G1764" s="88" t="s">
        <v>28</v>
      </c>
      <c r="H1764" s="89">
        <v>883433667</v>
      </c>
      <c r="I1764" s="90">
        <v>0</v>
      </c>
      <c r="J1764" s="90">
        <v>0</v>
      </c>
      <c r="K1764" s="90">
        <v>0</v>
      </c>
      <c r="L1764" s="90">
        <v>0</v>
      </c>
      <c r="M1764" s="90">
        <f t="shared" si="714"/>
        <v>0</v>
      </c>
      <c r="N1764" s="89">
        <f t="shared" si="713"/>
        <v>883433667</v>
      </c>
      <c r="O1764" s="92">
        <v>883433667</v>
      </c>
      <c r="P1764" s="90">
        <v>416123551.69999999</v>
      </c>
      <c r="Q1764" s="90">
        <v>416123551.69999999</v>
      </c>
      <c r="R1764" s="91">
        <v>416123551.69999999</v>
      </c>
    </row>
    <row r="1765" spans="1:18" ht="31.8" thickBot="1" x14ac:dyDescent="0.35">
      <c r="A1765" s="2">
        <v>2021</v>
      </c>
      <c r="B1765" s="118" t="s">
        <v>438</v>
      </c>
      <c r="C1765" s="20" t="s">
        <v>29</v>
      </c>
      <c r="D1765" s="21" t="s">
        <v>18</v>
      </c>
      <c r="E1765" s="21">
        <v>20</v>
      </c>
      <c r="F1765" s="21" t="s">
        <v>19</v>
      </c>
      <c r="G1765" s="88" t="s">
        <v>30</v>
      </c>
      <c r="H1765" s="89">
        <v>76852744</v>
      </c>
      <c r="I1765" s="90">
        <v>0</v>
      </c>
      <c r="J1765" s="90">
        <v>0</v>
      </c>
      <c r="K1765" s="90">
        <v>0</v>
      </c>
      <c r="L1765" s="90">
        <v>0</v>
      </c>
      <c r="M1765" s="90">
        <f t="shared" si="714"/>
        <v>0</v>
      </c>
      <c r="N1765" s="89">
        <f t="shared" si="713"/>
        <v>76852744</v>
      </c>
      <c r="O1765" s="92">
        <v>76852744</v>
      </c>
      <c r="P1765" s="90">
        <v>44313635.729999997</v>
      </c>
      <c r="Q1765" s="90">
        <v>44313635.729999997</v>
      </c>
      <c r="R1765" s="91">
        <v>44313635.729999997</v>
      </c>
    </row>
    <row r="1766" spans="1:18" ht="18.600000000000001" thickBot="1" x14ac:dyDescent="0.35">
      <c r="A1766" s="2">
        <v>2021</v>
      </c>
      <c r="B1766" s="118" t="s">
        <v>438</v>
      </c>
      <c r="C1766" s="20" t="s">
        <v>31</v>
      </c>
      <c r="D1766" s="21" t="s">
        <v>18</v>
      </c>
      <c r="E1766" s="21">
        <v>20</v>
      </c>
      <c r="F1766" s="21" t="s">
        <v>19</v>
      </c>
      <c r="G1766" s="88" t="s">
        <v>32</v>
      </c>
      <c r="H1766" s="89">
        <v>1271900429</v>
      </c>
      <c r="I1766" s="90">
        <v>0</v>
      </c>
      <c r="J1766" s="90">
        <v>0</v>
      </c>
      <c r="K1766" s="90">
        <v>0</v>
      </c>
      <c r="L1766" s="90">
        <v>0</v>
      </c>
      <c r="M1766" s="90">
        <f t="shared" si="714"/>
        <v>0</v>
      </c>
      <c r="N1766" s="89">
        <f t="shared" si="713"/>
        <v>1271900429</v>
      </c>
      <c r="O1766" s="92">
        <v>1271900429</v>
      </c>
      <c r="P1766" s="90">
        <v>27229320.809999999</v>
      </c>
      <c r="Q1766" s="90">
        <v>27229320.809999999</v>
      </c>
      <c r="R1766" s="91">
        <v>27229320.809999999</v>
      </c>
    </row>
    <row r="1767" spans="1:18" ht="18.600000000000001" thickBot="1" x14ac:dyDescent="0.35">
      <c r="A1767" s="2">
        <v>2021</v>
      </c>
      <c r="B1767" s="118" t="s">
        <v>438</v>
      </c>
      <c r="C1767" s="20" t="s">
        <v>33</v>
      </c>
      <c r="D1767" s="21" t="s">
        <v>18</v>
      </c>
      <c r="E1767" s="21">
        <v>20</v>
      </c>
      <c r="F1767" s="21" t="s">
        <v>19</v>
      </c>
      <c r="G1767" s="88" t="s">
        <v>34</v>
      </c>
      <c r="H1767" s="89">
        <v>994750622</v>
      </c>
      <c r="I1767" s="90">
        <v>0</v>
      </c>
      <c r="J1767" s="90">
        <v>0</v>
      </c>
      <c r="K1767" s="90">
        <v>0</v>
      </c>
      <c r="L1767" s="90">
        <v>0</v>
      </c>
      <c r="M1767" s="90">
        <f t="shared" si="714"/>
        <v>0</v>
      </c>
      <c r="N1767" s="89">
        <f t="shared" si="713"/>
        <v>994750622</v>
      </c>
      <c r="O1767" s="92">
        <v>994750622</v>
      </c>
      <c r="P1767" s="90">
        <v>647647793.72000003</v>
      </c>
      <c r="Q1767" s="90">
        <v>647647793.72000003</v>
      </c>
      <c r="R1767" s="91">
        <v>647647793.72000003</v>
      </c>
    </row>
    <row r="1768" spans="1:18" ht="18.600000000000001" thickBot="1" x14ac:dyDescent="0.35">
      <c r="A1768" s="2">
        <v>2021</v>
      </c>
      <c r="B1768" s="118" t="s">
        <v>438</v>
      </c>
      <c r="C1768" s="15" t="s">
        <v>35</v>
      </c>
      <c r="D1768" s="16"/>
      <c r="E1768" s="16"/>
      <c r="F1768" s="21"/>
      <c r="G1768" s="85" t="s">
        <v>36</v>
      </c>
      <c r="H1768" s="86">
        <f>SUM(H1769:H1775)</f>
        <v>10389288000</v>
      </c>
      <c r="I1768" s="86">
        <f>SUM(I1769:I1775)</f>
        <v>0</v>
      </c>
      <c r="J1768" s="86">
        <f>SUM(J1769:J1775)</f>
        <v>0</v>
      </c>
      <c r="K1768" s="86">
        <f>SUM(K1769:K1775)</f>
        <v>600000000</v>
      </c>
      <c r="L1768" s="86">
        <f>SUM(L1769:L1775)</f>
        <v>600000000</v>
      </c>
      <c r="M1768" s="86">
        <f t="shared" si="714"/>
        <v>0</v>
      </c>
      <c r="N1768" s="86">
        <f>SUM(N1769:N1775)</f>
        <v>10389288000</v>
      </c>
      <c r="O1768" s="86">
        <f t="shared" ref="O1768:R1768" si="715">SUM(O1769:O1775)</f>
        <v>10389288000</v>
      </c>
      <c r="P1768" s="86">
        <f t="shared" si="715"/>
        <v>7585922008.0400019</v>
      </c>
      <c r="Q1768" s="86">
        <f t="shared" si="715"/>
        <v>7585922008.0400019</v>
      </c>
      <c r="R1768" s="87">
        <f t="shared" si="715"/>
        <v>6684225260.0400019</v>
      </c>
    </row>
    <row r="1769" spans="1:18" ht="18.600000000000001" thickBot="1" x14ac:dyDescent="0.35">
      <c r="A1769" s="2">
        <v>2021</v>
      </c>
      <c r="B1769" s="118" t="s">
        <v>438</v>
      </c>
      <c r="C1769" s="20" t="s">
        <v>37</v>
      </c>
      <c r="D1769" s="21" t="s">
        <v>18</v>
      </c>
      <c r="E1769" s="21">
        <v>20</v>
      </c>
      <c r="F1769" s="21" t="s">
        <v>19</v>
      </c>
      <c r="G1769" s="88" t="s">
        <v>412</v>
      </c>
      <c r="H1769" s="89">
        <v>3540437888</v>
      </c>
      <c r="I1769" s="90">
        <v>0</v>
      </c>
      <c r="J1769" s="90">
        <v>0</v>
      </c>
      <c r="K1769" s="90">
        <v>0</v>
      </c>
      <c r="L1769" s="90">
        <v>600000000</v>
      </c>
      <c r="M1769" s="90">
        <f t="shared" si="714"/>
        <v>-600000000</v>
      </c>
      <c r="N1769" s="89">
        <f t="shared" ref="N1769:N1775" si="716">+H1769+M1769</f>
        <v>2940437888</v>
      </c>
      <c r="O1769" s="92">
        <v>2940437888</v>
      </c>
      <c r="P1769" s="90">
        <v>2286923070.8000002</v>
      </c>
      <c r="Q1769" s="90">
        <v>2286923070.8000002</v>
      </c>
      <c r="R1769" s="91">
        <v>2002901370.8</v>
      </c>
    </row>
    <row r="1770" spans="1:18" ht="18.600000000000001" thickBot="1" x14ac:dyDescent="0.35">
      <c r="A1770" s="2">
        <v>2021</v>
      </c>
      <c r="B1770" s="118" t="s">
        <v>438</v>
      </c>
      <c r="C1770" s="20" t="s">
        <v>39</v>
      </c>
      <c r="D1770" s="21" t="s">
        <v>18</v>
      </c>
      <c r="E1770" s="21">
        <v>20</v>
      </c>
      <c r="F1770" s="21" t="s">
        <v>19</v>
      </c>
      <c r="G1770" s="88" t="s">
        <v>413</v>
      </c>
      <c r="H1770" s="89">
        <v>2411282700</v>
      </c>
      <c r="I1770" s="90">
        <v>0</v>
      </c>
      <c r="J1770" s="90">
        <v>0</v>
      </c>
      <c r="K1770" s="90">
        <v>0</v>
      </c>
      <c r="L1770" s="90">
        <v>0</v>
      </c>
      <c r="M1770" s="90">
        <f t="shared" si="714"/>
        <v>0</v>
      </c>
      <c r="N1770" s="89">
        <f t="shared" si="716"/>
        <v>2411282700</v>
      </c>
      <c r="O1770" s="92">
        <v>2411282700</v>
      </c>
      <c r="P1770" s="90">
        <v>1619998128</v>
      </c>
      <c r="Q1770" s="90">
        <v>1619998128</v>
      </c>
      <c r="R1770" s="91">
        <v>1418799328</v>
      </c>
    </row>
    <row r="1771" spans="1:18" ht="18.600000000000001" thickBot="1" x14ac:dyDescent="0.35">
      <c r="A1771" s="2">
        <v>2021</v>
      </c>
      <c r="B1771" s="118" t="s">
        <v>438</v>
      </c>
      <c r="C1771" s="20" t="s">
        <v>41</v>
      </c>
      <c r="D1771" s="21" t="s">
        <v>18</v>
      </c>
      <c r="E1771" s="21">
        <v>20</v>
      </c>
      <c r="F1771" s="21" t="s">
        <v>19</v>
      </c>
      <c r="G1771" s="88" t="s">
        <v>42</v>
      </c>
      <c r="H1771" s="89">
        <v>1539154912</v>
      </c>
      <c r="I1771" s="90">
        <v>0</v>
      </c>
      <c r="J1771" s="90">
        <v>0</v>
      </c>
      <c r="K1771" s="90">
        <v>600000000</v>
      </c>
      <c r="L1771" s="90">
        <v>0</v>
      </c>
      <c r="M1771" s="90">
        <f t="shared" si="714"/>
        <v>600000000</v>
      </c>
      <c r="N1771" s="89">
        <f t="shared" si="716"/>
        <v>2139154912</v>
      </c>
      <c r="O1771" s="92">
        <v>2139154912</v>
      </c>
      <c r="P1771" s="90">
        <v>1767699263.6400001</v>
      </c>
      <c r="Q1771" s="90">
        <v>1767699263.6400001</v>
      </c>
      <c r="R1771" s="91">
        <v>1569326515.6400001</v>
      </c>
    </row>
    <row r="1772" spans="1:18" ht="18.600000000000001" thickBot="1" x14ac:dyDescent="0.35">
      <c r="A1772" s="2">
        <v>2021</v>
      </c>
      <c r="B1772" s="118" t="s">
        <v>438</v>
      </c>
      <c r="C1772" s="20" t="s">
        <v>43</v>
      </c>
      <c r="D1772" s="21" t="s">
        <v>18</v>
      </c>
      <c r="E1772" s="21">
        <v>20</v>
      </c>
      <c r="F1772" s="21" t="s">
        <v>19</v>
      </c>
      <c r="G1772" s="88" t="s">
        <v>428</v>
      </c>
      <c r="H1772" s="89">
        <v>1254967000</v>
      </c>
      <c r="I1772" s="90">
        <v>0</v>
      </c>
      <c r="J1772" s="90">
        <v>0</v>
      </c>
      <c r="K1772" s="90">
        <v>0</v>
      </c>
      <c r="L1772" s="90">
        <v>0</v>
      </c>
      <c r="M1772" s="90">
        <f t="shared" si="714"/>
        <v>0</v>
      </c>
      <c r="N1772" s="89">
        <f t="shared" si="716"/>
        <v>1254967000</v>
      </c>
      <c r="O1772" s="92">
        <v>1254967000</v>
      </c>
      <c r="P1772" s="90">
        <v>807145761.60000002</v>
      </c>
      <c r="Q1772" s="90">
        <v>807145761.60000002</v>
      </c>
      <c r="R1772" s="91">
        <v>715241261.60000002</v>
      </c>
    </row>
    <row r="1773" spans="1:18" ht="31.8" thickBot="1" x14ac:dyDescent="0.35">
      <c r="A1773" s="2">
        <v>2021</v>
      </c>
      <c r="B1773" s="118" t="s">
        <v>438</v>
      </c>
      <c r="C1773" s="20" t="s">
        <v>45</v>
      </c>
      <c r="D1773" s="21" t="s">
        <v>18</v>
      </c>
      <c r="E1773" s="21">
        <v>20</v>
      </c>
      <c r="F1773" s="21" t="s">
        <v>19</v>
      </c>
      <c r="G1773" s="88" t="s">
        <v>46</v>
      </c>
      <c r="H1773" s="89">
        <v>145133600</v>
      </c>
      <c r="I1773" s="90">
        <v>0</v>
      </c>
      <c r="J1773" s="90">
        <v>0</v>
      </c>
      <c r="K1773" s="90">
        <v>0</v>
      </c>
      <c r="L1773" s="90">
        <v>0</v>
      </c>
      <c r="M1773" s="90">
        <f t="shared" si="714"/>
        <v>0</v>
      </c>
      <c r="N1773" s="89">
        <f t="shared" si="716"/>
        <v>145133600</v>
      </c>
      <c r="O1773" s="92">
        <v>145133600</v>
      </c>
      <c r="P1773" s="90">
        <v>95149069.599999994</v>
      </c>
      <c r="Q1773" s="90">
        <v>95149069.599999994</v>
      </c>
      <c r="R1773" s="91">
        <v>83840069.599999994</v>
      </c>
    </row>
    <row r="1774" spans="1:18" ht="18.600000000000001" thickBot="1" x14ac:dyDescent="0.35">
      <c r="A1774" s="2">
        <v>2021</v>
      </c>
      <c r="B1774" s="118" t="s">
        <v>438</v>
      </c>
      <c r="C1774" s="20" t="s">
        <v>47</v>
      </c>
      <c r="D1774" s="21" t="s">
        <v>18</v>
      </c>
      <c r="E1774" s="21">
        <v>20</v>
      </c>
      <c r="F1774" s="21" t="s">
        <v>19</v>
      </c>
      <c r="G1774" s="88" t="s">
        <v>48</v>
      </c>
      <c r="H1774" s="89">
        <v>898748700</v>
      </c>
      <c r="I1774" s="90">
        <v>0</v>
      </c>
      <c r="J1774" s="90">
        <v>0</v>
      </c>
      <c r="K1774" s="90">
        <v>0</v>
      </c>
      <c r="L1774" s="90">
        <v>0</v>
      </c>
      <c r="M1774" s="90">
        <f t="shared" si="714"/>
        <v>0</v>
      </c>
      <c r="N1774" s="89">
        <f t="shared" si="716"/>
        <v>898748700</v>
      </c>
      <c r="O1774" s="92">
        <v>898748700</v>
      </c>
      <c r="P1774" s="90">
        <v>605377134.79999995</v>
      </c>
      <c r="Q1774" s="90">
        <v>605377134.79999995</v>
      </c>
      <c r="R1774" s="91">
        <v>536446234.80000001</v>
      </c>
    </row>
    <row r="1775" spans="1:18" ht="18.600000000000001" thickBot="1" x14ac:dyDescent="0.35">
      <c r="A1775" s="2">
        <v>2021</v>
      </c>
      <c r="B1775" s="118" t="s">
        <v>438</v>
      </c>
      <c r="C1775" s="20" t="s">
        <v>49</v>
      </c>
      <c r="D1775" s="21" t="s">
        <v>18</v>
      </c>
      <c r="E1775" s="21">
        <v>20</v>
      </c>
      <c r="F1775" s="21" t="s">
        <v>19</v>
      </c>
      <c r="G1775" s="88" t="s">
        <v>50</v>
      </c>
      <c r="H1775" s="89">
        <v>599563200</v>
      </c>
      <c r="I1775" s="90">
        <v>0</v>
      </c>
      <c r="J1775" s="90">
        <v>0</v>
      </c>
      <c r="K1775" s="90">
        <v>0</v>
      </c>
      <c r="L1775" s="90">
        <v>0</v>
      </c>
      <c r="M1775" s="90">
        <f t="shared" si="714"/>
        <v>0</v>
      </c>
      <c r="N1775" s="89">
        <f t="shared" si="716"/>
        <v>599563200</v>
      </c>
      <c r="O1775" s="92">
        <v>599563200</v>
      </c>
      <c r="P1775" s="90">
        <v>403629579.60000002</v>
      </c>
      <c r="Q1775" s="90">
        <v>403629579.60000002</v>
      </c>
      <c r="R1775" s="91">
        <v>357670479.60000002</v>
      </c>
    </row>
    <row r="1776" spans="1:18" ht="31.8" thickBot="1" x14ac:dyDescent="0.35">
      <c r="A1776" s="2">
        <v>2021</v>
      </c>
      <c r="B1776" s="118" t="s">
        <v>438</v>
      </c>
      <c r="C1776" s="15" t="s">
        <v>51</v>
      </c>
      <c r="D1776" s="16"/>
      <c r="E1776" s="16"/>
      <c r="F1776" s="21"/>
      <c r="G1776" s="85" t="s">
        <v>52</v>
      </c>
      <c r="H1776" s="86">
        <f>+H1777+H1781+H1782</f>
        <v>5077431000</v>
      </c>
      <c r="I1776" s="86">
        <f>+I1777+I1781+I1782</f>
        <v>0</v>
      </c>
      <c r="J1776" s="86">
        <f>+J1777+J1781+J1782</f>
        <v>0</v>
      </c>
      <c r="K1776" s="86">
        <f>+K1777+K1781+K1782</f>
        <v>0</v>
      </c>
      <c r="L1776" s="86">
        <f>+L1777+L1781+L1782</f>
        <v>0</v>
      </c>
      <c r="M1776" s="86">
        <f t="shared" si="714"/>
        <v>0</v>
      </c>
      <c r="N1776" s="86">
        <f>+N1777+N1781+N1782</f>
        <v>5077431000</v>
      </c>
      <c r="O1776" s="86">
        <f t="shared" ref="O1776:R1776" si="717">+O1777+O1781+O1782</f>
        <v>5077431000</v>
      </c>
      <c r="P1776" s="86">
        <f t="shared" si="717"/>
        <v>2521902692.8399997</v>
      </c>
      <c r="Q1776" s="86">
        <f t="shared" si="717"/>
        <v>2521902692.8399997</v>
      </c>
      <c r="R1776" s="87">
        <f t="shared" si="717"/>
        <v>2521902692.8399997</v>
      </c>
    </row>
    <row r="1777" spans="1:18" ht="31.8" thickBot="1" x14ac:dyDescent="0.35">
      <c r="A1777" s="2">
        <v>2021</v>
      </c>
      <c r="B1777" s="118" t="s">
        <v>438</v>
      </c>
      <c r="C1777" s="15" t="s">
        <v>53</v>
      </c>
      <c r="D1777" s="16"/>
      <c r="E1777" s="16"/>
      <c r="F1777" s="16"/>
      <c r="G1777" s="85" t="s">
        <v>54</v>
      </c>
      <c r="H1777" s="86">
        <f>+H1778+H1779+H1780</f>
        <v>2059834541</v>
      </c>
      <c r="I1777" s="86">
        <f>+I1778+I1779+I1780</f>
        <v>0</v>
      </c>
      <c r="J1777" s="86">
        <f>+J1778+J1779+J1780</f>
        <v>0</v>
      </c>
      <c r="K1777" s="86">
        <f>+K1778+K1779+K1780</f>
        <v>0</v>
      </c>
      <c r="L1777" s="86">
        <f>+L1778+L1779+L1780</f>
        <v>0</v>
      </c>
      <c r="M1777" s="86">
        <f t="shared" si="714"/>
        <v>0</v>
      </c>
      <c r="N1777" s="86">
        <f>+N1778+N1779+N1780</f>
        <v>2059834541</v>
      </c>
      <c r="O1777" s="86">
        <f t="shared" ref="O1777:R1777" si="718">+O1778+O1779+O1780</f>
        <v>2059834541</v>
      </c>
      <c r="P1777" s="86">
        <f t="shared" si="718"/>
        <v>1011947699.7899998</v>
      </c>
      <c r="Q1777" s="86">
        <f t="shared" si="718"/>
        <v>1011947699.7899998</v>
      </c>
      <c r="R1777" s="87">
        <f t="shared" si="718"/>
        <v>1011947699.7899998</v>
      </c>
    </row>
    <row r="1778" spans="1:18" ht="18.600000000000001" thickBot="1" x14ac:dyDescent="0.35">
      <c r="A1778" s="2">
        <v>2021</v>
      </c>
      <c r="B1778" s="118" t="s">
        <v>438</v>
      </c>
      <c r="C1778" s="20" t="s">
        <v>55</v>
      </c>
      <c r="D1778" s="21" t="s">
        <v>18</v>
      </c>
      <c r="E1778" s="21">
        <v>20</v>
      </c>
      <c r="F1778" s="21" t="s">
        <v>19</v>
      </c>
      <c r="G1778" s="88" t="s">
        <v>419</v>
      </c>
      <c r="H1778" s="89">
        <v>1440417805</v>
      </c>
      <c r="I1778" s="90">
        <v>0</v>
      </c>
      <c r="J1778" s="90">
        <v>0</v>
      </c>
      <c r="K1778" s="90">
        <v>0</v>
      </c>
      <c r="L1778" s="90">
        <v>0</v>
      </c>
      <c r="M1778" s="90">
        <f t="shared" si="714"/>
        <v>0</v>
      </c>
      <c r="N1778" s="89">
        <v>1440417805</v>
      </c>
      <c r="O1778" s="92">
        <v>1440417805</v>
      </c>
      <c r="P1778" s="92">
        <v>666840874.29999995</v>
      </c>
      <c r="Q1778" s="90">
        <v>666840874.29999995</v>
      </c>
      <c r="R1778" s="91">
        <v>666840874.29999995</v>
      </c>
    </row>
    <row r="1779" spans="1:18" ht="18.600000000000001" thickBot="1" x14ac:dyDescent="0.35">
      <c r="A1779" s="2">
        <v>2021</v>
      </c>
      <c r="B1779" s="118" t="s">
        <v>438</v>
      </c>
      <c r="C1779" s="20" t="s">
        <v>57</v>
      </c>
      <c r="D1779" s="21" t="s">
        <v>18</v>
      </c>
      <c r="E1779" s="21">
        <v>20</v>
      </c>
      <c r="F1779" s="21" t="s">
        <v>19</v>
      </c>
      <c r="G1779" s="88" t="s">
        <v>58</v>
      </c>
      <c r="H1779" s="89">
        <v>510000000</v>
      </c>
      <c r="I1779" s="90">
        <v>0</v>
      </c>
      <c r="J1779" s="90">
        <v>0</v>
      </c>
      <c r="K1779" s="90">
        <v>0</v>
      </c>
      <c r="L1779" s="90">
        <v>0</v>
      </c>
      <c r="M1779" s="90">
        <f t="shared" si="714"/>
        <v>0</v>
      </c>
      <c r="N1779" s="89">
        <v>510000000</v>
      </c>
      <c r="O1779" s="92">
        <v>510000000</v>
      </c>
      <c r="P1779" s="92">
        <v>270409592.57999998</v>
      </c>
      <c r="Q1779" s="90">
        <v>270409592.57999998</v>
      </c>
      <c r="R1779" s="91">
        <v>270409592.57999998</v>
      </c>
    </row>
    <row r="1780" spans="1:18" ht="18.600000000000001" thickBot="1" x14ac:dyDescent="0.35">
      <c r="A1780" s="2">
        <v>2021</v>
      </c>
      <c r="B1780" s="118" t="s">
        <v>438</v>
      </c>
      <c r="C1780" s="20" t="s">
        <v>59</v>
      </c>
      <c r="D1780" s="21" t="s">
        <v>18</v>
      </c>
      <c r="E1780" s="21">
        <v>20</v>
      </c>
      <c r="F1780" s="21" t="s">
        <v>19</v>
      </c>
      <c r="G1780" s="88" t="s">
        <v>60</v>
      </c>
      <c r="H1780" s="89">
        <v>109416736</v>
      </c>
      <c r="I1780" s="90">
        <v>0</v>
      </c>
      <c r="J1780" s="90">
        <v>0</v>
      </c>
      <c r="K1780" s="90">
        <v>0</v>
      </c>
      <c r="L1780" s="90">
        <v>0</v>
      </c>
      <c r="M1780" s="90">
        <f t="shared" si="714"/>
        <v>0</v>
      </c>
      <c r="N1780" s="89">
        <v>109416736</v>
      </c>
      <c r="O1780" s="92">
        <v>109416736</v>
      </c>
      <c r="P1780" s="90">
        <v>74697232.909999996</v>
      </c>
      <c r="Q1780" s="90">
        <v>74697232.909999996</v>
      </c>
      <c r="R1780" s="91">
        <v>74697232.909999996</v>
      </c>
    </row>
    <row r="1781" spans="1:18" ht="18.600000000000001" thickBot="1" x14ac:dyDescent="0.35">
      <c r="A1781" s="2">
        <v>2021</v>
      </c>
      <c r="B1781" s="118" t="s">
        <v>438</v>
      </c>
      <c r="C1781" s="20" t="s">
        <v>61</v>
      </c>
      <c r="D1781" s="21" t="s">
        <v>18</v>
      </c>
      <c r="E1781" s="21">
        <v>20</v>
      </c>
      <c r="F1781" s="21" t="s">
        <v>19</v>
      </c>
      <c r="G1781" s="88" t="s">
        <v>62</v>
      </c>
      <c r="H1781" s="89">
        <v>2897220308</v>
      </c>
      <c r="I1781" s="90">
        <v>0</v>
      </c>
      <c r="J1781" s="90">
        <v>0</v>
      </c>
      <c r="K1781" s="90">
        <v>0</v>
      </c>
      <c r="L1781" s="90">
        <v>0</v>
      </c>
      <c r="M1781" s="90">
        <f t="shared" si="714"/>
        <v>0</v>
      </c>
      <c r="N1781" s="89">
        <v>2897220308</v>
      </c>
      <c r="O1781" s="90">
        <v>2897220308</v>
      </c>
      <c r="P1781" s="90">
        <v>1452312414.05</v>
      </c>
      <c r="Q1781" s="90">
        <v>1452312414.05</v>
      </c>
      <c r="R1781" s="91">
        <v>1452312414.05</v>
      </c>
    </row>
    <row r="1782" spans="1:18" ht="18.600000000000001" thickBot="1" x14ac:dyDescent="0.35">
      <c r="A1782" s="2">
        <v>2021</v>
      </c>
      <c r="B1782" s="118" t="s">
        <v>438</v>
      </c>
      <c r="C1782" s="20" t="s">
        <v>63</v>
      </c>
      <c r="D1782" s="21" t="s">
        <v>18</v>
      </c>
      <c r="E1782" s="21">
        <v>20</v>
      </c>
      <c r="F1782" s="21" t="s">
        <v>19</v>
      </c>
      <c r="G1782" s="88" t="s">
        <v>64</v>
      </c>
      <c r="H1782" s="89">
        <v>120376151</v>
      </c>
      <c r="I1782" s="90">
        <v>0</v>
      </c>
      <c r="J1782" s="90">
        <v>0</v>
      </c>
      <c r="K1782" s="90">
        <v>0</v>
      </c>
      <c r="L1782" s="90">
        <v>0</v>
      </c>
      <c r="M1782" s="90">
        <f t="shared" si="714"/>
        <v>0</v>
      </c>
      <c r="N1782" s="89">
        <v>120376151</v>
      </c>
      <c r="O1782" s="90">
        <v>120376151</v>
      </c>
      <c r="P1782" s="90">
        <v>57642579</v>
      </c>
      <c r="Q1782" s="90">
        <v>57642579</v>
      </c>
      <c r="R1782" s="91">
        <v>57642579</v>
      </c>
    </row>
    <row r="1783" spans="1:18" ht="31.8" thickBot="1" x14ac:dyDescent="0.35">
      <c r="A1783" s="2">
        <v>2021</v>
      </c>
      <c r="B1783" s="118" t="s">
        <v>438</v>
      </c>
      <c r="C1783" s="15" t="s">
        <v>65</v>
      </c>
      <c r="D1783" s="16" t="s">
        <v>18</v>
      </c>
      <c r="E1783" s="16">
        <v>20</v>
      </c>
      <c r="F1783" s="16" t="s">
        <v>19</v>
      </c>
      <c r="G1783" s="85" t="s">
        <v>66</v>
      </c>
      <c r="H1783" s="93">
        <v>4590358000</v>
      </c>
      <c r="I1783" s="94">
        <v>0</v>
      </c>
      <c r="J1783" s="94">
        <v>0</v>
      </c>
      <c r="K1783" s="94">
        <v>0</v>
      </c>
      <c r="L1783" s="94">
        <v>0</v>
      </c>
      <c r="M1783" s="94">
        <f t="shared" si="714"/>
        <v>0</v>
      </c>
      <c r="N1783" s="94">
        <f>+H1783+M1783</f>
        <v>4590358000</v>
      </c>
      <c r="O1783" s="94">
        <v>0</v>
      </c>
      <c r="P1783" s="94">
        <v>0</v>
      </c>
      <c r="Q1783" s="94">
        <v>0</v>
      </c>
      <c r="R1783" s="96">
        <v>0</v>
      </c>
    </row>
    <row r="1784" spans="1:18" ht="18.600000000000001" thickBot="1" x14ac:dyDescent="0.35">
      <c r="A1784" s="2">
        <v>2021</v>
      </c>
      <c r="B1784" s="118" t="s">
        <v>438</v>
      </c>
      <c r="C1784" s="15" t="s">
        <v>67</v>
      </c>
      <c r="D1784" s="16"/>
      <c r="E1784" s="16"/>
      <c r="F1784" s="21"/>
      <c r="G1784" s="85" t="s">
        <v>68</v>
      </c>
      <c r="H1784" s="95">
        <f>+H1785+H1791</f>
        <v>19419071000</v>
      </c>
      <c r="I1784" s="95">
        <f>+I1785+I1791</f>
        <v>0</v>
      </c>
      <c r="J1784" s="95">
        <f>+J1785+J1791</f>
        <v>0</v>
      </c>
      <c r="K1784" s="95">
        <f>+K1785+K1791</f>
        <v>506868744.29999995</v>
      </c>
      <c r="L1784" s="95">
        <f>+L1785+L1791</f>
        <v>506868744.30000001</v>
      </c>
      <c r="M1784" s="95">
        <f t="shared" si="714"/>
        <v>0</v>
      </c>
      <c r="N1784" s="95">
        <f>+N1785+N1791</f>
        <v>19419071000</v>
      </c>
      <c r="O1784" s="95">
        <f t="shared" ref="O1784:R1784" si="719">+O1785+O1791</f>
        <v>18916233467.389996</v>
      </c>
      <c r="P1784" s="95">
        <f t="shared" si="719"/>
        <v>18025739757.549999</v>
      </c>
      <c r="Q1784" s="95">
        <f t="shared" si="719"/>
        <v>11448478758.049997</v>
      </c>
      <c r="R1784" s="97">
        <f t="shared" si="719"/>
        <v>11200557258.049997</v>
      </c>
    </row>
    <row r="1785" spans="1:18" ht="18.600000000000001" thickBot="1" x14ac:dyDescent="0.35">
      <c r="A1785" s="2">
        <v>2021</v>
      </c>
      <c r="B1785" s="118" t="s">
        <v>438</v>
      </c>
      <c r="C1785" s="15" t="s">
        <v>69</v>
      </c>
      <c r="D1785" s="16"/>
      <c r="E1785" s="16"/>
      <c r="F1785" s="21"/>
      <c r="G1785" s="85" t="s">
        <v>70</v>
      </c>
      <c r="H1785" s="95">
        <f>+H1786</f>
        <v>20000000</v>
      </c>
      <c r="I1785" s="95">
        <f>+I1786</f>
        <v>0</v>
      </c>
      <c r="J1785" s="95">
        <f>+J1786</f>
        <v>0</v>
      </c>
      <c r="K1785" s="95">
        <f>+K1786</f>
        <v>5149090</v>
      </c>
      <c r="L1785" s="95">
        <f>+L1786</f>
        <v>5149090</v>
      </c>
      <c r="M1785" s="95">
        <f t="shared" si="714"/>
        <v>0</v>
      </c>
      <c r="N1785" s="95">
        <f>+N1786</f>
        <v>20000000</v>
      </c>
      <c r="O1785" s="95">
        <f t="shared" ref="O1785:R1785" si="720">+O1786</f>
        <v>5150090</v>
      </c>
      <c r="P1785" s="95">
        <f t="shared" si="720"/>
        <v>5149354.6399999997</v>
      </c>
      <c r="Q1785" s="95">
        <f t="shared" si="720"/>
        <v>264.64</v>
      </c>
      <c r="R1785" s="97">
        <f t="shared" si="720"/>
        <v>264.64</v>
      </c>
    </row>
    <row r="1786" spans="1:18" ht="18.600000000000001" thickBot="1" x14ac:dyDescent="0.35">
      <c r="A1786" s="2">
        <v>2021</v>
      </c>
      <c r="B1786" s="118" t="s">
        <v>438</v>
      </c>
      <c r="C1786" s="15" t="s">
        <v>71</v>
      </c>
      <c r="D1786" s="16"/>
      <c r="E1786" s="16"/>
      <c r="F1786" s="21"/>
      <c r="G1786" s="85" t="s">
        <v>72</v>
      </c>
      <c r="H1786" s="95">
        <f t="shared" ref="H1786:J1787" si="721">+H1787</f>
        <v>20000000</v>
      </c>
      <c r="I1786" s="95">
        <f t="shared" si="721"/>
        <v>0</v>
      </c>
      <c r="J1786" s="95">
        <f t="shared" si="721"/>
        <v>0</v>
      </c>
      <c r="K1786" s="95">
        <f>+K1787+K1789</f>
        <v>5149090</v>
      </c>
      <c r="L1786" s="95">
        <f>+L1787</f>
        <v>5149090</v>
      </c>
      <c r="M1786" s="95">
        <f t="shared" si="714"/>
        <v>0</v>
      </c>
      <c r="N1786" s="95">
        <f>+N1787+N1789</f>
        <v>20000000</v>
      </c>
      <c r="O1786" s="95">
        <f t="shared" ref="O1786:R1786" si="722">+O1787+O1789</f>
        <v>5150090</v>
      </c>
      <c r="P1786" s="95">
        <f t="shared" si="722"/>
        <v>5149354.6399999997</v>
      </c>
      <c r="Q1786" s="95">
        <f t="shared" si="722"/>
        <v>264.64</v>
      </c>
      <c r="R1786" s="97">
        <f t="shared" si="722"/>
        <v>264.64</v>
      </c>
    </row>
    <row r="1787" spans="1:18" ht="31.8" thickBot="1" x14ac:dyDescent="0.35">
      <c r="A1787" s="2">
        <v>2021</v>
      </c>
      <c r="B1787" s="118" t="s">
        <v>438</v>
      </c>
      <c r="C1787" s="15" t="s">
        <v>73</v>
      </c>
      <c r="D1787" s="21"/>
      <c r="E1787" s="21"/>
      <c r="F1787" s="21"/>
      <c r="G1787" s="85" t="s">
        <v>74</v>
      </c>
      <c r="H1787" s="86">
        <f t="shared" si="721"/>
        <v>20000000</v>
      </c>
      <c r="I1787" s="86">
        <f t="shared" si="721"/>
        <v>0</v>
      </c>
      <c r="J1787" s="86">
        <f t="shared" si="721"/>
        <v>0</v>
      </c>
      <c r="K1787" s="86">
        <f>+K1788</f>
        <v>0</v>
      </c>
      <c r="L1787" s="86">
        <f>+L1788</f>
        <v>5149090</v>
      </c>
      <c r="M1787" s="86">
        <f t="shared" si="714"/>
        <v>-5149090</v>
      </c>
      <c r="N1787" s="86">
        <f>+N1788</f>
        <v>14850910</v>
      </c>
      <c r="O1787" s="86">
        <f t="shared" ref="O1787:R1787" si="723">+O1788</f>
        <v>1000</v>
      </c>
      <c r="P1787" s="86">
        <f t="shared" si="723"/>
        <v>264.64</v>
      </c>
      <c r="Q1787" s="86">
        <f t="shared" si="723"/>
        <v>264.64</v>
      </c>
      <c r="R1787" s="87">
        <f t="shared" si="723"/>
        <v>264.64</v>
      </c>
    </row>
    <row r="1788" spans="1:18" ht="31.8" thickBot="1" x14ac:dyDescent="0.35">
      <c r="A1788" s="2">
        <v>2021</v>
      </c>
      <c r="B1788" s="118" t="s">
        <v>438</v>
      </c>
      <c r="C1788" s="20" t="s">
        <v>75</v>
      </c>
      <c r="D1788" s="21" t="s">
        <v>18</v>
      </c>
      <c r="E1788" s="21">
        <v>20</v>
      </c>
      <c r="F1788" s="21" t="s">
        <v>19</v>
      </c>
      <c r="G1788" s="88" t="s">
        <v>76</v>
      </c>
      <c r="H1788" s="90">
        <v>20000000</v>
      </c>
      <c r="I1788" s="90">
        <v>0</v>
      </c>
      <c r="J1788" s="90">
        <v>0</v>
      </c>
      <c r="K1788" s="90">
        <v>0</v>
      </c>
      <c r="L1788" s="90">
        <v>5149090</v>
      </c>
      <c r="M1788" s="90">
        <f t="shared" si="714"/>
        <v>-5149090</v>
      </c>
      <c r="N1788" s="90">
        <f>+H1788+M1788</f>
        <v>14850910</v>
      </c>
      <c r="O1788" s="92">
        <v>1000</v>
      </c>
      <c r="P1788" s="92">
        <v>264.64</v>
      </c>
      <c r="Q1788" s="92">
        <v>264.64</v>
      </c>
      <c r="R1788" s="98">
        <v>264.64</v>
      </c>
    </row>
    <row r="1789" spans="1:18" ht="18.600000000000001" thickBot="1" x14ac:dyDescent="0.35">
      <c r="A1789" s="2">
        <v>2021</v>
      </c>
      <c r="B1789" s="118" t="s">
        <v>438</v>
      </c>
      <c r="C1789" s="15" t="s">
        <v>431</v>
      </c>
      <c r="D1789" s="21"/>
      <c r="E1789" s="21"/>
      <c r="F1789" s="21"/>
      <c r="G1789" s="85" t="s">
        <v>432</v>
      </c>
      <c r="H1789" s="86">
        <f>+H1790</f>
        <v>0</v>
      </c>
      <c r="I1789" s="86">
        <f>+I1790</f>
        <v>0</v>
      </c>
      <c r="J1789" s="86">
        <f>+J1790</f>
        <v>0</v>
      </c>
      <c r="K1789" s="86">
        <f>+K1790</f>
        <v>5149090</v>
      </c>
      <c r="L1789" s="86">
        <f>+L1790</f>
        <v>0</v>
      </c>
      <c r="M1789" s="86">
        <f t="shared" si="714"/>
        <v>5149090</v>
      </c>
      <c r="N1789" s="86">
        <f>+N1790</f>
        <v>5149090</v>
      </c>
      <c r="O1789" s="86">
        <f t="shared" ref="O1789:R1789" si="724">+O1790</f>
        <v>5149090</v>
      </c>
      <c r="P1789" s="86">
        <f t="shared" si="724"/>
        <v>5149090</v>
      </c>
      <c r="Q1789" s="86">
        <f t="shared" si="724"/>
        <v>0</v>
      </c>
      <c r="R1789" s="87">
        <f t="shared" si="724"/>
        <v>0</v>
      </c>
    </row>
    <row r="1790" spans="1:18" ht="31.8" thickBot="1" x14ac:dyDescent="0.35">
      <c r="A1790" s="2">
        <v>2021</v>
      </c>
      <c r="B1790" s="118" t="s">
        <v>438</v>
      </c>
      <c r="C1790" s="20" t="s">
        <v>433</v>
      </c>
      <c r="D1790" s="21" t="s">
        <v>18</v>
      </c>
      <c r="E1790" s="21">
        <v>20</v>
      </c>
      <c r="F1790" s="21" t="s">
        <v>19</v>
      </c>
      <c r="G1790" s="88" t="s">
        <v>434</v>
      </c>
      <c r="H1790" s="90">
        <v>0</v>
      </c>
      <c r="I1790" s="90">
        <v>0</v>
      </c>
      <c r="J1790" s="90">
        <v>0</v>
      </c>
      <c r="K1790" s="90">
        <v>5149090</v>
      </c>
      <c r="L1790" s="90">
        <v>0</v>
      </c>
      <c r="M1790" s="90">
        <f t="shared" si="714"/>
        <v>5149090</v>
      </c>
      <c r="N1790" s="90">
        <f>+H1790+M1790</f>
        <v>5149090</v>
      </c>
      <c r="O1790" s="92">
        <v>5149090</v>
      </c>
      <c r="P1790" s="92">
        <v>5149090</v>
      </c>
      <c r="Q1790" s="92">
        <v>0</v>
      </c>
      <c r="R1790" s="98">
        <v>0</v>
      </c>
    </row>
    <row r="1791" spans="1:18" ht="18.600000000000001" thickBot="1" x14ac:dyDescent="0.35">
      <c r="A1791" s="2">
        <v>2021</v>
      </c>
      <c r="B1791" s="118" t="s">
        <v>438</v>
      </c>
      <c r="C1791" s="15" t="s">
        <v>77</v>
      </c>
      <c r="D1791" s="16"/>
      <c r="E1791" s="16"/>
      <c r="F1791" s="21"/>
      <c r="G1791" s="85" t="s">
        <v>78</v>
      </c>
      <c r="H1791" s="94">
        <f>+H1792+H1805</f>
        <v>19399071000</v>
      </c>
      <c r="I1791" s="94">
        <f>+I1792+I1805</f>
        <v>0</v>
      </c>
      <c r="J1791" s="94">
        <f>+J1792+J1805</f>
        <v>0</v>
      </c>
      <c r="K1791" s="94">
        <f>+K1792+K1805</f>
        <v>501719654.29999995</v>
      </c>
      <c r="L1791" s="94">
        <f>+L1792+L1805</f>
        <v>501719654.30000001</v>
      </c>
      <c r="M1791" s="94">
        <f t="shared" si="714"/>
        <v>0</v>
      </c>
      <c r="N1791" s="94">
        <f>+N1792+N1805</f>
        <v>19399071000</v>
      </c>
      <c r="O1791" s="94">
        <f t="shared" ref="O1791:R1791" si="725">+O1792+O1805</f>
        <v>18911083377.389996</v>
      </c>
      <c r="P1791" s="94">
        <f t="shared" si="725"/>
        <v>18020590402.91</v>
      </c>
      <c r="Q1791" s="94">
        <f t="shared" si="725"/>
        <v>11448478493.409998</v>
      </c>
      <c r="R1791" s="96">
        <f t="shared" si="725"/>
        <v>11200556993.409998</v>
      </c>
    </row>
    <row r="1792" spans="1:18" ht="18.600000000000001" thickBot="1" x14ac:dyDescent="0.35">
      <c r="A1792" s="2">
        <v>2021</v>
      </c>
      <c r="B1792" s="118" t="s">
        <v>438</v>
      </c>
      <c r="C1792" s="15" t="s">
        <v>79</v>
      </c>
      <c r="D1792" s="16"/>
      <c r="E1792" s="16"/>
      <c r="F1792" s="21"/>
      <c r="G1792" s="85" t="s">
        <v>80</v>
      </c>
      <c r="H1792" s="95">
        <f>+H1793+H1796+H1803</f>
        <v>237491820</v>
      </c>
      <c r="I1792" s="95">
        <f>+I1793+I1796+I1803</f>
        <v>0</v>
      </c>
      <c r="J1792" s="95">
        <f>+J1793+J1796+J1803</f>
        <v>0</v>
      </c>
      <c r="K1792" s="95">
        <f>+K1793+K1796+K1803</f>
        <v>149424884.28</v>
      </c>
      <c r="L1792" s="95">
        <f>+L1793+L1796+L1803</f>
        <v>0</v>
      </c>
      <c r="M1792" s="95">
        <f t="shared" si="714"/>
        <v>149424884.28</v>
      </c>
      <c r="N1792" s="95">
        <f>+N1793+N1796+N1803</f>
        <v>386916704.27999997</v>
      </c>
      <c r="O1792" s="95">
        <f t="shared" ref="O1792:R1792" si="726">+O1793+O1796+O1803</f>
        <v>188456977.19</v>
      </c>
      <c r="P1792" s="95">
        <f t="shared" si="726"/>
        <v>180730324.92999995</v>
      </c>
      <c r="Q1792" s="95">
        <f t="shared" si="726"/>
        <v>59707395.879999995</v>
      </c>
      <c r="R1792" s="97">
        <f t="shared" si="726"/>
        <v>59707395.879999995</v>
      </c>
    </row>
    <row r="1793" spans="1:18" ht="47.4" thickBot="1" x14ac:dyDescent="0.35">
      <c r="A1793" s="2">
        <v>2021</v>
      </c>
      <c r="B1793" s="118" t="s">
        <v>438</v>
      </c>
      <c r="C1793" s="15" t="s">
        <v>81</v>
      </c>
      <c r="D1793" s="21"/>
      <c r="E1793" s="21"/>
      <c r="F1793" s="21"/>
      <c r="G1793" s="85" t="s">
        <v>82</v>
      </c>
      <c r="H1793" s="95">
        <f>+H1794+H1795</f>
        <v>39000000</v>
      </c>
      <c r="I1793" s="95">
        <f>+I1794+I1795</f>
        <v>0</v>
      </c>
      <c r="J1793" s="95">
        <f>+J1794+J1795</f>
        <v>0</v>
      </c>
      <c r="K1793" s="95">
        <f>+K1794+K1795</f>
        <v>0</v>
      </c>
      <c r="L1793" s="95">
        <f>+L1794+L1795</f>
        <v>0</v>
      </c>
      <c r="M1793" s="95">
        <f t="shared" si="714"/>
        <v>0</v>
      </c>
      <c r="N1793" s="95">
        <f>+N1794+N1795</f>
        <v>39000000</v>
      </c>
      <c r="O1793" s="95">
        <f t="shared" ref="O1793:R1793" si="727">+O1794+O1795</f>
        <v>26424498.670000002</v>
      </c>
      <c r="P1793" s="95">
        <f t="shared" si="727"/>
        <v>26423898.670000002</v>
      </c>
      <c r="Q1793" s="95">
        <f t="shared" si="727"/>
        <v>3823162.48</v>
      </c>
      <c r="R1793" s="97">
        <f t="shared" si="727"/>
        <v>3823162.48</v>
      </c>
    </row>
    <row r="1794" spans="1:18" ht="47.4" thickBot="1" x14ac:dyDescent="0.35">
      <c r="A1794" s="2">
        <v>2021</v>
      </c>
      <c r="B1794" s="118" t="s">
        <v>438</v>
      </c>
      <c r="C1794" s="20" t="s">
        <v>83</v>
      </c>
      <c r="D1794" s="21" t="s">
        <v>18</v>
      </c>
      <c r="E1794" s="21">
        <v>20</v>
      </c>
      <c r="F1794" s="21" t="s">
        <v>19</v>
      </c>
      <c r="G1794" s="88" t="s">
        <v>84</v>
      </c>
      <c r="H1794" s="90">
        <v>29000000</v>
      </c>
      <c r="I1794" s="90">
        <v>0</v>
      </c>
      <c r="J1794" s="90">
        <v>0</v>
      </c>
      <c r="K1794" s="90">
        <v>0</v>
      </c>
      <c r="L1794" s="90">
        <v>0</v>
      </c>
      <c r="M1794" s="90">
        <f t="shared" si="714"/>
        <v>0</v>
      </c>
      <c r="N1794" s="90">
        <f>+H1794+M1794</f>
        <v>29000000</v>
      </c>
      <c r="O1794" s="90">
        <v>26424001.050000001</v>
      </c>
      <c r="P1794" s="90">
        <v>26423801.050000001</v>
      </c>
      <c r="Q1794" s="90">
        <v>3823064.86</v>
      </c>
      <c r="R1794" s="91">
        <v>3823064.86</v>
      </c>
    </row>
    <row r="1795" spans="1:18" ht="31.8" thickBot="1" x14ac:dyDescent="0.35">
      <c r="A1795" s="2">
        <v>2021</v>
      </c>
      <c r="B1795" s="118" t="s">
        <v>438</v>
      </c>
      <c r="C1795" s="20" t="s">
        <v>85</v>
      </c>
      <c r="D1795" s="21" t="s">
        <v>18</v>
      </c>
      <c r="E1795" s="21">
        <v>20</v>
      </c>
      <c r="F1795" s="21" t="s">
        <v>19</v>
      </c>
      <c r="G1795" s="88" t="s">
        <v>86</v>
      </c>
      <c r="H1795" s="90">
        <v>10000000</v>
      </c>
      <c r="I1795" s="90">
        <v>0</v>
      </c>
      <c r="J1795" s="90">
        <v>0</v>
      </c>
      <c r="K1795" s="90">
        <v>0</v>
      </c>
      <c r="L1795" s="90">
        <v>0</v>
      </c>
      <c r="M1795" s="90">
        <f t="shared" si="714"/>
        <v>0</v>
      </c>
      <c r="N1795" s="90">
        <f>+H1795+M1795</f>
        <v>10000000</v>
      </c>
      <c r="O1795" s="90">
        <v>497.62</v>
      </c>
      <c r="P1795" s="90">
        <v>97.62</v>
      </c>
      <c r="Q1795" s="90">
        <v>97.62</v>
      </c>
      <c r="R1795" s="91">
        <v>97.62</v>
      </c>
    </row>
    <row r="1796" spans="1:18" ht="31.8" thickBot="1" x14ac:dyDescent="0.35">
      <c r="A1796" s="2">
        <v>2021</v>
      </c>
      <c r="B1796" s="118" t="s">
        <v>438</v>
      </c>
      <c r="C1796" s="33" t="s">
        <v>87</v>
      </c>
      <c r="D1796" s="21"/>
      <c r="E1796" s="21"/>
      <c r="F1796" s="21"/>
      <c r="G1796" s="85" t="s">
        <v>88</v>
      </c>
      <c r="H1796" s="95">
        <f>+H1797+H1798+H1800+H1801+H1802+H1799</f>
        <v>198491820</v>
      </c>
      <c r="I1796" s="95">
        <f>+I1797+I1798+I1800+I1801+I1802+I1799</f>
        <v>0</v>
      </c>
      <c r="J1796" s="95">
        <f>+J1797+J1798+J1800+J1801+J1802+J1799</f>
        <v>0</v>
      </c>
      <c r="K1796" s="95">
        <f>+K1797+K1798+K1800+K1801+K1802+K1799</f>
        <v>49424884.280000001</v>
      </c>
      <c r="L1796" s="95">
        <f>+L1797+L1798+L1800+L1801+L1802+L1799</f>
        <v>0</v>
      </c>
      <c r="M1796" s="95">
        <f t="shared" si="714"/>
        <v>49424884.280000001</v>
      </c>
      <c r="N1796" s="95">
        <f>+N1797+N1798+N1800+N1801+N1802+N1799</f>
        <v>247916704.28</v>
      </c>
      <c r="O1796" s="95">
        <f t="shared" ref="O1796:R1796" si="728">+O1797+O1798+O1800+O1801+O1802+O1799</f>
        <v>158771878.51999998</v>
      </c>
      <c r="P1796" s="95">
        <f t="shared" si="728"/>
        <v>151045826.25999996</v>
      </c>
      <c r="Q1796" s="95">
        <f t="shared" si="728"/>
        <v>55884233.399999999</v>
      </c>
      <c r="R1796" s="97">
        <f t="shared" si="728"/>
        <v>55884233.399999999</v>
      </c>
    </row>
    <row r="1797" spans="1:18" ht="31.8" thickBot="1" x14ac:dyDescent="0.35">
      <c r="A1797" s="2">
        <v>2021</v>
      </c>
      <c r="B1797" s="118" t="s">
        <v>438</v>
      </c>
      <c r="C1797" s="34" t="s">
        <v>89</v>
      </c>
      <c r="D1797" s="21" t="s">
        <v>18</v>
      </c>
      <c r="E1797" s="21">
        <v>20</v>
      </c>
      <c r="F1797" s="21" t="s">
        <v>19</v>
      </c>
      <c r="G1797" s="88" t="s">
        <v>90</v>
      </c>
      <c r="H1797" s="90">
        <v>40000000</v>
      </c>
      <c r="I1797" s="90">
        <v>0</v>
      </c>
      <c r="J1797" s="90">
        <v>0</v>
      </c>
      <c r="K1797" s="90">
        <v>0</v>
      </c>
      <c r="L1797" s="90">
        <v>0</v>
      </c>
      <c r="M1797" s="90">
        <f t="shared" si="714"/>
        <v>0</v>
      </c>
      <c r="N1797" s="90">
        <f t="shared" ref="N1797:N1802" si="729">+H1797+M1797</f>
        <v>40000000</v>
      </c>
      <c r="O1797" s="90">
        <v>16406426.970000001</v>
      </c>
      <c r="P1797" s="90">
        <v>16406131.52</v>
      </c>
      <c r="Q1797" s="90">
        <v>2793980.22</v>
      </c>
      <c r="R1797" s="91">
        <v>2793980.22</v>
      </c>
    </row>
    <row r="1798" spans="1:18" ht="47.4" thickBot="1" x14ac:dyDescent="0.35">
      <c r="A1798" s="2">
        <v>2021</v>
      </c>
      <c r="B1798" s="118" t="s">
        <v>438</v>
      </c>
      <c r="C1798" s="34" t="s">
        <v>91</v>
      </c>
      <c r="D1798" s="21" t="s">
        <v>18</v>
      </c>
      <c r="E1798" s="21">
        <v>20</v>
      </c>
      <c r="F1798" s="21" t="s">
        <v>19</v>
      </c>
      <c r="G1798" s="88" t="s">
        <v>92</v>
      </c>
      <c r="H1798" s="90">
        <v>82491820</v>
      </c>
      <c r="I1798" s="90">
        <v>0</v>
      </c>
      <c r="J1798" s="90">
        <v>0</v>
      </c>
      <c r="K1798" s="90">
        <v>0</v>
      </c>
      <c r="L1798" s="90">
        <v>0</v>
      </c>
      <c r="M1798" s="90">
        <f t="shared" si="714"/>
        <v>0</v>
      </c>
      <c r="N1798" s="90">
        <f t="shared" si="729"/>
        <v>82491820</v>
      </c>
      <c r="O1798" s="90">
        <v>53097857.890000001</v>
      </c>
      <c r="P1798" s="90">
        <v>45375449.829999998</v>
      </c>
      <c r="Q1798" s="90">
        <v>28913338.829999998</v>
      </c>
      <c r="R1798" s="91">
        <v>28913338.829999998</v>
      </c>
    </row>
    <row r="1799" spans="1:18" ht="18.600000000000001" thickBot="1" x14ac:dyDescent="0.35">
      <c r="A1799" s="2">
        <v>2021</v>
      </c>
      <c r="B1799" s="118" t="s">
        <v>438</v>
      </c>
      <c r="C1799" s="34" t="s">
        <v>93</v>
      </c>
      <c r="D1799" s="21" t="s">
        <v>18</v>
      </c>
      <c r="E1799" s="21">
        <v>20</v>
      </c>
      <c r="F1799" s="21" t="s">
        <v>19</v>
      </c>
      <c r="G1799" s="88" t="s">
        <v>94</v>
      </c>
      <c r="H1799" s="90">
        <v>2000000</v>
      </c>
      <c r="I1799" s="90">
        <v>0</v>
      </c>
      <c r="J1799" s="90">
        <v>0</v>
      </c>
      <c r="K1799" s="90">
        <v>0</v>
      </c>
      <c r="L1799" s="90">
        <v>0</v>
      </c>
      <c r="M1799" s="90">
        <f t="shared" si="714"/>
        <v>0</v>
      </c>
      <c r="N1799" s="90">
        <f t="shared" si="729"/>
        <v>2000000</v>
      </c>
      <c r="O1799" s="90">
        <v>210.04</v>
      </c>
      <c r="P1799" s="90">
        <v>10.039999999999999</v>
      </c>
      <c r="Q1799" s="90">
        <v>10.039999999999999</v>
      </c>
      <c r="R1799" s="91">
        <v>10.039999999999999</v>
      </c>
    </row>
    <row r="1800" spans="1:18" ht="47.4" thickBot="1" x14ac:dyDescent="0.35">
      <c r="A1800" s="2">
        <v>2021</v>
      </c>
      <c r="B1800" s="118" t="s">
        <v>438</v>
      </c>
      <c r="C1800" s="34" t="s">
        <v>95</v>
      </c>
      <c r="D1800" s="21" t="s">
        <v>18</v>
      </c>
      <c r="E1800" s="21">
        <v>20</v>
      </c>
      <c r="F1800" s="21" t="s">
        <v>19</v>
      </c>
      <c r="G1800" s="88" t="s">
        <v>96</v>
      </c>
      <c r="H1800" s="90">
        <v>12000000</v>
      </c>
      <c r="I1800" s="90">
        <v>0</v>
      </c>
      <c r="J1800" s="90">
        <v>0</v>
      </c>
      <c r="K1800" s="90">
        <v>0</v>
      </c>
      <c r="L1800" s="90">
        <v>0</v>
      </c>
      <c r="M1800" s="90">
        <f t="shared" si="714"/>
        <v>0</v>
      </c>
      <c r="N1800" s="90">
        <f t="shared" si="729"/>
        <v>12000000</v>
      </c>
      <c r="O1800" s="90">
        <v>7843273.5199999996</v>
      </c>
      <c r="P1800" s="90">
        <v>7842973.5199999996</v>
      </c>
      <c r="Q1800" s="90">
        <v>1411994.07</v>
      </c>
      <c r="R1800" s="91">
        <v>1411994.07</v>
      </c>
    </row>
    <row r="1801" spans="1:18" ht="18.600000000000001" thickBot="1" x14ac:dyDescent="0.35">
      <c r="A1801" s="2">
        <v>2021</v>
      </c>
      <c r="B1801" s="118" t="s">
        <v>438</v>
      </c>
      <c r="C1801" s="34" t="s">
        <v>97</v>
      </c>
      <c r="D1801" s="21" t="s">
        <v>18</v>
      </c>
      <c r="E1801" s="21">
        <v>20</v>
      </c>
      <c r="F1801" s="21" t="s">
        <v>19</v>
      </c>
      <c r="G1801" s="88" t="s">
        <v>98</v>
      </c>
      <c r="H1801" s="90">
        <v>10000000</v>
      </c>
      <c r="I1801" s="90">
        <v>0</v>
      </c>
      <c r="J1801" s="90">
        <v>0</v>
      </c>
      <c r="K1801" s="90">
        <v>23501000</v>
      </c>
      <c r="L1801" s="90">
        <v>0</v>
      </c>
      <c r="M1801" s="90">
        <f t="shared" si="714"/>
        <v>23501000</v>
      </c>
      <c r="N1801" s="90">
        <f t="shared" si="729"/>
        <v>33501000</v>
      </c>
      <c r="O1801" s="90">
        <v>3500225.82</v>
      </c>
      <c r="P1801" s="90">
        <v>3500025.82</v>
      </c>
      <c r="Q1801" s="90">
        <v>311959.71000000002</v>
      </c>
      <c r="R1801" s="91">
        <v>311959.71000000002</v>
      </c>
    </row>
    <row r="1802" spans="1:18" ht="18.600000000000001" thickBot="1" x14ac:dyDescent="0.35">
      <c r="A1802" s="2">
        <v>2021</v>
      </c>
      <c r="B1802" s="118" t="s">
        <v>438</v>
      </c>
      <c r="C1802" s="34" t="s">
        <v>99</v>
      </c>
      <c r="D1802" s="21" t="s">
        <v>18</v>
      </c>
      <c r="E1802" s="21">
        <v>20</v>
      </c>
      <c r="F1802" s="21" t="s">
        <v>19</v>
      </c>
      <c r="G1802" s="88" t="s">
        <v>100</v>
      </c>
      <c r="H1802" s="90">
        <v>52000000</v>
      </c>
      <c r="I1802" s="90">
        <v>0</v>
      </c>
      <c r="J1802" s="90">
        <v>0</v>
      </c>
      <c r="K1802" s="90">
        <v>25923884.280000001</v>
      </c>
      <c r="L1802" s="90">
        <v>0</v>
      </c>
      <c r="M1802" s="90">
        <f t="shared" si="714"/>
        <v>25923884.280000001</v>
      </c>
      <c r="N1802" s="90">
        <f t="shared" si="729"/>
        <v>77923884.280000001</v>
      </c>
      <c r="O1802" s="90">
        <v>77923884.280000001</v>
      </c>
      <c r="P1802" s="90">
        <v>77921235.530000001</v>
      </c>
      <c r="Q1802" s="90">
        <v>22452950.530000001</v>
      </c>
      <c r="R1802" s="91">
        <v>22452950.530000001</v>
      </c>
    </row>
    <row r="1803" spans="1:18" ht="31.8" thickBot="1" x14ac:dyDescent="0.35">
      <c r="A1803" s="2">
        <v>2021</v>
      </c>
      <c r="B1803" s="118" t="s">
        <v>438</v>
      </c>
      <c r="C1803" s="33" t="s">
        <v>422</v>
      </c>
      <c r="D1803" s="16"/>
      <c r="E1803" s="16"/>
      <c r="F1803" s="16"/>
      <c r="G1803" s="85" t="s">
        <v>423</v>
      </c>
      <c r="H1803" s="95">
        <f>+H1804</f>
        <v>0</v>
      </c>
      <c r="I1803" s="95">
        <f>+I1804</f>
        <v>0</v>
      </c>
      <c r="J1803" s="95">
        <f>+J1804</f>
        <v>0</v>
      </c>
      <c r="K1803" s="95">
        <f>+K1804</f>
        <v>100000000</v>
      </c>
      <c r="L1803" s="95">
        <f>+L1804</f>
        <v>0</v>
      </c>
      <c r="M1803" s="95">
        <f t="shared" si="714"/>
        <v>100000000</v>
      </c>
      <c r="N1803" s="95">
        <f>+N1804</f>
        <v>100000000</v>
      </c>
      <c r="O1803" s="95">
        <f t="shared" ref="O1803:R1803" si="730">+O1804</f>
        <v>3260600</v>
      </c>
      <c r="P1803" s="95">
        <f t="shared" si="730"/>
        <v>3260600</v>
      </c>
      <c r="Q1803" s="95">
        <f t="shared" si="730"/>
        <v>0</v>
      </c>
      <c r="R1803" s="97">
        <f t="shared" si="730"/>
        <v>0</v>
      </c>
    </row>
    <row r="1804" spans="1:18" ht="31.8" thickBot="1" x14ac:dyDescent="0.35">
      <c r="A1804" s="2">
        <v>2021</v>
      </c>
      <c r="B1804" s="118" t="s">
        <v>438</v>
      </c>
      <c r="C1804" s="34" t="s">
        <v>424</v>
      </c>
      <c r="D1804" s="21" t="s">
        <v>18</v>
      </c>
      <c r="E1804" s="21">
        <v>20</v>
      </c>
      <c r="F1804" s="21" t="s">
        <v>19</v>
      </c>
      <c r="G1804" s="88" t="s">
        <v>425</v>
      </c>
      <c r="H1804" s="90">
        <v>0</v>
      </c>
      <c r="I1804" s="90">
        <v>0</v>
      </c>
      <c r="J1804" s="90">
        <v>0</v>
      </c>
      <c r="K1804" s="90">
        <v>100000000</v>
      </c>
      <c r="L1804" s="90">
        <v>0</v>
      </c>
      <c r="M1804" s="90">
        <f t="shared" si="714"/>
        <v>100000000</v>
      </c>
      <c r="N1804" s="90">
        <f>+H1804+M1804</f>
        <v>100000000</v>
      </c>
      <c r="O1804" s="90">
        <v>3260600</v>
      </c>
      <c r="P1804" s="90">
        <v>3260600</v>
      </c>
      <c r="Q1804" s="90">
        <v>0</v>
      </c>
      <c r="R1804" s="91">
        <v>0</v>
      </c>
    </row>
    <row r="1805" spans="1:18" ht="18.600000000000001" thickBot="1" x14ac:dyDescent="0.35">
      <c r="A1805" s="2">
        <v>2021</v>
      </c>
      <c r="B1805" s="118" t="s">
        <v>438</v>
      </c>
      <c r="C1805" s="15" t="s">
        <v>101</v>
      </c>
      <c r="D1805" s="21"/>
      <c r="E1805" s="21"/>
      <c r="F1805" s="21"/>
      <c r="G1805" s="85" t="s">
        <v>102</v>
      </c>
      <c r="H1805" s="95">
        <f>+H1806+H1816+H1823+H1829+H1812</f>
        <v>19161579180</v>
      </c>
      <c r="I1805" s="95">
        <f>+I1806+I1816+I1823+I1829+I1812</f>
        <v>0</v>
      </c>
      <c r="J1805" s="95">
        <f>+J1806+J1816+J1823+J1829+J1812</f>
        <v>0</v>
      </c>
      <c r="K1805" s="95">
        <f>+K1806+K1816+K1823+K1829+K1812</f>
        <v>352294770.01999998</v>
      </c>
      <c r="L1805" s="95">
        <f>+L1806+L1816+L1823+L1829+L1812</f>
        <v>501719654.30000001</v>
      </c>
      <c r="M1805" s="95">
        <f t="shared" si="714"/>
        <v>-149424884.28000003</v>
      </c>
      <c r="N1805" s="95">
        <f>+N1806+N1816+N1823+N1829+N1812</f>
        <v>19012154295.720001</v>
      </c>
      <c r="O1805" s="95">
        <f t="shared" ref="O1805:R1805" si="731">+O1806+O1816+O1823+O1829+O1812</f>
        <v>18722626400.199997</v>
      </c>
      <c r="P1805" s="95">
        <f t="shared" si="731"/>
        <v>17839860077.98</v>
      </c>
      <c r="Q1805" s="95">
        <f t="shared" si="731"/>
        <v>11388771097.529999</v>
      </c>
      <c r="R1805" s="97">
        <f t="shared" si="731"/>
        <v>11140849597.529999</v>
      </c>
    </row>
    <row r="1806" spans="1:18" ht="63" thickBot="1" x14ac:dyDescent="0.35">
      <c r="A1806" s="2">
        <v>2021</v>
      </c>
      <c r="B1806" s="118" t="s">
        <v>438</v>
      </c>
      <c r="C1806" s="15" t="s">
        <v>103</v>
      </c>
      <c r="D1806" s="21"/>
      <c r="E1806" s="21"/>
      <c r="F1806" s="21"/>
      <c r="G1806" s="85" t="s">
        <v>104</v>
      </c>
      <c r="H1806" s="95">
        <f>+H1807+H1809+H1810+H1811+H1808</f>
        <v>853000000</v>
      </c>
      <c r="I1806" s="95">
        <f>+I1807+I1809+I1810+I1811+I1808</f>
        <v>0</v>
      </c>
      <c r="J1806" s="95">
        <f>+J1807+J1809+J1810+J1811+J1808</f>
        <v>0</v>
      </c>
      <c r="K1806" s="95">
        <f>+K1807+K1809+K1810+K1811+K1808</f>
        <v>3422220</v>
      </c>
      <c r="L1806" s="95">
        <f>+L1807+L1809+L1810+L1811+L1808</f>
        <v>0</v>
      </c>
      <c r="M1806" s="95">
        <f t="shared" si="714"/>
        <v>3422220</v>
      </c>
      <c r="N1806" s="95">
        <f>+N1807+N1809+N1810+N1811+N1808</f>
        <v>856422220</v>
      </c>
      <c r="O1806" s="95">
        <f t="shared" ref="O1806:R1806" si="732">+O1807+O1809+O1810+O1811+O1808</f>
        <v>774020214.79999995</v>
      </c>
      <c r="P1806" s="95">
        <f t="shared" si="732"/>
        <v>551329204.53999996</v>
      </c>
      <c r="Q1806" s="95">
        <f t="shared" si="732"/>
        <v>161561400.53999999</v>
      </c>
      <c r="R1806" s="97">
        <f t="shared" si="732"/>
        <v>161561400.53999999</v>
      </c>
    </row>
    <row r="1807" spans="1:18" ht="31.8" thickBot="1" x14ac:dyDescent="0.35">
      <c r="A1807" s="2">
        <v>2021</v>
      </c>
      <c r="B1807" s="118" t="s">
        <v>438</v>
      </c>
      <c r="C1807" s="20" t="s">
        <v>105</v>
      </c>
      <c r="D1807" s="21" t="s">
        <v>18</v>
      </c>
      <c r="E1807" s="21">
        <v>20</v>
      </c>
      <c r="F1807" s="21" t="s">
        <v>19</v>
      </c>
      <c r="G1807" s="88" t="s">
        <v>106</v>
      </c>
      <c r="H1807" s="90">
        <v>6000000</v>
      </c>
      <c r="I1807" s="90">
        <v>0</v>
      </c>
      <c r="J1807" s="90">
        <v>0</v>
      </c>
      <c r="K1807" s="90">
        <v>0</v>
      </c>
      <c r="L1807" s="90">
        <v>0</v>
      </c>
      <c r="M1807" s="90">
        <f t="shared" si="714"/>
        <v>0</v>
      </c>
      <c r="N1807" s="90">
        <f>+H1807+M1807</f>
        <v>6000000</v>
      </c>
      <c r="O1807" s="90">
        <v>2203000</v>
      </c>
      <c r="P1807" s="90">
        <v>2200000</v>
      </c>
      <c r="Q1807" s="90">
        <v>2200000</v>
      </c>
      <c r="R1807" s="91">
        <v>2200000</v>
      </c>
    </row>
    <row r="1808" spans="1:18" ht="18.600000000000001" thickBot="1" x14ac:dyDescent="0.35">
      <c r="A1808" s="2">
        <v>2021</v>
      </c>
      <c r="B1808" s="118" t="s">
        <v>438</v>
      </c>
      <c r="C1808" s="20" t="s">
        <v>397</v>
      </c>
      <c r="D1808" s="21" t="s">
        <v>18</v>
      </c>
      <c r="E1808" s="21">
        <v>20</v>
      </c>
      <c r="F1808" s="21" t="s">
        <v>19</v>
      </c>
      <c r="G1808" s="88" t="s">
        <v>398</v>
      </c>
      <c r="H1808" s="90">
        <v>0</v>
      </c>
      <c r="I1808" s="90">
        <v>0</v>
      </c>
      <c r="J1808" s="90">
        <v>0</v>
      </c>
      <c r="K1808" s="90">
        <v>3422220</v>
      </c>
      <c r="L1808" s="90">
        <v>0</v>
      </c>
      <c r="M1808" s="90">
        <f t="shared" si="714"/>
        <v>3422220</v>
      </c>
      <c r="N1808" s="90">
        <f>+H1808+M1808</f>
        <v>3422220</v>
      </c>
      <c r="O1808" s="90">
        <v>3422220</v>
      </c>
      <c r="P1808" s="90">
        <v>3422220</v>
      </c>
      <c r="Q1808" s="90">
        <v>240650</v>
      </c>
      <c r="R1808" s="91">
        <v>240650</v>
      </c>
    </row>
    <row r="1809" spans="1:18" ht="18.600000000000001" thickBot="1" x14ac:dyDescent="0.35">
      <c r="A1809" s="2">
        <v>2021</v>
      </c>
      <c r="B1809" s="118" t="s">
        <v>438</v>
      </c>
      <c r="C1809" s="20" t="s">
        <v>107</v>
      </c>
      <c r="D1809" s="21" t="s">
        <v>18</v>
      </c>
      <c r="E1809" s="21">
        <v>20</v>
      </c>
      <c r="F1809" s="21" t="s">
        <v>19</v>
      </c>
      <c r="G1809" s="88" t="s">
        <v>108</v>
      </c>
      <c r="H1809" s="90">
        <v>15000000</v>
      </c>
      <c r="I1809" s="90">
        <v>0</v>
      </c>
      <c r="J1809" s="90">
        <v>0</v>
      </c>
      <c r="K1809" s="90">
        <v>0</v>
      </c>
      <c r="L1809" s="90">
        <v>0</v>
      </c>
      <c r="M1809" s="90">
        <f t="shared" si="714"/>
        <v>0</v>
      </c>
      <c r="N1809" s="90">
        <f>+H1809+M1809</f>
        <v>15000000</v>
      </c>
      <c r="O1809" s="90">
        <v>7758410.7999999998</v>
      </c>
      <c r="P1809" s="90">
        <v>7755418.8499999996</v>
      </c>
      <c r="Q1809" s="90">
        <v>5800768.8499999996</v>
      </c>
      <c r="R1809" s="91">
        <v>5800768.8499999996</v>
      </c>
    </row>
    <row r="1810" spans="1:18" ht="18.600000000000001" thickBot="1" x14ac:dyDescent="0.35">
      <c r="A1810" s="2">
        <v>2021</v>
      </c>
      <c r="B1810" s="118" t="s">
        <v>438</v>
      </c>
      <c r="C1810" s="20" t="s">
        <v>109</v>
      </c>
      <c r="D1810" s="21" t="s">
        <v>18</v>
      </c>
      <c r="E1810" s="21">
        <v>20</v>
      </c>
      <c r="F1810" s="21" t="s">
        <v>19</v>
      </c>
      <c r="G1810" s="88" t="s">
        <v>110</v>
      </c>
      <c r="H1810" s="90">
        <v>456000000</v>
      </c>
      <c r="I1810" s="90">
        <v>0</v>
      </c>
      <c r="J1810" s="90">
        <v>0</v>
      </c>
      <c r="K1810" s="90">
        <v>0</v>
      </c>
      <c r="L1810" s="90">
        <v>0</v>
      </c>
      <c r="M1810" s="90">
        <f t="shared" si="714"/>
        <v>0</v>
      </c>
      <c r="N1810" s="90">
        <f>+H1810+M1810</f>
        <v>456000000</v>
      </c>
      <c r="O1810" s="90">
        <v>384636584</v>
      </c>
      <c r="P1810" s="90">
        <v>384631584</v>
      </c>
      <c r="Q1810" s="90">
        <v>0</v>
      </c>
      <c r="R1810" s="91">
        <v>0</v>
      </c>
    </row>
    <row r="1811" spans="1:18" ht="31.8" thickBot="1" x14ac:dyDescent="0.35">
      <c r="A1811" s="2">
        <v>2021</v>
      </c>
      <c r="B1811" s="118" t="s">
        <v>438</v>
      </c>
      <c r="C1811" s="20" t="s">
        <v>111</v>
      </c>
      <c r="D1811" s="21" t="s">
        <v>18</v>
      </c>
      <c r="E1811" s="21">
        <v>20</v>
      </c>
      <c r="F1811" s="21" t="s">
        <v>19</v>
      </c>
      <c r="G1811" s="88" t="s">
        <v>112</v>
      </c>
      <c r="H1811" s="90">
        <v>376000000</v>
      </c>
      <c r="I1811" s="90">
        <v>0</v>
      </c>
      <c r="J1811" s="90">
        <v>0</v>
      </c>
      <c r="K1811" s="90">
        <v>0</v>
      </c>
      <c r="L1811" s="90">
        <v>0</v>
      </c>
      <c r="M1811" s="90">
        <f t="shared" si="714"/>
        <v>0</v>
      </c>
      <c r="N1811" s="90">
        <f>+H1811+M1811</f>
        <v>376000000</v>
      </c>
      <c r="O1811" s="90">
        <v>376000000</v>
      </c>
      <c r="P1811" s="90">
        <v>153319981.69</v>
      </c>
      <c r="Q1811" s="90">
        <v>153319981.69</v>
      </c>
      <c r="R1811" s="91">
        <v>153319981.69</v>
      </c>
    </row>
    <row r="1812" spans="1:18" ht="47.4" thickBot="1" x14ac:dyDescent="0.35">
      <c r="A1812" s="2">
        <v>2021</v>
      </c>
      <c r="B1812" s="118" t="s">
        <v>438</v>
      </c>
      <c r="C1812" s="15" t="s">
        <v>113</v>
      </c>
      <c r="D1812" s="21"/>
      <c r="E1812" s="21"/>
      <c r="F1812" s="21"/>
      <c r="G1812" s="85" t="s">
        <v>114</v>
      </c>
      <c r="H1812" s="95">
        <f>+H1813+H1814+H1815</f>
        <v>9682389879</v>
      </c>
      <c r="I1812" s="95">
        <f>+I1813+I1814+I1815</f>
        <v>0</v>
      </c>
      <c r="J1812" s="95">
        <f>+J1813+J1814+J1815</f>
        <v>0</v>
      </c>
      <c r="K1812" s="95">
        <f>+K1813+K1814+K1815</f>
        <v>65459348</v>
      </c>
      <c r="L1812" s="95">
        <f>+L1813+L1814+L1815</f>
        <v>46232974.82</v>
      </c>
      <c r="M1812" s="95">
        <f t="shared" si="714"/>
        <v>19226373.18</v>
      </c>
      <c r="N1812" s="95">
        <f>+N1813+N1814+N1815</f>
        <v>9701616252.1800003</v>
      </c>
      <c r="O1812" s="95">
        <f t="shared" ref="O1812:R1812" si="733">+O1813+O1814+O1815</f>
        <v>9664256412.7799988</v>
      </c>
      <c r="P1812" s="95">
        <f t="shared" si="733"/>
        <v>9402221626.7999992</v>
      </c>
      <c r="Q1812" s="95">
        <f t="shared" si="733"/>
        <v>6459193217.5100002</v>
      </c>
      <c r="R1812" s="97">
        <f t="shared" si="733"/>
        <v>6459193217.5100002</v>
      </c>
    </row>
    <row r="1813" spans="1:18" ht="18.600000000000001" thickBot="1" x14ac:dyDescent="0.35">
      <c r="A1813" s="2">
        <v>2021</v>
      </c>
      <c r="B1813" s="118" t="s">
        <v>438</v>
      </c>
      <c r="C1813" s="20" t="s">
        <v>115</v>
      </c>
      <c r="D1813" s="21" t="s">
        <v>18</v>
      </c>
      <c r="E1813" s="21">
        <v>20</v>
      </c>
      <c r="F1813" s="21" t="s">
        <v>19</v>
      </c>
      <c r="G1813" s="88" t="s">
        <v>116</v>
      </c>
      <c r="H1813" s="90">
        <v>1764740547</v>
      </c>
      <c r="I1813" s="90">
        <v>0</v>
      </c>
      <c r="J1813" s="90">
        <v>0</v>
      </c>
      <c r="K1813" s="90">
        <v>55459348</v>
      </c>
      <c r="L1813" s="90">
        <v>0</v>
      </c>
      <c r="M1813" s="90">
        <f t="shared" si="714"/>
        <v>55459348</v>
      </c>
      <c r="N1813" s="90">
        <f>+H1813+M1813</f>
        <v>1820199895</v>
      </c>
      <c r="O1813" s="90">
        <v>1820199895</v>
      </c>
      <c r="P1813" s="90">
        <v>1820199895</v>
      </c>
      <c r="Q1813" s="90">
        <v>1819683717</v>
      </c>
      <c r="R1813" s="91">
        <v>1819683717</v>
      </c>
    </row>
    <row r="1814" spans="1:18" ht="18.600000000000001" thickBot="1" x14ac:dyDescent="0.35">
      <c r="A1814" s="2">
        <v>2021</v>
      </c>
      <c r="B1814" s="118" t="s">
        <v>438</v>
      </c>
      <c r="C1814" s="20" t="s">
        <v>117</v>
      </c>
      <c r="D1814" s="21" t="s">
        <v>18</v>
      </c>
      <c r="E1814" s="21">
        <v>20</v>
      </c>
      <c r="F1814" s="21" t="s">
        <v>19</v>
      </c>
      <c r="G1814" s="88" t="s">
        <v>118</v>
      </c>
      <c r="H1814" s="90">
        <v>7916649332</v>
      </c>
      <c r="I1814" s="90">
        <v>0</v>
      </c>
      <c r="J1814" s="90">
        <v>0</v>
      </c>
      <c r="K1814" s="90">
        <v>0</v>
      </c>
      <c r="L1814" s="90">
        <f>3422220+8575775.1+34234979.72</f>
        <v>46232974.82</v>
      </c>
      <c r="M1814" s="90">
        <f t="shared" si="714"/>
        <v>-46232974.82</v>
      </c>
      <c r="N1814" s="90">
        <f>+H1814+M1814</f>
        <v>7870416357.1800003</v>
      </c>
      <c r="O1814" s="90">
        <v>7833056517.7799997</v>
      </c>
      <c r="P1814" s="90">
        <v>7571021731.8000002</v>
      </c>
      <c r="Q1814" s="90">
        <v>4637693881.9200001</v>
      </c>
      <c r="R1814" s="91">
        <v>4637693881.9200001</v>
      </c>
    </row>
    <row r="1815" spans="1:18" ht="31.8" thickBot="1" x14ac:dyDescent="0.35">
      <c r="A1815" s="2">
        <v>2021</v>
      </c>
      <c r="B1815" s="118" t="s">
        <v>438</v>
      </c>
      <c r="C1815" s="20" t="s">
        <v>119</v>
      </c>
      <c r="D1815" s="21" t="s">
        <v>18</v>
      </c>
      <c r="E1815" s="21">
        <v>20</v>
      </c>
      <c r="F1815" s="21" t="s">
        <v>19</v>
      </c>
      <c r="G1815" s="88" t="s">
        <v>120</v>
      </c>
      <c r="H1815" s="90">
        <v>1000000</v>
      </c>
      <c r="I1815" s="90">
        <v>0</v>
      </c>
      <c r="J1815" s="90">
        <v>0</v>
      </c>
      <c r="K1815" s="90">
        <v>10000000</v>
      </c>
      <c r="L1815" s="90">
        <v>0</v>
      </c>
      <c r="M1815" s="90">
        <f t="shared" si="714"/>
        <v>10000000</v>
      </c>
      <c r="N1815" s="90">
        <f>+H1815+M1815</f>
        <v>11000000</v>
      </c>
      <c r="O1815" s="90">
        <v>11000000</v>
      </c>
      <c r="P1815" s="90">
        <v>11000000</v>
      </c>
      <c r="Q1815" s="90">
        <v>1815618.59</v>
      </c>
      <c r="R1815" s="91">
        <v>1815618.59</v>
      </c>
    </row>
    <row r="1816" spans="1:18" ht="31.8" thickBot="1" x14ac:dyDescent="0.35">
      <c r="A1816" s="2">
        <v>2021</v>
      </c>
      <c r="B1816" s="118" t="s">
        <v>438</v>
      </c>
      <c r="C1816" s="15" t="s">
        <v>121</v>
      </c>
      <c r="D1816" s="21"/>
      <c r="E1816" s="21"/>
      <c r="F1816" s="21"/>
      <c r="G1816" s="85" t="s">
        <v>122</v>
      </c>
      <c r="H1816" s="95">
        <f>SUM(H1817:H1822)</f>
        <v>8027189301</v>
      </c>
      <c r="I1816" s="95">
        <f>SUM(I1817:I1822)</f>
        <v>0</v>
      </c>
      <c r="J1816" s="95">
        <f>SUM(J1817:J1822)</f>
        <v>0</v>
      </c>
      <c r="K1816" s="95">
        <f>SUM(K1817:K1822)</f>
        <v>201413202.01999998</v>
      </c>
      <c r="L1816" s="95">
        <f>SUM(L1817:L1822)</f>
        <v>373486679.48000002</v>
      </c>
      <c r="M1816" s="95">
        <f t="shared" si="714"/>
        <v>-172073477.46000004</v>
      </c>
      <c r="N1816" s="95">
        <f>SUM(N1817:N1822)</f>
        <v>7855115823.539999</v>
      </c>
      <c r="O1816" s="95">
        <f t="shared" ref="O1816:R1816" si="734">SUM(O1817:O1822)</f>
        <v>7775489939.8299999</v>
      </c>
      <c r="P1816" s="95">
        <f t="shared" si="734"/>
        <v>7437635020.0699997</v>
      </c>
      <c r="Q1816" s="95">
        <f t="shared" si="734"/>
        <v>4580915410.9099998</v>
      </c>
      <c r="R1816" s="97">
        <f t="shared" si="734"/>
        <v>4332993910.9099998</v>
      </c>
    </row>
    <row r="1817" spans="1:18" ht="18.600000000000001" thickBot="1" x14ac:dyDescent="0.35">
      <c r="A1817" s="2">
        <v>2021</v>
      </c>
      <c r="B1817" s="118" t="s">
        <v>438</v>
      </c>
      <c r="C1817" s="20" t="s">
        <v>123</v>
      </c>
      <c r="D1817" s="21" t="s">
        <v>18</v>
      </c>
      <c r="E1817" s="21">
        <v>20</v>
      </c>
      <c r="F1817" s="21" t="s">
        <v>19</v>
      </c>
      <c r="G1817" s="88" t="s">
        <v>124</v>
      </c>
      <c r="H1817" s="90">
        <v>1901794484</v>
      </c>
      <c r="I1817" s="90">
        <v>0</v>
      </c>
      <c r="J1817" s="90">
        <v>0</v>
      </c>
      <c r="K1817" s="90">
        <v>58000000</v>
      </c>
      <c r="L1817" s="90">
        <v>0</v>
      </c>
      <c r="M1817" s="90">
        <f t="shared" si="714"/>
        <v>58000000</v>
      </c>
      <c r="N1817" s="90">
        <f t="shared" ref="N1817:N1822" si="735">+H1817+M1817</f>
        <v>1959794484</v>
      </c>
      <c r="O1817" s="90">
        <v>1948213004.0899999</v>
      </c>
      <c r="P1817" s="90">
        <v>1947862075.1099999</v>
      </c>
      <c r="Q1817" s="90">
        <v>1287825576.1099999</v>
      </c>
      <c r="R1817" s="91">
        <v>1138327656.1099999</v>
      </c>
    </row>
    <row r="1818" spans="1:18" ht="31.8" thickBot="1" x14ac:dyDescent="0.35">
      <c r="A1818" s="2">
        <v>2021</v>
      </c>
      <c r="B1818" s="118" t="s">
        <v>438</v>
      </c>
      <c r="C1818" s="20" t="s">
        <v>125</v>
      </c>
      <c r="D1818" s="21" t="s">
        <v>18</v>
      </c>
      <c r="E1818" s="21">
        <v>20</v>
      </c>
      <c r="F1818" s="21" t="s">
        <v>19</v>
      </c>
      <c r="G1818" s="88" t="s">
        <v>126</v>
      </c>
      <c r="H1818" s="90">
        <v>3522762176</v>
      </c>
      <c r="I1818" s="90">
        <v>0</v>
      </c>
      <c r="J1818" s="90">
        <v>0</v>
      </c>
      <c r="K1818" s="90">
        <v>0</v>
      </c>
      <c r="L1818" s="90">
        <f>23501000+58000000</f>
        <v>81501000</v>
      </c>
      <c r="M1818" s="90">
        <f t="shared" si="714"/>
        <v>-81501000</v>
      </c>
      <c r="N1818" s="90">
        <f t="shared" si="735"/>
        <v>3441261176</v>
      </c>
      <c r="O1818" s="90">
        <v>3373216772.1999998</v>
      </c>
      <c r="P1818" s="90">
        <v>3324751178.0700002</v>
      </c>
      <c r="Q1818" s="90">
        <v>1989359978.0699999</v>
      </c>
      <c r="R1818" s="91">
        <v>1900945418.0699999</v>
      </c>
    </row>
    <row r="1819" spans="1:18" ht="31.8" thickBot="1" x14ac:dyDescent="0.35">
      <c r="A1819" s="2">
        <v>2021</v>
      </c>
      <c r="B1819" s="118" t="s">
        <v>438</v>
      </c>
      <c r="C1819" s="20" t="s">
        <v>127</v>
      </c>
      <c r="D1819" s="21" t="s">
        <v>18</v>
      </c>
      <c r="E1819" s="21">
        <v>20</v>
      </c>
      <c r="F1819" s="21" t="s">
        <v>19</v>
      </c>
      <c r="G1819" s="88" t="s">
        <v>128</v>
      </c>
      <c r="H1819" s="90">
        <v>438053756</v>
      </c>
      <c r="I1819" s="90">
        <v>0</v>
      </c>
      <c r="J1819" s="90">
        <v>0</v>
      </c>
      <c r="K1819" s="90">
        <v>0</v>
      </c>
      <c r="L1819" s="90">
        <v>99083304.049999997</v>
      </c>
      <c r="M1819" s="90">
        <f t="shared" si="714"/>
        <v>-99083304.049999997</v>
      </c>
      <c r="N1819" s="90">
        <f t="shared" si="735"/>
        <v>338970451.94999999</v>
      </c>
      <c r="O1819" s="90">
        <v>338970451.94999999</v>
      </c>
      <c r="P1819" s="90">
        <v>250323475.86000001</v>
      </c>
      <c r="Q1819" s="90">
        <v>176951642.34999999</v>
      </c>
      <c r="R1819" s="91">
        <v>176602142.34999999</v>
      </c>
    </row>
    <row r="1820" spans="1:18" ht="18.600000000000001" thickBot="1" x14ac:dyDescent="0.35">
      <c r="A1820" s="2">
        <v>2021</v>
      </c>
      <c r="B1820" s="118" t="s">
        <v>438</v>
      </c>
      <c r="C1820" s="20" t="s">
        <v>129</v>
      </c>
      <c r="D1820" s="21" t="s">
        <v>18</v>
      </c>
      <c r="E1820" s="21">
        <v>20</v>
      </c>
      <c r="F1820" s="21" t="s">
        <v>19</v>
      </c>
      <c r="G1820" s="88" t="s">
        <v>130</v>
      </c>
      <c r="H1820" s="90">
        <v>1485186461</v>
      </c>
      <c r="I1820" s="90">
        <v>0</v>
      </c>
      <c r="J1820" s="90">
        <v>0</v>
      </c>
      <c r="K1820" s="90">
        <v>119466283.77</v>
      </c>
      <c r="L1820" s="90">
        <f>100000000+10000000</f>
        <v>110000000</v>
      </c>
      <c r="M1820" s="90">
        <f t="shared" si="714"/>
        <v>9466283.7699999958</v>
      </c>
      <c r="N1820" s="90">
        <f t="shared" si="735"/>
        <v>1494652744.77</v>
      </c>
      <c r="O1820" s="90">
        <v>1494652744.77</v>
      </c>
      <c r="P1820" s="90">
        <v>1365372369.27</v>
      </c>
      <c r="Q1820" s="90">
        <v>827535058.62</v>
      </c>
      <c r="R1820" s="91">
        <v>817875538.62</v>
      </c>
    </row>
    <row r="1821" spans="1:18" ht="47.4" thickBot="1" x14ac:dyDescent="0.35">
      <c r="A1821" s="2">
        <v>2021</v>
      </c>
      <c r="B1821" s="118" t="s">
        <v>438</v>
      </c>
      <c r="C1821" s="20" t="s">
        <v>131</v>
      </c>
      <c r="D1821" s="21" t="s">
        <v>18</v>
      </c>
      <c r="E1821" s="21">
        <v>20</v>
      </c>
      <c r="F1821" s="21" t="s">
        <v>19</v>
      </c>
      <c r="G1821" s="88" t="s">
        <v>132</v>
      </c>
      <c r="H1821" s="90">
        <v>160471120</v>
      </c>
      <c r="I1821" s="90">
        <v>0</v>
      </c>
      <c r="J1821" s="90">
        <v>0</v>
      </c>
      <c r="K1821" s="90">
        <v>10094918.25</v>
      </c>
      <c r="L1821" s="90">
        <v>0</v>
      </c>
      <c r="M1821" s="90">
        <f t="shared" si="714"/>
        <v>10094918.25</v>
      </c>
      <c r="N1821" s="90">
        <f t="shared" si="735"/>
        <v>170566038.25</v>
      </c>
      <c r="O1821" s="90">
        <v>170566038.25</v>
      </c>
      <c r="P1821" s="90">
        <v>170500330.31</v>
      </c>
      <c r="Q1821" s="90">
        <v>84625638.25</v>
      </c>
      <c r="R1821" s="91">
        <v>84625638.25</v>
      </c>
    </row>
    <row r="1822" spans="1:18" ht="47.4" thickBot="1" x14ac:dyDescent="0.35">
      <c r="A1822" s="2">
        <v>2021</v>
      </c>
      <c r="B1822" s="118" t="s">
        <v>438</v>
      </c>
      <c r="C1822" s="20" t="s">
        <v>133</v>
      </c>
      <c r="D1822" s="21" t="s">
        <v>18</v>
      </c>
      <c r="E1822" s="21">
        <v>20</v>
      </c>
      <c r="F1822" s="21" t="s">
        <v>19</v>
      </c>
      <c r="G1822" s="88" t="s">
        <v>134</v>
      </c>
      <c r="H1822" s="90">
        <v>518921304</v>
      </c>
      <c r="I1822" s="90">
        <v>0</v>
      </c>
      <c r="J1822" s="90">
        <v>0</v>
      </c>
      <c r="K1822" s="90">
        <v>13852000</v>
      </c>
      <c r="L1822" s="90">
        <f>55459348+27443027.43</f>
        <v>82902375.430000007</v>
      </c>
      <c r="M1822" s="90">
        <f t="shared" si="714"/>
        <v>-69050375.430000007</v>
      </c>
      <c r="N1822" s="90">
        <f t="shared" si="735"/>
        <v>449870928.56999999</v>
      </c>
      <c r="O1822" s="90">
        <v>449870928.56999999</v>
      </c>
      <c r="P1822" s="90">
        <v>378825591.44999999</v>
      </c>
      <c r="Q1822" s="90">
        <v>214617517.50999999</v>
      </c>
      <c r="R1822" s="91">
        <v>214617517.50999999</v>
      </c>
    </row>
    <row r="1823" spans="1:18" ht="31.8" thickBot="1" x14ac:dyDescent="0.35">
      <c r="A1823" s="2">
        <v>2021</v>
      </c>
      <c r="B1823" s="118" t="s">
        <v>438</v>
      </c>
      <c r="C1823" s="15" t="s">
        <v>135</v>
      </c>
      <c r="D1823" s="21"/>
      <c r="E1823" s="21"/>
      <c r="F1823" s="21"/>
      <c r="G1823" s="85" t="s">
        <v>136</v>
      </c>
      <c r="H1823" s="95">
        <f>SUM(H1824:H1828)</f>
        <v>563000000</v>
      </c>
      <c r="I1823" s="95">
        <f>SUM(I1824:I1828)</f>
        <v>0</v>
      </c>
      <c r="J1823" s="95">
        <f>SUM(J1824:J1828)</f>
        <v>0</v>
      </c>
      <c r="K1823" s="95">
        <f>SUM(K1824:K1828)</f>
        <v>82000000</v>
      </c>
      <c r="L1823" s="95">
        <f>SUM(L1824:L1828)</f>
        <v>82000000</v>
      </c>
      <c r="M1823" s="95">
        <f t="shared" si="714"/>
        <v>0</v>
      </c>
      <c r="N1823" s="95">
        <f>SUM(N1824:N1828)</f>
        <v>563000000</v>
      </c>
      <c r="O1823" s="95">
        <f t="shared" ref="O1823:R1823" si="736">SUM(O1824:O1828)</f>
        <v>499472813.72000003</v>
      </c>
      <c r="P1823" s="95">
        <f t="shared" si="736"/>
        <v>439287207.5</v>
      </c>
      <c r="Q1823" s="95">
        <f t="shared" si="736"/>
        <v>177714049.5</v>
      </c>
      <c r="R1823" s="97">
        <f t="shared" si="736"/>
        <v>177714049.5</v>
      </c>
    </row>
    <row r="1824" spans="1:18" ht="18.600000000000001" thickBot="1" x14ac:dyDescent="0.35">
      <c r="A1824" s="2">
        <v>2021</v>
      </c>
      <c r="B1824" s="118" t="s">
        <v>438</v>
      </c>
      <c r="C1824" s="20" t="s">
        <v>137</v>
      </c>
      <c r="D1824" s="21" t="s">
        <v>18</v>
      </c>
      <c r="E1824" s="21">
        <v>20</v>
      </c>
      <c r="F1824" s="21" t="s">
        <v>19</v>
      </c>
      <c r="G1824" s="88" t="s">
        <v>138</v>
      </c>
      <c r="H1824" s="90">
        <v>270000000</v>
      </c>
      <c r="I1824" s="90">
        <v>0</v>
      </c>
      <c r="J1824" s="90">
        <v>0</v>
      </c>
      <c r="K1824" s="90">
        <v>0</v>
      </c>
      <c r="L1824" s="90">
        <v>0</v>
      </c>
      <c r="M1824" s="90">
        <f t="shared" si="714"/>
        <v>0</v>
      </c>
      <c r="N1824" s="90">
        <f t="shared" ref="N1824:N1829" si="737">+H1824+M1824</f>
        <v>270000000</v>
      </c>
      <c r="O1824" s="90">
        <v>270000000</v>
      </c>
      <c r="P1824" s="90">
        <v>211997000</v>
      </c>
      <c r="Q1824" s="90">
        <v>135537000</v>
      </c>
      <c r="R1824" s="91">
        <v>135537000</v>
      </c>
    </row>
    <row r="1825" spans="1:18" ht="31.8" thickBot="1" x14ac:dyDescent="0.35">
      <c r="A1825" s="2">
        <v>2021</v>
      </c>
      <c r="B1825" s="118" t="s">
        <v>438</v>
      </c>
      <c r="C1825" s="20" t="s">
        <v>139</v>
      </c>
      <c r="D1825" s="21" t="s">
        <v>18</v>
      </c>
      <c r="E1825" s="21">
        <v>20</v>
      </c>
      <c r="F1825" s="21" t="s">
        <v>19</v>
      </c>
      <c r="G1825" s="88" t="s">
        <v>140</v>
      </c>
      <c r="H1825" s="90">
        <v>50000000</v>
      </c>
      <c r="I1825" s="90">
        <v>0</v>
      </c>
      <c r="J1825" s="90">
        <v>0</v>
      </c>
      <c r="K1825" s="90">
        <v>0</v>
      </c>
      <c r="L1825" s="90">
        <v>0</v>
      </c>
      <c r="M1825" s="90">
        <f t="shared" si="714"/>
        <v>0</v>
      </c>
      <c r="N1825" s="90">
        <f t="shared" si="737"/>
        <v>50000000</v>
      </c>
      <c r="O1825" s="90">
        <v>16472813.720000001</v>
      </c>
      <c r="P1825" s="90">
        <v>16469813.720000001</v>
      </c>
      <c r="Q1825" s="90">
        <v>126.72</v>
      </c>
      <c r="R1825" s="91">
        <v>126.72</v>
      </c>
    </row>
    <row r="1826" spans="1:18" ht="47.4" thickBot="1" x14ac:dyDescent="0.35">
      <c r="A1826" s="2">
        <v>2021</v>
      </c>
      <c r="B1826" s="118" t="s">
        <v>438</v>
      </c>
      <c r="C1826" s="20" t="s">
        <v>141</v>
      </c>
      <c r="D1826" s="21" t="s">
        <v>18</v>
      </c>
      <c r="E1826" s="21">
        <v>20</v>
      </c>
      <c r="F1826" s="21" t="s">
        <v>19</v>
      </c>
      <c r="G1826" s="88" t="s">
        <v>142</v>
      </c>
      <c r="H1826" s="90">
        <v>3000000</v>
      </c>
      <c r="I1826" s="90">
        <v>0</v>
      </c>
      <c r="J1826" s="90">
        <v>0</v>
      </c>
      <c r="K1826" s="90">
        <v>0</v>
      </c>
      <c r="L1826" s="90">
        <v>0</v>
      </c>
      <c r="M1826" s="90">
        <f t="shared" si="714"/>
        <v>0</v>
      </c>
      <c r="N1826" s="90">
        <f t="shared" si="737"/>
        <v>3000000</v>
      </c>
      <c r="O1826" s="90">
        <v>3000000</v>
      </c>
      <c r="P1826" s="90">
        <v>820393.78</v>
      </c>
      <c r="Q1826" s="90">
        <v>820393.78</v>
      </c>
      <c r="R1826" s="91">
        <v>820393.78</v>
      </c>
    </row>
    <row r="1827" spans="1:18" ht="31.8" thickBot="1" x14ac:dyDescent="0.35">
      <c r="A1827" s="2">
        <v>2021</v>
      </c>
      <c r="B1827" s="118" t="s">
        <v>438</v>
      </c>
      <c r="C1827" s="20" t="s">
        <v>143</v>
      </c>
      <c r="D1827" s="21" t="s">
        <v>18</v>
      </c>
      <c r="E1827" s="21">
        <v>20</v>
      </c>
      <c r="F1827" s="21" t="s">
        <v>19</v>
      </c>
      <c r="G1827" s="88" t="s">
        <v>144</v>
      </c>
      <c r="H1827" s="90">
        <v>210000000</v>
      </c>
      <c r="I1827" s="90">
        <v>0</v>
      </c>
      <c r="J1827" s="90">
        <v>0</v>
      </c>
      <c r="K1827" s="90">
        <v>0</v>
      </c>
      <c r="L1827" s="90">
        <v>82000000</v>
      </c>
      <c r="M1827" s="90">
        <f t="shared" ref="M1827:M1890" si="738">+I1827-J1827+K1827-L1827</f>
        <v>-82000000</v>
      </c>
      <c r="N1827" s="92">
        <f t="shared" si="737"/>
        <v>128000000</v>
      </c>
      <c r="O1827" s="90">
        <v>98000000</v>
      </c>
      <c r="P1827" s="90">
        <v>98000000</v>
      </c>
      <c r="Q1827" s="90">
        <v>12241229</v>
      </c>
      <c r="R1827" s="91">
        <v>12241229</v>
      </c>
    </row>
    <row r="1828" spans="1:18" ht="18.600000000000001" thickBot="1" x14ac:dyDescent="0.35">
      <c r="A1828" s="2">
        <v>2021</v>
      </c>
      <c r="B1828" s="118" t="s">
        <v>438</v>
      </c>
      <c r="C1828" s="20" t="s">
        <v>145</v>
      </c>
      <c r="D1828" s="21" t="s">
        <v>18</v>
      </c>
      <c r="E1828" s="21">
        <v>20</v>
      </c>
      <c r="F1828" s="21" t="s">
        <v>19</v>
      </c>
      <c r="G1828" s="88" t="s">
        <v>146</v>
      </c>
      <c r="H1828" s="90">
        <v>30000000</v>
      </c>
      <c r="I1828" s="90">
        <v>0</v>
      </c>
      <c r="J1828" s="90">
        <v>0</v>
      </c>
      <c r="K1828" s="90">
        <v>82000000</v>
      </c>
      <c r="L1828" s="90">
        <v>0</v>
      </c>
      <c r="M1828" s="90">
        <f t="shared" si="738"/>
        <v>82000000</v>
      </c>
      <c r="N1828" s="92">
        <f t="shared" si="737"/>
        <v>112000000</v>
      </c>
      <c r="O1828" s="90">
        <v>112000000</v>
      </c>
      <c r="P1828" s="90">
        <v>112000000</v>
      </c>
      <c r="Q1828" s="90">
        <v>29115300</v>
      </c>
      <c r="R1828" s="91">
        <v>29115300</v>
      </c>
    </row>
    <row r="1829" spans="1:18" ht="18.600000000000001" thickBot="1" x14ac:dyDescent="0.35">
      <c r="A1829" s="2">
        <v>2021</v>
      </c>
      <c r="B1829" s="118" t="s">
        <v>438</v>
      </c>
      <c r="C1829" s="15" t="s">
        <v>147</v>
      </c>
      <c r="D1829" s="21" t="s">
        <v>18</v>
      </c>
      <c r="E1829" s="21">
        <v>20</v>
      </c>
      <c r="F1829" s="21" t="s">
        <v>19</v>
      </c>
      <c r="G1829" s="85" t="s">
        <v>148</v>
      </c>
      <c r="H1829" s="95">
        <v>36000000</v>
      </c>
      <c r="I1829" s="95">
        <v>0</v>
      </c>
      <c r="J1829" s="95">
        <v>0</v>
      </c>
      <c r="K1829" s="95">
        <v>0</v>
      </c>
      <c r="L1829" s="95">
        <v>0</v>
      </c>
      <c r="M1829" s="95">
        <f t="shared" si="738"/>
        <v>0</v>
      </c>
      <c r="N1829" s="95">
        <f t="shared" si="737"/>
        <v>36000000</v>
      </c>
      <c r="O1829" s="95">
        <v>9387019.0700000003</v>
      </c>
      <c r="P1829" s="95">
        <v>9387019.0700000003</v>
      </c>
      <c r="Q1829" s="95">
        <v>9387019.0700000003</v>
      </c>
      <c r="R1829" s="97">
        <v>9387019.0700000003</v>
      </c>
    </row>
    <row r="1830" spans="1:18" ht="18.600000000000001" thickBot="1" x14ac:dyDescent="0.35">
      <c r="A1830" s="2">
        <v>2021</v>
      </c>
      <c r="B1830" s="118" t="s">
        <v>438</v>
      </c>
      <c r="C1830" s="15" t="s">
        <v>149</v>
      </c>
      <c r="D1830" s="16"/>
      <c r="E1830" s="16"/>
      <c r="F1830" s="21"/>
      <c r="G1830" s="85" t="s">
        <v>150</v>
      </c>
      <c r="H1830" s="95">
        <f>+H1831+H1834+H1839</f>
        <v>27177626000</v>
      </c>
      <c r="I1830" s="95">
        <f>+I1831+I1834+I1839</f>
        <v>0</v>
      </c>
      <c r="J1830" s="95">
        <f>+J1831+J1834+J1839</f>
        <v>0</v>
      </c>
      <c r="K1830" s="95">
        <f>+K1831+K1834+K1839</f>
        <v>0</v>
      </c>
      <c r="L1830" s="95">
        <f>+L1831+L1834+L1839</f>
        <v>0</v>
      </c>
      <c r="M1830" s="95">
        <f t="shared" si="738"/>
        <v>0</v>
      </c>
      <c r="N1830" s="95">
        <f>+N1831+N1834+N1839</f>
        <v>27177626000</v>
      </c>
      <c r="O1830" s="95">
        <f t="shared" ref="O1830:R1830" si="739">+O1831+O1834+O1839</f>
        <v>7030464826.3000002</v>
      </c>
      <c r="P1830" s="95">
        <f t="shared" si="739"/>
        <v>6138298729.7300005</v>
      </c>
      <c r="Q1830" s="95">
        <f t="shared" si="739"/>
        <v>4229773640.73</v>
      </c>
      <c r="R1830" s="97">
        <f t="shared" si="739"/>
        <v>4229773640.73</v>
      </c>
    </row>
    <row r="1831" spans="1:18" ht="18.600000000000001" thickBot="1" x14ac:dyDescent="0.35">
      <c r="A1831" s="2">
        <v>2021</v>
      </c>
      <c r="B1831" s="118" t="s">
        <v>438</v>
      </c>
      <c r="C1831" s="15" t="s">
        <v>151</v>
      </c>
      <c r="D1831" s="16"/>
      <c r="E1831" s="16"/>
      <c r="F1831" s="21"/>
      <c r="G1831" s="85" t="s">
        <v>152</v>
      </c>
      <c r="H1831" s="95">
        <f t="shared" ref="H1831:L1832" si="740">+H1832</f>
        <v>18767000000</v>
      </c>
      <c r="I1831" s="95">
        <f t="shared" si="740"/>
        <v>0</v>
      </c>
      <c r="J1831" s="95">
        <f t="shared" si="740"/>
        <v>0</v>
      </c>
      <c r="K1831" s="95">
        <f t="shared" si="740"/>
        <v>0</v>
      </c>
      <c r="L1831" s="95">
        <f t="shared" si="740"/>
        <v>0</v>
      </c>
      <c r="M1831" s="95">
        <f t="shared" si="738"/>
        <v>0</v>
      </c>
      <c r="N1831" s="95">
        <f>+N1832</f>
        <v>18767000000</v>
      </c>
      <c r="O1831" s="95">
        <f t="shared" ref="O1831:R1832" si="741">+O1832</f>
        <v>0</v>
      </c>
      <c r="P1831" s="95">
        <f t="shared" si="741"/>
        <v>0</v>
      </c>
      <c r="Q1831" s="95">
        <f t="shared" si="741"/>
        <v>0</v>
      </c>
      <c r="R1831" s="97">
        <f t="shared" si="741"/>
        <v>0</v>
      </c>
    </row>
    <row r="1832" spans="1:18" ht="18.600000000000001" thickBot="1" x14ac:dyDescent="0.35">
      <c r="A1832" s="2">
        <v>2021</v>
      </c>
      <c r="B1832" s="118" t="s">
        <v>438</v>
      </c>
      <c r="C1832" s="15" t="s">
        <v>153</v>
      </c>
      <c r="D1832" s="16"/>
      <c r="E1832" s="16"/>
      <c r="F1832" s="21"/>
      <c r="G1832" s="85" t="s">
        <v>154</v>
      </c>
      <c r="H1832" s="95">
        <f t="shared" si="740"/>
        <v>18767000000</v>
      </c>
      <c r="I1832" s="95">
        <f t="shared" si="740"/>
        <v>0</v>
      </c>
      <c r="J1832" s="95">
        <f t="shared" si="740"/>
        <v>0</v>
      </c>
      <c r="K1832" s="95">
        <f t="shared" si="740"/>
        <v>0</v>
      </c>
      <c r="L1832" s="95">
        <f t="shared" si="740"/>
        <v>0</v>
      </c>
      <c r="M1832" s="95">
        <f t="shared" si="738"/>
        <v>0</v>
      </c>
      <c r="N1832" s="95">
        <f>+N1833</f>
        <v>18767000000</v>
      </c>
      <c r="O1832" s="95">
        <f t="shared" si="741"/>
        <v>0</v>
      </c>
      <c r="P1832" s="95">
        <f t="shared" si="741"/>
        <v>0</v>
      </c>
      <c r="Q1832" s="95">
        <f t="shared" si="741"/>
        <v>0</v>
      </c>
      <c r="R1832" s="97">
        <f t="shared" si="741"/>
        <v>0</v>
      </c>
    </row>
    <row r="1833" spans="1:18" ht="47.4" thickBot="1" x14ac:dyDescent="0.35">
      <c r="A1833" s="2">
        <v>2021</v>
      </c>
      <c r="B1833" s="118" t="s">
        <v>438</v>
      </c>
      <c r="C1833" s="15" t="s">
        <v>155</v>
      </c>
      <c r="D1833" s="16" t="s">
        <v>18</v>
      </c>
      <c r="E1833" s="16">
        <v>20</v>
      </c>
      <c r="F1833" s="16" t="s">
        <v>19</v>
      </c>
      <c r="G1833" s="85" t="s">
        <v>156</v>
      </c>
      <c r="H1833" s="93">
        <v>18767000000</v>
      </c>
      <c r="I1833" s="95">
        <v>0</v>
      </c>
      <c r="J1833" s="95">
        <v>0</v>
      </c>
      <c r="K1833" s="95">
        <v>0</v>
      </c>
      <c r="L1833" s="95">
        <v>0</v>
      </c>
      <c r="M1833" s="95">
        <f t="shared" si="738"/>
        <v>0</v>
      </c>
      <c r="N1833" s="95">
        <f>+H1833+M1833</f>
        <v>18767000000</v>
      </c>
      <c r="O1833" s="95">
        <v>0</v>
      </c>
      <c r="P1833" s="95">
        <v>0</v>
      </c>
      <c r="Q1833" s="95">
        <v>0</v>
      </c>
      <c r="R1833" s="97">
        <v>0</v>
      </c>
    </row>
    <row r="1834" spans="1:18" ht="18.600000000000001" thickBot="1" x14ac:dyDescent="0.35">
      <c r="A1834" s="2">
        <v>2021</v>
      </c>
      <c r="B1834" s="118" t="s">
        <v>438</v>
      </c>
      <c r="C1834" s="15" t="s">
        <v>157</v>
      </c>
      <c r="D1834" s="16"/>
      <c r="E1834" s="16"/>
      <c r="F1834" s="21"/>
      <c r="G1834" s="85" t="s">
        <v>427</v>
      </c>
      <c r="H1834" s="95">
        <f t="shared" ref="H1834:L1835" si="742">+H1835</f>
        <v>188000000</v>
      </c>
      <c r="I1834" s="95">
        <f t="shared" si="742"/>
        <v>0</v>
      </c>
      <c r="J1834" s="95">
        <f t="shared" si="742"/>
        <v>0</v>
      </c>
      <c r="K1834" s="95">
        <f t="shared" si="742"/>
        <v>0</v>
      </c>
      <c r="L1834" s="95">
        <f t="shared" si="742"/>
        <v>0</v>
      </c>
      <c r="M1834" s="95">
        <f t="shared" si="738"/>
        <v>0</v>
      </c>
      <c r="N1834" s="95">
        <f>+N1835</f>
        <v>188000000</v>
      </c>
      <c r="O1834" s="95">
        <f t="shared" ref="O1834:R1835" si="743">+O1835</f>
        <v>188000000</v>
      </c>
      <c r="P1834" s="95">
        <f t="shared" si="743"/>
        <v>36335712.869999997</v>
      </c>
      <c r="Q1834" s="95">
        <f t="shared" si="743"/>
        <v>36335712.869999997</v>
      </c>
      <c r="R1834" s="97">
        <f t="shared" si="743"/>
        <v>36335712.869999997</v>
      </c>
    </row>
    <row r="1835" spans="1:18" ht="31.8" thickBot="1" x14ac:dyDescent="0.35">
      <c r="A1835" s="2">
        <v>2021</v>
      </c>
      <c r="B1835" s="118" t="s">
        <v>438</v>
      </c>
      <c r="C1835" s="15" t="s">
        <v>159</v>
      </c>
      <c r="D1835" s="21"/>
      <c r="E1835" s="21"/>
      <c r="F1835" s="21"/>
      <c r="G1835" s="85" t="s">
        <v>160</v>
      </c>
      <c r="H1835" s="95">
        <f t="shared" si="742"/>
        <v>188000000</v>
      </c>
      <c r="I1835" s="95">
        <f t="shared" si="742"/>
        <v>0</v>
      </c>
      <c r="J1835" s="95">
        <f t="shared" si="742"/>
        <v>0</v>
      </c>
      <c r="K1835" s="95">
        <f t="shared" si="742"/>
        <v>0</v>
      </c>
      <c r="L1835" s="95">
        <f t="shared" si="742"/>
        <v>0</v>
      </c>
      <c r="M1835" s="95">
        <f t="shared" si="738"/>
        <v>0</v>
      </c>
      <c r="N1835" s="95">
        <f>+N1836</f>
        <v>188000000</v>
      </c>
      <c r="O1835" s="95">
        <f t="shared" si="743"/>
        <v>188000000</v>
      </c>
      <c r="P1835" s="95">
        <f t="shared" si="743"/>
        <v>36335712.869999997</v>
      </c>
      <c r="Q1835" s="95">
        <f t="shared" si="743"/>
        <v>36335712.869999997</v>
      </c>
      <c r="R1835" s="97">
        <f t="shared" si="743"/>
        <v>36335712.869999997</v>
      </c>
    </row>
    <row r="1836" spans="1:18" ht="31.8" thickBot="1" x14ac:dyDescent="0.35">
      <c r="A1836" s="2">
        <v>2021</v>
      </c>
      <c r="B1836" s="118" t="s">
        <v>438</v>
      </c>
      <c r="C1836" s="15" t="s">
        <v>161</v>
      </c>
      <c r="D1836" s="21"/>
      <c r="E1836" s="21"/>
      <c r="F1836" s="21"/>
      <c r="G1836" s="85" t="s">
        <v>162</v>
      </c>
      <c r="H1836" s="95">
        <f>+H1837+H1838</f>
        <v>188000000</v>
      </c>
      <c r="I1836" s="95">
        <f>+I1837+I1838</f>
        <v>0</v>
      </c>
      <c r="J1836" s="95">
        <f>+J1837+J1838</f>
        <v>0</v>
      </c>
      <c r="K1836" s="95">
        <f>+K1837+K1838</f>
        <v>0</v>
      </c>
      <c r="L1836" s="95">
        <f>+L1837+L1838</f>
        <v>0</v>
      </c>
      <c r="M1836" s="95">
        <f t="shared" si="738"/>
        <v>0</v>
      </c>
      <c r="N1836" s="95">
        <f>+N1837+N1838</f>
        <v>188000000</v>
      </c>
      <c r="O1836" s="95">
        <f t="shared" ref="O1836:R1836" si="744">+O1837+O1838</f>
        <v>188000000</v>
      </c>
      <c r="P1836" s="95">
        <f t="shared" si="744"/>
        <v>36335712.869999997</v>
      </c>
      <c r="Q1836" s="95">
        <f t="shared" si="744"/>
        <v>36335712.869999997</v>
      </c>
      <c r="R1836" s="97">
        <f t="shared" si="744"/>
        <v>36335712.869999997</v>
      </c>
    </row>
    <row r="1837" spans="1:18" ht="18.600000000000001" thickBot="1" x14ac:dyDescent="0.35">
      <c r="A1837" s="2">
        <v>2021</v>
      </c>
      <c r="B1837" s="118" t="s">
        <v>438</v>
      </c>
      <c r="C1837" s="20" t="s">
        <v>163</v>
      </c>
      <c r="D1837" s="21" t="s">
        <v>18</v>
      </c>
      <c r="E1837" s="21">
        <v>20</v>
      </c>
      <c r="F1837" s="21" t="s">
        <v>19</v>
      </c>
      <c r="G1837" s="88" t="s">
        <v>164</v>
      </c>
      <c r="H1837" s="90">
        <v>68000000</v>
      </c>
      <c r="I1837" s="90">
        <v>0</v>
      </c>
      <c r="J1837" s="90">
        <v>0</v>
      </c>
      <c r="K1837" s="90">
        <v>0</v>
      </c>
      <c r="L1837" s="90">
        <v>0</v>
      </c>
      <c r="M1837" s="90">
        <f t="shared" si="738"/>
        <v>0</v>
      </c>
      <c r="N1837" s="90">
        <f>+H1837+M1837</f>
        <v>68000000</v>
      </c>
      <c r="O1837" s="90">
        <v>68000000</v>
      </c>
      <c r="P1837" s="90">
        <v>36307034.979999997</v>
      </c>
      <c r="Q1837" s="90">
        <v>36307034.979999997</v>
      </c>
      <c r="R1837" s="91">
        <v>36307034.979999997</v>
      </c>
    </row>
    <row r="1838" spans="1:18" ht="31.8" thickBot="1" x14ac:dyDescent="0.35">
      <c r="A1838" s="2">
        <v>2021</v>
      </c>
      <c r="B1838" s="118" t="s">
        <v>438</v>
      </c>
      <c r="C1838" s="20" t="s">
        <v>165</v>
      </c>
      <c r="D1838" s="21" t="s">
        <v>18</v>
      </c>
      <c r="E1838" s="21">
        <v>20</v>
      </c>
      <c r="F1838" s="21" t="s">
        <v>19</v>
      </c>
      <c r="G1838" s="88" t="s">
        <v>166</v>
      </c>
      <c r="H1838" s="90">
        <v>120000000</v>
      </c>
      <c r="I1838" s="90">
        <v>0</v>
      </c>
      <c r="J1838" s="90">
        <v>0</v>
      </c>
      <c r="K1838" s="90">
        <v>0</v>
      </c>
      <c r="L1838" s="90">
        <v>0</v>
      </c>
      <c r="M1838" s="90">
        <f t="shared" si="738"/>
        <v>0</v>
      </c>
      <c r="N1838" s="90">
        <f>+H1838+M1838</f>
        <v>120000000</v>
      </c>
      <c r="O1838" s="90">
        <v>120000000</v>
      </c>
      <c r="P1838" s="90">
        <v>28677.89</v>
      </c>
      <c r="Q1838" s="90">
        <v>28677.89</v>
      </c>
      <c r="R1838" s="91">
        <v>28677.89</v>
      </c>
    </row>
    <row r="1839" spans="1:18" ht="18.600000000000001" thickBot="1" x14ac:dyDescent="0.35">
      <c r="A1839" s="2">
        <v>2021</v>
      </c>
      <c r="B1839" s="118" t="s">
        <v>438</v>
      </c>
      <c r="C1839" s="15" t="s">
        <v>167</v>
      </c>
      <c r="D1839" s="16"/>
      <c r="E1839" s="16"/>
      <c r="F1839" s="21"/>
      <c r="G1839" s="85" t="s">
        <v>168</v>
      </c>
      <c r="H1839" s="95">
        <f>+H1840</f>
        <v>8222626000</v>
      </c>
      <c r="I1839" s="95">
        <f>+I1840</f>
        <v>0</v>
      </c>
      <c r="J1839" s="95">
        <f>+J1840</f>
        <v>0</v>
      </c>
      <c r="K1839" s="95">
        <f>+K1840</f>
        <v>0</v>
      </c>
      <c r="L1839" s="95">
        <f>+L1840</f>
        <v>0</v>
      </c>
      <c r="M1839" s="95">
        <f t="shared" si="738"/>
        <v>0</v>
      </c>
      <c r="N1839" s="95">
        <f>+N1840</f>
        <v>8222626000</v>
      </c>
      <c r="O1839" s="95">
        <f t="shared" ref="O1839:R1839" si="745">+O1840</f>
        <v>6842464826.3000002</v>
      </c>
      <c r="P1839" s="95">
        <f t="shared" si="745"/>
        <v>6101963016.8600006</v>
      </c>
      <c r="Q1839" s="95">
        <f t="shared" si="745"/>
        <v>4193437927.8600001</v>
      </c>
      <c r="R1839" s="97">
        <f t="shared" si="745"/>
        <v>4193437927.8600001</v>
      </c>
    </row>
    <row r="1840" spans="1:18" ht="18.600000000000001" thickBot="1" x14ac:dyDescent="0.35">
      <c r="A1840" s="2">
        <v>2021</v>
      </c>
      <c r="B1840" s="118" t="s">
        <v>438</v>
      </c>
      <c r="C1840" s="15" t="s">
        <v>169</v>
      </c>
      <c r="D1840" s="16"/>
      <c r="E1840" s="16"/>
      <c r="F1840" s="21"/>
      <c r="G1840" s="85" t="s">
        <v>170</v>
      </c>
      <c r="H1840" s="95">
        <f>+H1841+H1842+H1843</f>
        <v>8222626000</v>
      </c>
      <c r="I1840" s="95">
        <f>+I1841+I1842+I1843</f>
        <v>0</v>
      </c>
      <c r="J1840" s="95">
        <f>+J1841+J1842+J1843</f>
        <v>0</v>
      </c>
      <c r="K1840" s="95">
        <f>+K1841+K1842+K1843</f>
        <v>0</v>
      </c>
      <c r="L1840" s="95">
        <f>+L1841+L1842+L1843</f>
        <v>0</v>
      </c>
      <c r="M1840" s="95">
        <f t="shared" si="738"/>
        <v>0</v>
      </c>
      <c r="N1840" s="95">
        <f>+N1841+N1842+N1843</f>
        <v>8222626000</v>
      </c>
      <c r="O1840" s="95">
        <f t="shared" ref="O1840:R1840" si="746">+O1841+O1842+O1843</f>
        <v>6842464826.3000002</v>
      </c>
      <c r="P1840" s="95">
        <f t="shared" si="746"/>
        <v>6101963016.8600006</v>
      </c>
      <c r="Q1840" s="95">
        <f t="shared" si="746"/>
        <v>4193437927.8600001</v>
      </c>
      <c r="R1840" s="97">
        <f t="shared" si="746"/>
        <v>4193437927.8600001</v>
      </c>
    </row>
    <row r="1841" spans="1:18" ht="18.600000000000001" thickBot="1" x14ac:dyDescent="0.35">
      <c r="A1841" s="2">
        <v>2021</v>
      </c>
      <c r="B1841" s="118" t="s">
        <v>438</v>
      </c>
      <c r="C1841" s="20" t="s">
        <v>171</v>
      </c>
      <c r="D1841" s="21" t="s">
        <v>172</v>
      </c>
      <c r="E1841" s="21">
        <v>10</v>
      </c>
      <c r="F1841" s="21" t="s">
        <v>19</v>
      </c>
      <c r="G1841" s="88" t="s">
        <v>173</v>
      </c>
      <c r="H1841" s="90">
        <v>1408779000</v>
      </c>
      <c r="I1841" s="90">
        <v>0</v>
      </c>
      <c r="J1841" s="90">
        <v>0</v>
      </c>
      <c r="K1841" s="90">
        <v>0</v>
      </c>
      <c r="L1841" s="90">
        <v>0</v>
      </c>
      <c r="M1841" s="90">
        <f t="shared" si="738"/>
        <v>0</v>
      </c>
      <c r="N1841" s="90">
        <f>+H1841+M1841</f>
        <v>1408779000</v>
      </c>
      <c r="O1841" s="90">
        <v>1408779000</v>
      </c>
      <c r="P1841" s="90">
        <v>1408779000</v>
      </c>
      <c r="Q1841" s="90">
        <v>1408779000</v>
      </c>
      <c r="R1841" s="91">
        <v>1408779000</v>
      </c>
    </row>
    <row r="1842" spans="1:18" ht="18.600000000000001" thickBot="1" x14ac:dyDescent="0.35">
      <c r="A1842" s="2">
        <v>2021</v>
      </c>
      <c r="B1842" s="118" t="s">
        <v>438</v>
      </c>
      <c r="C1842" s="20" t="s">
        <v>171</v>
      </c>
      <c r="D1842" s="21" t="s">
        <v>18</v>
      </c>
      <c r="E1842" s="21">
        <v>20</v>
      </c>
      <c r="F1842" s="21" t="s">
        <v>19</v>
      </c>
      <c r="G1842" s="88" t="s">
        <v>173</v>
      </c>
      <c r="H1842" s="90">
        <v>848378000</v>
      </c>
      <c r="I1842" s="90">
        <v>0</v>
      </c>
      <c r="J1842" s="90">
        <v>0</v>
      </c>
      <c r="K1842" s="90">
        <v>0</v>
      </c>
      <c r="L1842" s="90">
        <v>0</v>
      </c>
      <c r="M1842" s="90">
        <f t="shared" si="738"/>
        <v>0</v>
      </c>
      <c r="N1842" s="90">
        <f>+H1842+M1842</f>
        <v>848378000</v>
      </c>
      <c r="O1842" s="90">
        <v>83785794.510000005</v>
      </c>
      <c r="P1842" s="90">
        <v>81430428.400000006</v>
      </c>
      <c r="Q1842" s="90">
        <v>81430428.400000006</v>
      </c>
      <c r="R1842" s="91">
        <v>81430428.400000006</v>
      </c>
    </row>
    <row r="1843" spans="1:18" ht="18.600000000000001" thickBot="1" x14ac:dyDescent="0.35">
      <c r="A1843" s="2">
        <v>2021</v>
      </c>
      <c r="B1843" s="118" t="s">
        <v>438</v>
      </c>
      <c r="C1843" s="20" t="s">
        <v>174</v>
      </c>
      <c r="D1843" s="21" t="s">
        <v>18</v>
      </c>
      <c r="E1843" s="21">
        <v>20</v>
      </c>
      <c r="F1843" s="21" t="s">
        <v>19</v>
      </c>
      <c r="G1843" s="88" t="s">
        <v>175</v>
      </c>
      <c r="H1843" s="90">
        <v>5965469000</v>
      </c>
      <c r="I1843" s="90">
        <v>0</v>
      </c>
      <c r="J1843" s="90">
        <v>0</v>
      </c>
      <c r="K1843" s="90">
        <v>0</v>
      </c>
      <c r="L1843" s="90">
        <v>0</v>
      </c>
      <c r="M1843" s="90">
        <f t="shared" si="738"/>
        <v>0</v>
      </c>
      <c r="N1843" s="90">
        <f>+H1843+M1843</f>
        <v>5965469000</v>
      </c>
      <c r="O1843" s="90">
        <v>5349900031.79</v>
      </c>
      <c r="P1843" s="90">
        <v>4611753588.46</v>
      </c>
      <c r="Q1843" s="90">
        <v>2703228499.46</v>
      </c>
      <c r="R1843" s="91">
        <v>2703228499.46</v>
      </c>
    </row>
    <row r="1844" spans="1:18" ht="31.8" thickBot="1" x14ac:dyDescent="0.35">
      <c r="A1844" s="2">
        <v>2021</v>
      </c>
      <c r="B1844" s="118" t="s">
        <v>438</v>
      </c>
      <c r="C1844" s="15" t="s">
        <v>176</v>
      </c>
      <c r="D1844" s="16"/>
      <c r="E1844" s="16"/>
      <c r="F1844" s="21"/>
      <c r="G1844" s="85" t="s">
        <v>177</v>
      </c>
      <c r="H1844" s="95">
        <f t="shared" ref="H1844:L1845" si="747">+H1845</f>
        <v>6122200000</v>
      </c>
      <c r="I1844" s="95">
        <f t="shared" si="747"/>
        <v>0</v>
      </c>
      <c r="J1844" s="95">
        <f t="shared" si="747"/>
        <v>0</v>
      </c>
      <c r="K1844" s="95">
        <f t="shared" si="747"/>
        <v>0</v>
      </c>
      <c r="L1844" s="95">
        <f t="shared" si="747"/>
        <v>0</v>
      </c>
      <c r="M1844" s="95">
        <f t="shared" si="738"/>
        <v>0</v>
      </c>
      <c r="N1844" s="95">
        <f>+N1845</f>
        <v>6122200000</v>
      </c>
      <c r="O1844" s="95">
        <f t="shared" ref="O1844:R1845" si="748">+O1845</f>
        <v>4640071275.4499998</v>
      </c>
      <c r="P1844" s="95">
        <f t="shared" si="748"/>
        <v>4640071275.4499998</v>
      </c>
      <c r="Q1844" s="95">
        <f t="shared" si="748"/>
        <v>4640071275.4499998</v>
      </c>
      <c r="R1844" s="97">
        <f t="shared" si="748"/>
        <v>4640071275.4499998</v>
      </c>
    </row>
    <row r="1845" spans="1:18" ht="18.600000000000001" thickBot="1" x14ac:dyDescent="0.35">
      <c r="A1845" s="2">
        <v>2021</v>
      </c>
      <c r="B1845" s="118" t="s">
        <v>438</v>
      </c>
      <c r="C1845" s="15" t="s">
        <v>178</v>
      </c>
      <c r="D1845" s="16"/>
      <c r="E1845" s="16"/>
      <c r="F1845" s="21"/>
      <c r="G1845" s="85" t="s">
        <v>179</v>
      </c>
      <c r="H1845" s="95">
        <f t="shared" si="747"/>
        <v>6122200000</v>
      </c>
      <c r="I1845" s="95">
        <f t="shared" si="747"/>
        <v>0</v>
      </c>
      <c r="J1845" s="95">
        <f t="shared" si="747"/>
        <v>0</v>
      </c>
      <c r="K1845" s="95">
        <f t="shared" si="747"/>
        <v>0</v>
      </c>
      <c r="L1845" s="95">
        <f t="shared" si="747"/>
        <v>0</v>
      </c>
      <c r="M1845" s="95">
        <f t="shared" si="738"/>
        <v>0</v>
      </c>
      <c r="N1845" s="95">
        <f>+N1846</f>
        <v>6122200000</v>
      </c>
      <c r="O1845" s="95">
        <f t="shared" si="748"/>
        <v>4640071275.4499998</v>
      </c>
      <c r="P1845" s="95">
        <f t="shared" si="748"/>
        <v>4640071275.4499998</v>
      </c>
      <c r="Q1845" s="95">
        <f t="shared" si="748"/>
        <v>4640071275.4499998</v>
      </c>
      <c r="R1845" s="97">
        <f t="shared" si="748"/>
        <v>4640071275.4499998</v>
      </c>
    </row>
    <row r="1846" spans="1:18" ht="18.600000000000001" thickBot="1" x14ac:dyDescent="0.35">
      <c r="A1846" s="2">
        <v>2021</v>
      </c>
      <c r="B1846" s="118" t="s">
        <v>438</v>
      </c>
      <c r="C1846" s="36" t="s">
        <v>180</v>
      </c>
      <c r="D1846" s="37" t="s">
        <v>18</v>
      </c>
      <c r="E1846" s="37">
        <v>20</v>
      </c>
      <c r="F1846" s="37" t="s">
        <v>19</v>
      </c>
      <c r="G1846" s="99" t="s">
        <v>181</v>
      </c>
      <c r="H1846" s="100">
        <v>6122200000</v>
      </c>
      <c r="I1846" s="100">
        <v>0</v>
      </c>
      <c r="J1846" s="100">
        <v>0</v>
      </c>
      <c r="K1846" s="100">
        <v>0</v>
      </c>
      <c r="L1846" s="100">
        <v>0</v>
      </c>
      <c r="M1846" s="100">
        <f t="shared" si="738"/>
        <v>0</v>
      </c>
      <c r="N1846" s="100">
        <f>+H1846+M1846</f>
        <v>6122200000</v>
      </c>
      <c r="O1846" s="100">
        <v>4640071275.4499998</v>
      </c>
      <c r="P1846" s="100">
        <v>4640071275.4499998</v>
      </c>
      <c r="Q1846" s="100">
        <v>4640071275.4499998</v>
      </c>
      <c r="R1846" s="101">
        <v>4640071275.4499998</v>
      </c>
    </row>
    <row r="1847" spans="1:18" ht="18.600000000000001" thickBot="1" x14ac:dyDescent="0.35">
      <c r="A1847" s="2">
        <v>2021</v>
      </c>
      <c r="B1847" s="118" t="s">
        <v>438</v>
      </c>
      <c r="C1847" s="5" t="s">
        <v>182</v>
      </c>
      <c r="D1847" s="6"/>
      <c r="E1847" s="6"/>
      <c r="F1847" s="6"/>
      <c r="G1847" s="81" t="s">
        <v>183</v>
      </c>
      <c r="H1847" s="8">
        <f>H1848+H1851</f>
        <v>969198470862</v>
      </c>
      <c r="I1847" s="8">
        <f>I1848+I1851</f>
        <v>0</v>
      </c>
      <c r="J1847" s="8">
        <f>J1848+J1851</f>
        <v>0</v>
      </c>
      <c r="K1847" s="8">
        <f>K1848+K1851</f>
        <v>134836170862</v>
      </c>
      <c r="L1847" s="8">
        <f>L1848+L1851</f>
        <v>134836170862</v>
      </c>
      <c r="M1847" s="8">
        <f t="shared" si="738"/>
        <v>0</v>
      </c>
      <c r="N1847" s="8">
        <f>+N1848+N1851</f>
        <v>969198470862</v>
      </c>
      <c r="O1847" s="8">
        <f>O1848+O1851</f>
        <v>416716266330</v>
      </c>
      <c r="P1847" s="8">
        <f>+P1848+P1852+P1855</f>
        <v>416716266330</v>
      </c>
      <c r="Q1847" s="8">
        <f t="shared" ref="Q1847:R1847" si="749">Q1848+Q1851</f>
        <v>416716266330</v>
      </c>
      <c r="R1847" s="9">
        <f t="shared" si="749"/>
        <v>416716266330</v>
      </c>
    </row>
    <row r="1848" spans="1:18" ht="18.600000000000001" thickBot="1" x14ac:dyDescent="0.35">
      <c r="A1848" s="2">
        <v>2021</v>
      </c>
      <c r="B1848" s="118" t="s">
        <v>438</v>
      </c>
      <c r="C1848" s="10" t="s">
        <v>184</v>
      </c>
      <c r="D1848" s="11"/>
      <c r="E1848" s="11"/>
      <c r="F1848" s="42"/>
      <c r="G1848" s="82" t="s">
        <v>185</v>
      </c>
      <c r="H1848" s="43">
        <f>H1849</f>
        <v>134836170862</v>
      </c>
      <c r="I1848" s="43">
        <f>I1849</f>
        <v>0</v>
      </c>
      <c r="J1848" s="43">
        <f>J1849</f>
        <v>0</v>
      </c>
      <c r="K1848" s="43">
        <f>K1849</f>
        <v>0</v>
      </c>
      <c r="L1848" s="43">
        <f>L1849</f>
        <v>134836170862</v>
      </c>
      <c r="M1848" s="43">
        <f t="shared" si="738"/>
        <v>-134836170862</v>
      </c>
      <c r="N1848" s="43">
        <f>N1849</f>
        <v>0</v>
      </c>
      <c r="O1848" s="43">
        <f t="shared" ref="O1848:R1848" si="750">O1849</f>
        <v>0</v>
      </c>
      <c r="P1848" s="43">
        <f t="shared" si="750"/>
        <v>0</v>
      </c>
      <c r="Q1848" s="43">
        <f t="shared" si="750"/>
        <v>0</v>
      </c>
      <c r="R1848" s="44">
        <f t="shared" si="750"/>
        <v>0</v>
      </c>
    </row>
    <row r="1849" spans="1:18" ht="18.600000000000001" thickBot="1" x14ac:dyDescent="0.35">
      <c r="A1849" s="2">
        <v>2021</v>
      </c>
      <c r="B1849" s="118" t="s">
        <v>438</v>
      </c>
      <c r="C1849" s="15" t="s">
        <v>186</v>
      </c>
      <c r="D1849" s="16"/>
      <c r="E1849" s="16"/>
      <c r="F1849" s="21"/>
      <c r="G1849" s="85" t="s">
        <v>187</v>
      </c>
      <c r="H1849" s="45">
        <f>+H1850</f>
        <v>134836170862</v>
      </c>
      <c r="I1849" s="45">
        <f>+I1850</f>
        <v>0</v>
      </c>
      <c r="J1849" s="45">
        <f>+J1850</f>
        <v>0</v>
      </c>
      <c r="K1849" s="45">
        <f>+K1850</f>
        <v>0</v>
      </c>
      <c r="L1849" s="45">
        <f>+L1850</f>
        <v>134836170862</v>
      </c>
      <c r="M1849" s="45">
        <f t="shared" si="738"/>
        <v>-134836170862</v>
      </c>
      <c r="N1849" s="45">
        <f>+N1850</f>
        <v>0</v>
      </c>
      <c r="O1849" s="45">
        <f t="shared" ref="O1849:R1849" si="751">+O1850</f>
        <v>0</v>
      </c>
      <c r="P1849" s="45">
        <f t="shared" si="751"/>
        <v>0</v>
      </c>
      <c r="Q1849" s="45">
        <f t="shared" si="751"/>
        <v>0</v>
      </c>
      <c r="R1849" s="46">
        <f t="shared" si="751"/>
        <v>0</v>
      </c>
    </row>
    <row r="1850" spans="1:18" ht="18.600000000000001" thickBot="1" x14ac:dyDescent="0.35">
      <c r="A1850" s="2">
        <v>2021</v>
      </c>
      <c r="B1850" s="118" t="s">
        <v>438</v>
      </c>
      <c r="C1850" s="20" t="s">
        <v>188</v>
      </c>
      <c r="D1850" s="21" t="s">
        <v>172</v>
      </c>
      <c r="E1850" s="21">
        <v>11</v>
      </c>
      <c r="F1850" s="21" t="s">
        <v>189</v>
      </c>
      <c r="G1850" s="88" t="s">
        <v>190</v>
      </c>
      <c r="H1850" s="47">
        <v>134836170862</v>
      </c>
      <c r="I1850" s="47">
        <v>0</v>
      </c>
      <c r="J1850" s="47">
        <v>0</v>
      </c>
      <c r="K1850" s="47">
        <v>0</v>
      </c>
      <c r="L1850" s="47">
        <v>134836170862</v>
      </c>
      <c r="M1850" s="47">
        <f t="shared" si="738"/>
        <v>-134836170862</v>
      </c>
      <c r="N1850" s="47">
        <f>+H1850+M1850</f>
        <v>0</v>
      </c>
      <c r="O1850" s="47">
        <v>0</v>
      </c>
      <c r="P1850" s="47">
        <v>0</v>
      </c>
      <c r="Q1850" s="47">
        <v>0</v>
      </c>
      <c r="R1850" s="48">
        <v>0</v>
      </c>
    </row>
    <row r="1851" spans="1:18" ht="18.600000000000001" thickBot="1" x14ac:dyDescent="0.35">
      <c r="A1851" s="2">
        <v>2021</v>
      </c>
      <c r="B1851" s="118" t="s">
        <v>438</v>
      </c>
      <c r="C1851" s="15" t="s">
        <v>191</v>
      </c>
      <c r="D1851" s="16"/>
      <c r="E1851" s="16"/>
      <c r="F1851" s="21"/>
      <c r="G1851" s="85" t="s">
        <v>192</v>
      </c>
      <c r="H1851" s="45">
        <f>+H1852+H1855</f>
        <v>834362300000</v>
      </c>
      <c r="I1851" s="45">
        <f>+I1852+I1855</f>
        <v>0</v>
      </c>
      <c r="J1851" s="45">
        <f>+J1852+J1855</f>
        <v>0</v>
      </c>
      <c r="K1851" s="45">
        <f>+K1852+K1855</f>
        <v>134836170862</v>
      </c>
      <c r="L1851" s="45">
        <f>+L1852+L1855</f>
        <v>0</v>
      </c>
      <c r="M1851" s="45">
        <f t="shared" si="738"/>
        <v>134836170862</v>
      </c>
      <c r="N1851" s="45">
        <f>+N1852+N1855</f>
        <v>969198470862</v>
      </c>
      <c r="O1851" s="45">
        <f>+O1852+O1855</f>
        <v>416716266330</v>
      </c>
      <c r="P1851" s="45">
        <f>+P1852+P1855</f>
        <v>416716266330</v>
      </c>
      <c r="Q1851" s="45">
        <f>+Q1852+Q1855</f>
        <v>416716266330</v>
      </c>
      <c r="R1851" s="46">
        <f>+R1852+R1855</f>
        <v>416716266330</v>
      </c>
    </row>
    <row r="1852" spans="1:18" ht="18.600000000000001" thickBot="1" x14ac:dyDescent="0.35">
      <c r="A1852" s="2">
        <v>2021</v>
      </c>
      <c r="B1852" s="118" t="s">
        <v>438</v>
      </c>
      <c r="C1852" s="15" t="s">
        <v>435</v>
      </c>
      <c r="D1852" s="16"/>
      <c r="E1852" s="16"/>
      <c r="F1852" s="21"/>
      <c r="G1852" s="85" t="s">
        <v>187</v>
      </c>
      <c r="H1852" s="45">
        <f t="shared" ref="H1852:L1853" si="752">+H1853</f>
        <v>0</v>
      </c>
      <c r="I1852" s="45">
        <f t="shared" si="752"/>
        <v>0</v>
      </c>
      <c r="J1852" s="45">
        <f t="shared" si="752"/>
        <v>0</v>
      </c>
      <c r="K1852" s="45">
        <f t="shared" si="752"/>
        <v>134836170862</v>
      </c>
      <c r="L1852" s="45">
        <f t="shared" si="752"/>
        <v>0</v>
      </c>
      <c r="M1852" s="45">
        <f t="shared" si="738"/>
        <v>134836170862</v>
      </c>
      <c r="N1852" s="45">
        <f t="shared" ref="N1852:R1853" si="753">+N1853</f>
        <v>134836170862</v>
      </c>
      <c r="O1852" s="45">
        <f t="shared" si="753"/>
        <v>0</v>
      </c>
      <c r="P1852" s="45">
        <f t="shared" si="753"/>
        <v>0</v>
      </c>
      <c r="Q1852" s="45">
        <f t="shared" si="753"/>
        <v>0</v>
      </c>
      <c r="R1852" s="46">
        <f t="shared" si="753"/>
        <v>0</v>
      </c>
    </row>
    <row r="1853" spans="1:18" ht="18.600000000000001" thickBot="1" x14ac:dyDescent="0.35">
      <c r="A1853" s="2">
        <v>2021</v>
      </c>
      <c r="B1853" s="118" t="s">
        <v>438</v>
      </c>
      <c r="C1853" s="15" t="s">
        <v>436</v>
      </c>
      <c r="D1853" s="21"/>
      <c r="E1853" s="21"/>
      <c r="F1853" s="21"/>
      <c r="G1853" s="85" t="s">
        <v>190</v>
      </c>
      <c r="H1853" s="45">
        <f t="shared" si="752"/>
        <v>0</v>
      </c>
      <c r="I1853" s="45">
        <f t="shared" si="752"/>
        <v>0</v>
      </c>
      <c r="J1853" s="45">
        <f t="shared" si="752"/>
        <v>0</v>
      </c>
      <c r="K1853" s="45">
        <f t="shared" si="752"/>
        <v>134836170862</v>
      </c>
      <c r="L1853" s="45">
        <f t="shared" si="752"/>
        <v>0</v>
      </c>
      <c r="M1853" s="45">
        <f t="shared" si="738"/>
        <v>134836170862</v>
      </c>
      <c r="N1853" s="45">
        <f t="shared" si="753"/>
        <v>134836170862</v>
      </c>
      <c r="O1853" s="45">
        <f t="shared" si="753"/>
        <v>0</v>
      </c>
      <c r="P1853" s="45">
        <f t="shared" si="753"/>
        <v>0</v>
      </c>
      <c r="Q1853" s="45">
        <f t="shared" si="753"/>
        <v>0</v>
      </c>
      <c r="R1853" s="46">
        <f t="shared" si="753"/>
        <v>0</v>
      </c>
    </row>
    <row r="1854" spans="1:18" ht="18.600000000000001" thickBot="1" x14ac:dyDescent="0.35">
      <c r="A1854" s="2">
        <v>2021</v>
      </c>
      <c r="B1854" s="118" t="s">
        <v>438</v>
      </c>
      <c r="C1854" s="20" t="s">
        <v>437</v>
      </c>
      <c r="D1854" s="21" t="s">
        <v>172</v>
      </c>
      <c r="E1854" s="21">
        <v>11</v>
      </c>
      <c r="F1854" s="21" t="s">
        <v>189</v>
      </c>
      <c r="G1854" s="88" t="s">
        <v>172</v>
      </c>
      <c r="H1854" s="47">
        <v>0</v>
      </c>
      <c r="I1854" s="47">
        <v>0</v>
      </c>
      <c r="J1854" s="47">
        <v>0</v>
      </c>
      <c r="K1854" s="47">
        <v>134836170862</v>
      </c>
      <c r="L1854" s="47">
        <v>0</v>
      </c>
      <c r="M1854" s="47">
        <f t="shared" si="738"/>
        <v>134836170862</v>
      </c>
      <c r="N1854" s="47">
        <f>+H1854+M1854</f>
        <v>134836170862</v>
      </c>
      <c r="O1854" s="47">
        <v>0</v>
      </c>
      <c r="P1854" s="47">
        <v>0</v>
      </c>
      <c r="Q1854" s="47">
        <v>0</v>
      </c>
      <c r="R1854" s="48">
        <v>0</v>
      </c>
    </row>
    <row r="1855" spans="1:18" ht="18.600000000000001" thickBot="1" x14ac:dyDescent="0.35">
      <c r="A1855" s="2">
        <v>2021</v>
      </c>
      <c r="B1855" s="118" t="s">
        <v>438</v>
      </c>
      <c r="C1855" s="15" t="s">
        <v>193</v>
      </c>
      <c r="D1855" s="16"/>
      <c r="E1855" s="16"/>
      <c r="F1855" s="21"/>
      <c r="G1855" s="85" t="s">
        <v>194</v>
      </c>
      <c r="H1855" s="45">
        <f>+H1856</f>
        <v>834362300000</v>
      </c>
      <c r="I1855" s="45">
        <f>+I1856</f>
        <v>0</v>
      </c>
      <c r="J1855" s="45">
        <f>+J1856</f>
        <v>0</v>
      </c>
      <c r="K1855" s="45">
        <f>+K1856</f>
        <v>0</v>
      </c>
      <c r="L1855" s="45">
        <f>+L1856</f>
        <v>0</v>
      </c>
      <c r="M1855" s="45">
        <f t="shared" si="738"/>
        <v>0</v>
      </c>
      <c r="N1855" s="45">
        <f>+N1856</f>
        <v>834362300000</v>
      </c>
      <c r="O1855" s="45">
        <f t="shared" ref="O1855:R1855" si="754">+O1856</f>
        <v>416716266330</v>
      </c>
      <c r="P1855" s="45">
        <f t="shared" si="754"/>
        <v>416716266330</v>
      </c>
      <c r="Q1855" s="45">
        <f t="shared" si="754"/>
        <v>416716266330</v>
      </c>
      <c r="R1855" s="46">
        <f t="shared" si="754"/>
        <v>416716266330</v>
      </c>
    </row>
    <row r="1856" spans="1:18" ht="18.600000000000001" thickBot="1" x14ac:dyDescent="0.35">
      <c r="A1856" s="2">
        <v>2021</v>
      </c>
      <c r="B1856" s="118" t="s">
        <v>438</v>
      </c>
      <c r="C1856" s="36" t="s">
        <v>195</v>
      </c>
      <c r="D1856" s="37" t="s">
        <v>172</v>
      </c>
      <c r="E1856" s="37">
        <v>11</v>
      </c>
      <c r="F1856" s="37" t="s">
        <v>19</v>
      </c>
      <c r="G1856" s="99" t="s">
        <v>196</v>
      </c>
      <c r="H1856" s="49">
        <v>834362300000</v>
      </c>
      <c r="I1856" s="49">
        <v>0</v>
      </c>
      <c r="J1856" s="49">
        <v>0</v>
      </c>
      <c r="K1856" s="49">
        <v>0</v>
      </c>
      <c r="L1856" s="49">
        <v>0</v>
      </c>
      <c r="M1856" s="49">
        <f t="shared" si="738"/>
        <v>0</v>
      </c>
      <c r="N1856" s="49">
        <f>+H1856+M1856</f>
        <v>834362300000</v>
      </c>
      <c r="O1856" s="49">
        <v>416716266330</v>
      </c>
      <c r="P1856" s="49">
        <v>416716266330</v>
      </c>
      <c r="Q1856" s="49">
        <v>416716266330</v>
      </c>
      <c r="R1856" s="50">
        <v>416716266330</v>
      </c>
    </row>
    <row r="1857" spans="1:18" ht="18.600000000000001" thickBot="1" x14ac:dyDescent="0.35">
      <c r="A1857" s="2">
        <v>2021</v>
      </c>
      <c r="B1857" s="118" t="s">
        <v>438</v>
      </c>
      <c r="C1857" s="5" t="s">
        <v>197</v>
      </c>
      <c r="D1857" s="6"/>
      <c r="E1857" s="6"/>
      <c r="F1857" s="6"/>
      <c r="G1857" s="81" t="s">
        <v>440</v>
      </c>
      <c r="H1857" s="8">
        <f>+H1858+H1962+H1968+H1980+H1991</f>
        <v>4237527256305</v>
      </c>
      <c r="I1857" s="8">
        <f>+I1858+I1962+I1968+I1980+I1991</f>
        <v>0</v>
      </c>
      <c r="J1857" s="8">
        <f>+J1858+J1962+J1968+J1980+J1991</f>
        <v>0</v>
      </c>
      <c r="K1857" s="8">
        <f>+K1858+K1962+K1968+K1980+K1991</f>
        <v>21990000000</v>
      </c>
      <c r="L1857" s="8">
        <f>+L1858+L1962+L1968+L1980+L1991</f>
        <v>21990000000</v>
      </c>
      <c r="M1857" s="8">
        <f t="shared" si="738"/>
        <v>0</v>
      </c>
      <c r="N1857" s="8">
        <f>+N1858+N1962+N1968+N1980+N1991</f>
        <v>4237527256305</v>
      </c>
      <c r="O1857" s="8">
        <f t="shared" ref="O1857:R1857" si="755">+O1858+O1962+O1968+O1980+O1991</f>
        <v>4126252870357.8301</v>
      </c>
      <c r="P1857" s="8">
        <f t="shared" si="755"/>
        <v>4113255824910.9102</v>
      </c>
      <c r="Q1857" s="8">
        <f t="shared" si="755"/>
        <v>154299571752.95999</v>
      </c>
      <c r="R1857" s="9">
        <f t="shared" si="755"/>
        <v>154067084328.95999</v>
      </c>
    </row>
    <row r="1858" spans="1:18" ht="18.600000000000001" thickBot="1" x14ac:dyDescent="0.35">
      <c r="A1858" s="2">
        <v>2021</v>
      </c>
      <c r="B1858" s="118" t="s">
        <v>438</v>
      </c>
      <c r="C1858" s="10" t="s">
        <v>198</v>
      </c>
      <c r="D1858" s="11"/>
      <c r="E1858" s="11"/>
      <c r="F1858" s="42"/>
      <c r="G1858" s="82" t="s">
        <v>199</v>
      </c>
      <c r="H1858" s="102">
        <f>+H1859</f>
        <v>4013197084476</v>
      </c>
      <c r="I1858" s="102">
        <f>+I1859</f>
        <v>0</v>
      </c>
      <c r="J1858" s="102">
        <f>+J1859</f>
        <v>0</v>
      </c>
      <c r="K1858" s="102">
        <f>+K1859</f>
        <v>0</v>
      </c>
      <c r="L1858" s="102">
        <f>+L1859</f>
        <v>0</v>
      </c>
      <c r="M1858" s="102">
        <f t="shared" si="738"/>
        <v>0</v>
      </c>
      <c r="N1858" s="102">
        <f>+N1859</f>
        <v>4013197084476</v>
      </c>
      <c r="O1858" s="102">
        <f t="shared" ref="O1858:R1858" si="756">+O1859</f>
        <v>4000510223601.52</v>
      </c>
      <c r="P1858" s="102">
        <f t="shared" si="756"/>
        <v>3993865724633.3301</v>
      </c>
      <c r="Q1858" s="102">
        <f t="shared" si="756"/>
        <v>123647913913.47</v>
      </c>
      <c r="R1858" s="103">
        <f t="shared" si="756"/>
        <v>123537610756.47</v>
      </c>
    </row>
    <row r="1859" spans="1:18" ht="18.600000000000001" thickBot="1" x14ac:dyDescent="0.35">
      <c r="A1859" s="2">
        <v>2021</v>
      </c>
      <c r="B1859" s="118" t="s">
        <v>438</v>
      </c>
      <c r="C1859" s="15" t="s">
        <v>200</v>
      </c>
      <c r="D1859" s="16"/>
      <c r="E1859" s="16"/>
      <c r="F1859" s="21"/>
      <c r="G1859" s="85" t="s">
        <v>201</v>
      </c>
      <c r="H1859" s="95">
        <f>+H1860+H1864+H1868+H1872+H1876+H1880+H1884+H1888+H1892+H1896+H1902+H1906+H1910+H1914+H1918+H1922+H1926+H1931+H1934+H1938+H1942+H1946+H1950+H1954</f>
        <v>4013197084476</v>
      </c>
      <c r="I1859" s="95">
        <f>+I1860+I1864+I1868+I1872+I1876+I1880+I1884+I1888+I1892+I1896+I1902+I1906+I1910+I1914+I1918+I1922+I1926+I1931+I1934+I1938+I1942+I1946+I1950+I1954</f>
        <v>0</v>
      </c>
      <c r="J1859" s="95">
        <f>+J1860+J1864+J1868+J1872+J1876+J1880+J1884+J1888+J1892+J1896+J1902+J1906+J1910+J1914+J1918+J1922+J1926+J1931+J1934+J1938+J1942+J1946+J1950+J1954</f>
        <v>0</v>
      </c>
      <c r="K1859" s="95">
        <f>+K1860+K1864+K1868+K1872+K1876+K1880+K1884+K1888+K1892+K1896+K1902+K1906+K1910+K1914+K1918+K1922+K1926+K1931+K1934+K1938+K1942+K1946+K1950+K1954</f>
        <v>0</v>
      </c>
      <c r="L1859" s="95">
        <f>+L1860+L1864+L1868+L1872+L1876+L1880+L1884+L1888+L1892+L1896+L1902+L1906+L1910+L1914+L1918+L1922+L1926+L1931+L1934+L1938+L1942+L1946+L1950+L1954</f>
        <v>0</v>
      </c>
      <c r="M1859" s="95">
        <f t="shared" si="738"/>
        <v>0</v>
      </c>
      <c r="N1859" s="95">
        <f>+N1860+N1864+N1868+N1872+N1876+N1880+N1884+N1888+N1892+N1896+N1902+N1906+N1910+N1914+N1918+N1922+N1926+N1931+N1934+N1938+N1942+N1946+N1950+N1954</f>
        <v>4013197084476</v>
      </c>
      <c r="O1859" s="95">
        <f t="shared" ref="O1859:R1859" si="757">+O1860+O1864+O1868+O1872+O1876+O1880+O1884+O1888+O1892+O1896+O1902+O1906+O1910+O1914+O1918+O1922+O1926+O1931+O1934+O1938+O1942+O1946+O1950+O1954</f>
        <v>4000510223601.52</v>
      </c>
      <c r="P1859" s="95">
        <f t="shared" si="757"/>
        <v>3993865724633.3301</v>
      </c>
      <c r="Q1859" s="95">
        <f t="shared" si="757"/>
        <v>123647913913.47</v>
      </c>
      <c r="R1859" s="97">
        <f t="shared" si="757"/>
        <v>123537610756.47</v>
      </c>
    </row>
    <row r="1860" spans="1:18" ht="47.4" thickBot="1" x14ac:dyDescent="0.35">
      <c r="A1860" s="2">
        <v>2021</v>
      </c>
      <c r="B1860" s="118" t="s">
        <v>438</v>
      </c>
      <c r="C1860" s="15" t="s">
        <v>202</v>
      </c>
      <c r="D1860" s="21"/>
      <c r="E1860" s="21"/>
      <c r="F1860" s="21"/>
      <c r="G1860" s="85" t="s">
        <v>203</v>
      </c>
      <c r="H1860" s="95">
        <f t="shared" ref="H1860:L1862" si="758">+H1861</f>
        <v>197403295128</v>
      </c>
      <c r="I1860" s="95">
        <f t="shared" si="758"/>
        <v>0</v>
      </c>
      <c r="J1860" s="95">
        <f t="shared" si="758"/>
        <v>0</v>
      </c>
      <c r="K1860" s="95">
        <f t="shared" si="758"/>
        <v>0</v>
      </c>
      <c r="L1860" s="95">
        <f t="shared" si="758"/>
        <v>0</v>
      </c>
      <c r="M1860" s="95">
        <f t="shared" si="738"/>
        <v>0</v>
      </c>
      <c r="N1860" s="95">
        <f>+N1861</f>
        <v>197403295128</v>
      </c>
      <c r="O1860" s="95">
        <f t="shared" ref="O1860:R1862" si="759">+O1861</f>
        <v>197403295128</v>
      </c>
      <c r="P1860" s="95">
        <f t="shared" si="759"/>
        <v>197403295128</v>
      </c>
      <c r="Q1860" s="95">
        <f t="shared" si="759"/>
        <v>0</v>
      </c>
      <c r="R1860" s="97">
        <f t="shared" si="759"/>
        <v>0</v>
      </c>
    </row>
    <row r="1861" spans="1:18" ht="47.4" thickBot="1" x14ac:dyDescent="0.35">
      <c r="A1861" s="2">
        <v>2021</v>
      </c>
      <c r="B1861" s="118" t="s">
        <v>438</v>
      </c>
      <c r="C1861" s="15" t="s">
        <v>204</v>
      </c>
      <c r="D1861" s="53"/>
      <c r="E1861" s="53"/>
      <c r="F1861" s="21"/>
      <c r="G1861" s="85" t="s">
        <v>203</v>
      </c>
      <c r="H1861" s="95">
        <f t="shared" si="758"/>
        <v>197403295128</v>
      </c>
      <c r="I1861" s="95">
        <f t="shared" si="758"/>
        <v>0</v>
      </c>
      <c r="J1861" s="95">
        <f t="shared" si="758"/>
        <v>0</v>
      </c>
      <c r="K1861" s="95">
        <f t="shared" si="758"/>
        <v>0</v>
      </c>
      <c r="L1861" s="95">
        <f t="shared" si="758"/>
        <v>0</v>
      </c>
      <c r="M1861" s="95">
        <f t="shared" si="738"/>
        <v>0</v>
      </c>
      <c r="N1861" s="95">
        <f>+N1862</f>
        <v>197403295128</v>
      </c>
      <c r="O1861" s="95">
        <f t="shared" si="759"/>
        <v>197403295128</v>
      </c>
      <c r="P1861" s="95">
        <f t="shared" si="759"/>
        <v>197403295128</v>
      </c>
      <c r="Q1861" s="95">
        <f t="shared" si="759"/>
        <v>0</v>
      </c>
      <c r="R1861" s="97">
        <f t="shared" si="759"/>
        <v>0</v>
      </c>
    </row>
    <row r="1862" spans="1:18" ht="18.600000000000001" thickBot="1" x14ac:dyDescent="0.35">
      <c r="A1862" s="2">
        <v>2021</v>
      </c>
      <c r="B1862" s="118" t="s">
        <v>438</v>
      </c>
      <c r="C1862" s="15" t="s">
        <v>205</v>
      </c>
      <c r="D1862" s="53"/>
      <c r="E1862" s="53"/>
      <c r="F1862" s="21"/>
      <c r="G1862" s="85" t="s">
        <v>206</v>
      </c>
      <c r="H1862" s="95">
        <f t="shared" si="758"/>
        <v>197403295128</v>
      </c>
      <c r="I1862" s="95">
        <f t="shared" si="758"/>
        <v>0</v>
      </c>
      <c r="J1862" s="95">
        <f t="shared" si="758"/>
        <v>0</v>
      </c>
      <c r="K1862" s="95">
        <f t="shared" si="758"/>
        <v>0</v>
      </c>
      <c r="L1862" s="95">
        <f t="shared" si="758"/>
        <v>0</v>
      </c>
      <c r="M1862" s="95">
        <f t="shared" si="738"/>
        <v>0</v>
      </c>
      <c r="N1862" s="95">
        <f>+N1863</f>
        <v>197403295128</v>
      </c>
      <c r="O1862" s="95">
        <f t="shared" si="759"/>
        <v>197403295128</v>
      </c>
      <c r="P1862" s="95">
        <f t="shared" si="759"/>
        <v>197403295128</v>
      </c>
      <c r="Q1862" s="95">
        <f t="shared" si="759"/>
        <v>0</v>
      </c>
      <c r="R1862" s="97">
        <f t="shared" si="759"/>
        <v>0</v>
      </c>
    </row>
    <row r="1863" spans="1:18" ht="18.600000000000001" thickBot="1" x14ac:dyDescent="0.35">
      <c r="A1863" s="2">
        <v>2021</v>
      </c>
      <c r="B1863" s="118" t="s">
        <v>438</v>
      </c>
      <c r="C1863" s="20" t="s">
        <v>207</v>
      </c>
      <c r="D1863" s="21" t="s">
        <v>172</v>
      </c>
      <c r="E1863" s="21">
        <v>11</v>
      </c>
      <c r="F1863" s="21" t="s">
        <v>19</v>
      </c>
      <c r="G1863" s="88" t="s">
        <v>208</v>
      </c>
      <c r="H1863" s="90">
        <v>197403295128</v>
      </c>
      <c r="I1863" s="90">
        <v>0</v>
      </c>
      <c r="J1863" s="90">
        <v>0</v>
      </c>
      <c r="K1863" s="90">
        <v>0</v>
      </c>
      <c r="L1863" s="90">
        <v>0</v>
      </c>
      <c r="M1863" s="90">
        <f t="shared" si="738"/>
        <v>0</v>
      </c>
      <c r="N1863" s="90">
        <f>+H1863+M1863</f>
        <v>197403295128</v>
      </c>
      <c r="O1863" s="90">
        <v>197403295128</v>
      </c>
      <c r="P1863" s="90">
        <v>197403295128</v>
      </c>
      <c r="Q1863" s="90">
        <v>0</v>
      </c>
      <c r="R1863" s="91">
        <v>0</v>
      </c>
    </row>
    <row r="1864" spans="1:18" ht="47.4" thickBot="1" x14ac:dyDescent="0.35">
      <c r="A1864" s="2">
        <v>2021</v>
      </c>
      <c r="B1864" s="118" t="s">
        <v>438</v>
      </c>
      <c r="C1864" s="15" t="s">
        <v>209</v>
      </c>
      <c r="D1864" s="53"/>
      <c r="E1864" s="53"/>
      <c r="F1864" s="21"/>
      <c r="G1864" s="85" t="s">
        <v>210</v>
      </c>
      <c r="H1864" s="95">
        <f t="shared" ref="H1864:L1866" si="760">+H1865</f>
        <v>1740600000</v>
      </c>
      <c r="I1864" s="95">
        <f t="shared" si="760"/>
        <v>0</v>
      </c>
      <c r="J1864" s="95">
        <f t="shared" si="760"/>
        <v>0</v>
      </c>
      <c r="K1864" s="95">
        <f t="shared" si="760"/>
        <v>0</v>
      </c>
      <c r="L1864" s="95">
        <f t="shared" si="760"/>
        <v>0</v>
      </c>
      <c r="M1864" s="95">
        <f t="shared" si="738"/>
        <v>0</v>
      </c>
      <c r="N1864" s="95">
        <f>+N1865</f>
        <v>1740600000</v>
      </c>
      <c r="O1864" s="95">
        <f t="shared" ref="O1864:R1866" si="761">+O1865</f>
        <v>1740600000</v>
      </c>
      <c r="P1864" s="95">
        <f t="shared" si="761"/>
        <v>1740600000</v>
      </c>
      <c r="Q1864" s="95">
        <f t="shared" si="761"/>
        <v>0</v>
      </c>
      <c r="R1864" s="97">
        <f t="shared" si="761"/>
        <v>0</v>
      </c>
    </row>
    <row r="1865" spans="1:18" ht="47.4" thickBot="1" x14ac:dyDescent="0.35">
      <c r="A1865" s="2">
        <v>2021</v>
      </c>
      <c r="B1865" s="118" t="s">
        <v>438</v>
      </c>
      <c r="C1865" s="15" t="s">
        <v>211</v>
      </c>
      <c r="D1865" s="21"/>
      <c r="E1865" s="21"/>
      <c r="F1865" s="21"/>
      <c r="G1865" s="104" t="s">
        <v>210</v>
      </c>
      <c r="H1865" s="95">
        <f t="shared" si="760"/>
        <v>1740600000</v>
      </c>
      <c r="I1865" s="95">
        <f t="shared" si="760"/>
        <v>0</v>
      </c>
      <c r="J1865" s="95">
        <f t="shared" si="760"/>
        <v>0</v>
      </c>
      <c r="K1865" s="95">
        <f t="shared" si="760"/>
        <v>0</v>
      </c>
      <c r="L1865" s="95">
        <f t="shared" si="760"/>
        <v>0</v>
      </c>
      <c r="M1865" s="95">
        <f t="shared" si="738"/>
        <v>0</v>
      </c>
      <c r="N1865" s="95">
        <f>+N1866</f>
        <v>1740600000</v>
      </c>
      <c r="O1865" s="95">
        <f t="shared" si="761"/>
        <v>1740600000</v>
      </c>
      <c r="P1865" s="95">
        <f t="shared" si="761"/>
        <v>1740600000</v>
      </c>
      <c r="Q1865" s="95">
        <f t="shared" si="761"/>
        <v>0</v>
      </c>
      <c r="R1865" s="97">
        <f t="shared" si="761"/>
        <v>0</v>
      </c>
    </row>
    <row r="1866" spans="1:18" ht="18.600000000000001" thickBot="1" x14ac:dyDescent="0.35">
      <c r="A1866" s="2">
        <v>2021</v>
      </c>
      <c r="B1866" s="118" t="s">
        <v>438</v>
      </c>
      <c r="C1866" s="15" t="s">
        <v>212</v>
      </c>
      <c r="D1866" s="21"/>
      <c r="E1866" s="21"/>
      <c r="F1866" s="21"/>
      <c r="G1866" s="85" t="s">
        <v>206</v>
      </c>
      <c r="H1866" s="95">
        <f t="shared" si="760"/>
        <v>1740600000</v>
      </c>
      <c r="I1866" s="95">
        <f t="shared" si="760"/>
        <v>0</v>
      </c>
      <c r="J1866" s="95">
        <f t="shared" si="760"/>
        <v>0</v>
      </c>
      <c r="K1866" s="95">
        <f t="shared" si="760"/>
        <v>0</v>
      </c>
      <c r="L1866" s="95">
        <f t="shared" si="760"/>
        <v>0</v>
      </c>
      <c r="M1866" s="95">
        <f t="shared" si="738"/>
        <v>0</v>
      </c>
      <c r="N1866" s="95">
        <f>+N1867</f>
        <v>1740600000</v>
      </c>
      <c r="O1866" s="95">
        <f t="shared" si="761"/>
        <v>1740600000</v>
      </c>
      <c r="P1866" s="95">
        <f t="shared" si="761"/>
        <v>1740600000</v>
      </c>
      <c r="Q1866" s="95">
        <f t="shared" si="761"/>
        <v>0</v>
      </c>
      <c r="R1866" s="97">
        <f t="shared" si="761"/>
        <v>0</v>
      </c>
    </row>
    <row r="1867" spans="1:18" ht="18.600000000000001" thickBot="1" x14ac:dyDescent="0.35">
      <c r="A1867" s="2">
        <v>2021</v>
      </c>
      <c r="B1867" s="118" t="s">
        <v>438</v>
      </c>
      <c r="C1867" s="20" t="s">
        <v>213</v>
      </c>
      <c r="D1867" s="21" t="s">
        <v>172</v>
      </c>
      <c r="E1867" s="21">
        <v>11</v>
      </c>
      <c r="F1867" s="21" t="s">
        <v>19</v>
      </c>
      <c r="G1867" s="88" t="s">
        <v>208</v>
      </c>
      <c r="H1867" s="90">
        <v>1740600000</v>
      </c>
      <c r="I1867" s="90">
        <v>0</v>
      </c>
      <c r="J1867" s="90">
        <v>0</v>
      </c>
      <c r="K1867" s="90">
        <v>0</v>
      </c>
      <c r="L1867" s="90">
        <v>0</v>
      </c>
      <c r="M1867" s="90">
        <f t="shared" si="738"/>
        <v>0</v>
      </c>
      <c r="N1867" s="90">
        <f>+H1867+M1867</f>
        <v>1740600000</v>
      </c>
      <c r="O1867" s="90">
        <v>1740600000</v>
      </c>
      <c r="P1867" s="90">
        <v>1740600000</v>
      </c>
      <c r="Q1867" s="90">
        <v>0</v>
      </c>
      <c r="R1867" s="91">
        <v>0</v>
      </c>
    </row>
    <row r="1868" spans="1:18" ht="63" thickBot="1" x14ac:dyDescent="0.35">
      <c r="A1868" s="2">
        <v>2021</v>
      </c>
      <c r="B1868" s="118" t="s">
        <v>438</v>
      </c>
      <c r="C1868" s="15" t="s">
        <v>214</v>
      </c>
      <c r="D1868" s="21"/>
      <c r="E1868" s="21"/>
      <c r="F1868" s="21"/>
      <c r="G1868" s="85" t="s">
        <v>215</v>
      </c>
      <c r="H1868" s="95">
        <f t="shared" ref="H1868:L1870" si="762">+H1869</f>
        <v>152413550265</v>
      </c>
      <c r="I1868" s="95">
        <f t="shared" si="762"/>
        <v>0</v>
      </c>
      <c r="J1868" s="95">
        <f t="shared" si="762"/>
        <v>0</v>
      </c>
      <c r="K1868" s="95">
        <f t="shared" si="762"/>
        <v>0</v>
      </c>
      <c r="L1868" s="95">
        <f t="shared" si="762"/>
        <v>0</v>
      </c>
      <c r="M1868" s="95">
        <f t="shared" si="738"/>
        <v>0</v>
      </c>
      <c r="N1868" s="95">
        <f>+N1869</f>
        <v>152413550265</v>
      </c>
      <c r="O1868" s="95">
        <f t="shared" ref="O1868:R1870" si="763">+O1869</f>
        <v>152413550265</v>
      </c>
      <c r="P1868" s="95">
        <f t="shared" si="763"/>
        <v>152413550265</v>
      </c>
      <c r="Q1868" s="95">
        <f t="shared" si="763"/>
        <v>0</v>
      </c>
      <c r="R1868" s="97">
        <f t="shared" si="763"/>
        <v>0</v>
      </c>
    </row>
    <row r="1869" spans="1:18" ht="63" thickBot="1" x14ac:dyDescent="0.35">
      <c r="A1869" s="2">
        <v>2021</v>
      </c>
      <c r="B1869" s="118" t="s">
        <v>438</v>
      </c>
      <c r="C1869" s="15" t="s">
        <v>216</v>
      </c>
      <c r="D1869" s="53"/>
      <c r="E1869" s="53"/>
      <c r="F1869" s="21"/>
      <c r="G1869" s="85" t="s">
        <v>215</v>
      </c>
      <c r="H1869" s="95">
        <f t="shared" si="762"/>
        <v>152413550265</v>
      </c>
      <c r="I1869" s="95">
        <f t="shared" si="762"/>
        <v>0</v>
      </c>
      <c r="J1869" s="95">
        <f t="shared" si="762"/>
        <v>0</v>
      </c>
      <c r="K1869" s="95">
        <f t="shared" si="762"/>
        <v>0</v>
      </c>
      <c r="L1869" s="95">
        <f t="shared" si="762"/>
        <v>0</v>
      </c>
      <c r="M1869" s="95">
        <f t="shared" si="738"/>
        <v>0</v>
      </c>
      <c r="N1869" s="95">
        <f>+N1870</f>
        <v>152413550265</v>
      </c>
      <c r="O1869" s="95">
        <f t="shared" si="763"/>
        <v>152413550265</v>
      </c>
      <c r="P1869" s="95">
        <f t="shared" si="763"/>
        <v>152413550265</v>
      </c>
      <c r="Q1869" s="95">
        <f t="shared" si="763"/>
        <v>0</v>
      </c>
      <c r="R1869" s="97">
        <f t="shared" si="763"/>
        <v>0</v>
      </c>
    </row>
    <row r="1870" spans="1:18" ht="18.600000000000001" thickBot="1" x14ac:dyDescent="0.35">
      <c r="A1870" s="2">
        <v>2021</v>
      </c>
      <c r="B1870" s="118" t="s">
        <v>438</v>
      </c>
      <c r="C1870" s="15" t="s">
        <v>217</v>
      </c>
      <c r="D1870" s="53"/>
      <c r="E1870" s="53"/>
      <c r="F1870" s="21"/>
      <c r="G1870" s="85" t="s">
        <v>218</v>
      </c>
      <c r="H1870" s="95">
        <f t="shared" si="762"/>
        <v>152413550265</v>
      </c>
      <c r="I1870" s="95">
        <f t="shared" si="762"/>
        <v>0</v>
      </c>
      <c r="J1870" s="95">
        <f t="shared" si="762"/>
        <v>0</v>
      </c>
      <c r="K1870" s="95">
        <f t="shared" si="762"/>
        <v>0</v>
      </c>
      <c r="L1870" s="95">
        <f t="shared" si="762"/>
        <v>0</v>
      </c>
      <c r="M1870" s="95">
        <f t="shared" si="738"/>
        <v>0</v>
      </c>
      <c r="N1870" s="95">
        <f>+N1871</f>
        <v>152413550265</v>
      </c>
      <c r="O1870" s="95">
        <f t="shared" si="763"/>
        <v>152413550265</v>
      </c>
      <c r="P1870" s="95">
        <f t="shared" si="763"/>
        <v>152413550265</v>
      </c>
      <c r="Q1870" s="95">
        <f t="shared" si="763"/>
        <v>0</v>
      </c>
      <c r="R1870" s="97">
        <f t="shared" si="763"/>
        <v>0</v>
      </c>
    </row>
    <row r="1871" spans="1:18" ht="18.600000000000001" thickBot="1" x14ac:dyDescent="0.35">
      <c r="A1871" s="2">
        <v>2021</v>
      </c>
      <c r="B1871" s="118" t="s">
        <v>438</v>
      </c>
      <c r="C1871" s="20" t="s">
        <v>219</v>
      </c>
      <c r="D1871" s="21" t="s">
        <v>172</v>
      </c>
      <c r="E1871" s="21">
        <v>11</v>
      </c>
      <c r="F1871" s="21" t="s">
        <v>19</v>
      </c>
      <c r="G1871" s="88" t="s">
        <v>208</v>
      </c>
      <c r="H1871" s="90">
        <v>152413550265</v>
      </c>
      <c r="I1871" s="90">
        <v>0</v>
      </c>
      <c r="J1871" s="90">
        <v>0</v>
      </c>
      <c r="K1871" s="90">
        <v>0</v>
      </c>
      <c r="L1871" s="90">
        <v>0</v>
      </c>
      <c r="M1871" s="90">
        <f t="shared" si="738"/>
        <v>0</v>
      </c>
      <c r="N1871" s="90">
        <f>+H1871+M1871</f>
        <v>152413550265</v>
      </c>
      <c r="O1871" s="90">
        <v>152413550265</v>
      </c>
      <c r="P1871" s="90">
        <v>152413550265</v>
      </c>
      <c r="Q1871" s="90">
        <v>0</v>
      </c>
      <c r="R1871" s="91">
        <v>0</v>
      </c>
    </row>
    <row r="1872" spans="1:18" ht="78.599999999999994" thickBot="1" x14ac:dyDescent="0.35">
      <c r="A1872" s="2">
        <v>2021</v>
      </c>
      <c r="B1872" s="118" t="s">
        <v>438</v>
      </c>
      <c r="C1872" s="15" t="s">
        <v>220</v>
      </c>
      <c r="D1872" s="21"/>
      <c r="E1872" s="21"/>
      <c r="F1872" s="21"/>
      <c r="G1872" s="104" t="s">
        <v>221</v>
      </c>
      <c r="H1872" s="95">
        <f t="shared" ref="H1872:L1874" si="764">+H1873</f>
        <v>174246806812</v>
      </c>
      <c r="I1872" s="95">
        <f t="shared" si="764"/>
        <v>0</v>
      </c>
      <c r="J1872" s="95">
        <f t="shared" si="764"/>
        <v>0</v>
      </c>
      <c r="K1872" s="95">
        <f t="shared" si="764"/>
        <v>0</v>
      </c>
      <c r="L1872" s="95">
        <f t="shared" si="764"/>
        <v>0</v>
      </c>
      <c r="M1872" s="95">
        <f t="shared" si="738"/>
        <v>0</v>
      </c>
      <c r="N1872" s="95">
        <f>+N1873</f>
        <v>174246806812</v>
      </c>
      <c r="O1872" s="95">
        <f t="shared" ref="O1872:R1874" si="765">+O1873</f>
        <v>174246806812</v>
      </c>
      <c r="P1872" s="95">
        <f t="shared" si="765"/>
        <v>174246806812</v>
      </c>
      <c r="Q1872" s="95">
        <f t="shared" si="765"/>
        <v>0</v>
      </c>
      <c r="R1872" s="97">
        <f t="shared" si="765"/>
        <v>0</v>
      </c>
    </row>
    <row r="1873" spans="1:18" ht="78.599999999999994" thickBot="1" x14ac:dyDescent="0.35">
      <c r="A1873" s="2">
        <v>2021</v>
      </c>
      <c r="B1873" s="118" t="s">
        <v>438</v>
      </c>
      <c r="C1873" s="15" t="s">
        <v>222</v>
      </c>
      <c r="D1873" s="53"/>
      <c r="E1873" s="53"/>
      <c r="F1873" s="21"/>
      <c r="G1873" s="104" t="s">
        <v>221</v>
      </c>
      <c r="H1873" s="95">
        <f t="shared" si="764"/>
        <v>174246806812</v>
      </c>
      <c r="I1873" s="95">
        <f t="shared" si="764"/>
        <v>0</v>
      </c>
      <c r="J1873" s="95">
        <f t="shared" si="764"/>
        <v>0</v>
      </c>
      <c r="K1873" s="95">
        <f t="shared" si="764"/>
        <v>0</v>
      </c>
      <c r="L1873" s="95">
        <f t="shared" si="764"/>
        <v>0</v>
      </c>
      <c r="M1873" s="95">
        <f t="shared" si="738"/>
        <v>0</v>
      </c>
      <c r="N1873" s="95">
        <f>+N1874</f>
        <v>174246806812</v>
      </c>
      <c r="O1873" s="95">
        <f t="shared" si="765"/>
        <v>174246806812</v>
      </c>
      <c r="P1873" s="95">
        <f t="shared" si="765"/>
        <v>174246806812</v>
      </c>
      <c r="Q1873" s="95">
        <f t="shared" si="765"/>
        <v>0</v>
      </c>
      <c r="R1873" s="97">
        <f t="shared" si="765"/>
        <v>0</v>
      </c>
    </row>
    <row r="1874" spans="1:18" ht="18.600000000000001" thickBot="1" x14ac:dyDescent="0.35">
      <c r="A1874" s="2">
        <v>2021</v>
      </c>
      <c r="B1874" s="118" t="s">
        <v>438</v>
      </c>
      <c r="C1874" s="15" t="s">
        <v>223</v>
      </c>
      <c r="D1874" s="53"/>
      <c r="E1874" s="53"/>
      <c r="F1874" s="21"/>
      <c r="G1874" s="85" t="s">
        <v>218</v>
      </c>
      <c r="H1874" s="95">
        <f t="shared" si="764"/>
        <v>174246806812</v>
      </c>
      <c r="I1874" s="95">
        <f t="shared" si="764"/>
        <v>0</v>
      </c>
      <c r="J1874" s="95">
        <f t="shared" si="764"/>
        <v>0</v>
      </c>
      <c r="K1874" s="95">
        <f t="shared" si="764"/>
        <v>0</v>
      </c>
      <c r="L1874" s="95">
        <f t="shared" si="764"/>
        <v>0</v>
      </c>
      <c r="M1874" s="95">
        <f t="shared" si="738"/>
        <v>0</v>
      </c>
      <c r="N1874" s="95">
        <f>+N1875</f>
        <v>174246806812</v>
      </c>
      <c r="O1874" s="95">
        <f t="shared" si="765"/>
        <v>174246806812</v>
      </c>
      <c r="P1874" s="95">
        <f t="shared" si="765"/>
        <v>174246806812</v>
      </c>
      <c r="Q1874" s="95">
        <f t="shared" si="765"/>
        <v>0</v>
      </c>
      <c r="R1874" s="97">
        <f t="shared" si="765"/>
        <v>0</v>
      </c>
    </row>
    <row r="1875" spans="1:18" ht="18.600000000000001" thickBot="1" x14ac:dyDescent="0.35">
      <c r="A1875" s="2">
        <v>2021</v>
      </c>
      <c r="B1875" s="118" t="s">
        <v>438</v>
      </c>
      <c r="C1875" s="20" t="s">
        <v>224</v>
      </c>
      <c r="D1875" s="21" t="s">
        <v>172</v>
      </c>
      <c r="E1875" s="21">
        <v>11</v>
      </c>
      <c r="F1875" s="21" t="s">
        <v>19</v>
      </c>
      <c r="G1875" s="88" t="s">
        <v>208</v>
      </c>
      <c r="H1875" s="90">
        <v>174246806812</v>
      </c>
      <c r="I1875" s="90">
        <v>0</v>
      </c>
      <c r="J1875" s="90">
        <v>0</v>
      </c>
      <c r="K1875" s="90">
        <v>0</v>
      </c>
      <c r="L1875" s="90">
        <v>0</v>
      </c>
      <c r="M1875" s="90">
        <f t="shared" si="738"/>
        <v>0</v>
      </c>
      <c r="N1875" s="90">
        <f>+H1875+M1875</f>
        <v>174246806812</v>
      </c>
      <c r="O1875" s="90">
        <v>174246806812</v>
      </c>
      <c r="P1875" s="90">
        <v>174246806812</v>
      </c>
      <c r="Q1875" s="90">
        <v>0</v>
      </c>
      <c r="R1875" s="91">
        <v>0</v>
      </c>
    </row>
    <row r="1876" spans="1:18" ht="63" thickBot="1" x14ac:dyDescent="0.35">
      <c r="A1876" s="2">
        <v>2021</v>
      </c>
      <c r="B1876" s="118" t="s">
        <v>438</v>
      </c>
      <c r="C1876" s="15" t="s">
        <v>225</v>
      </c>
      <c r="D1876" s="16"/>
      <c r="E1876" s="16"/>
      <c r="F1876" s="16"/>
      <c r="G1876" s="85" t="s">
        <v>226</v>
      </c>
      <c r="H1876" s="95">
        <f t="shared" ref="H1876:L1878" si="766">+H1877</f>
        <v>251092107058</v>
      </c>
      <c r="I1876" s="95">
        <f t="shared" si="766"/>
        <v>0</v>
      </c>
      <c r="J1876" s="95">
        <f t="shared" si="766"/>
        <v>0</v>
      </c>
      <c r="K1876" s="95">
        <f t="shared" si="766"/>
        <v>0</v>
      </c>
      <c r="L1876" s="95">
        <f t="shared" si="766"/>
        <v>0</v>
      </c>
      <c r="M1876" s="95">
        <f t="shared" si="738"/>
        <v>0</v>
      </c>
      <c r="N1876" s="95">
        <f>+N1877</f>
        <v>251092107058</v>
      </c>
      <c r="O1876" s="95">
        <f t="shared" ref="O1876:R1878" si="767">+O1877</f>
        <v>251092107058</v>
      </c>
      <c r="P1876" s="95">
        <f t="shared" si="767"/>
        <v>251092107058</v>
      </c>
      <c r="Q1876" s="95">
        <f t="shared" si="767"/>
        <v>0</v>
      </c>
      <c r="R1876" s="97">
        <f t="shared" si="767"/>
        <v>0</v>
      </c>
    </row>
    <row r="1877" spans="1:18" ht="63" thickBot="1" x14ac:dyDescent="0.35">
      <c r="A1877" s="2">
        <v>2021</v>
      </c>
      <c r="B1877" s="118" t="s">
        <v>438</v>
      </c>
      <c r="C1877" s="15" t="s">
        <v>227</v>
      </c>
      <c r="D1877" s="55"/>
      <c r="E1877" s="55"/>
      <c r="F1877" s="16"/>
      <c r="G1877" s="104" t="s">
        <v>226</v>
      </c>
      <c r="H1877" s="95">
        <f t="shared" si="766"/>
        <v>251092107058</v>
      </c>
      <c r="I1877" s="95">
        <f t="shared" si="766"/>
        <v>0</v>
      </c>
      <c r="J1877" s="95">
        <f t="shared" si="766"/>
        <v>0</v>
      </c>
      <c r="K1877" s="95">
        <f t="shared" si="766"/>
        <v>0</v>
      </c>
      <c r="L1877" s="95">
        <f t="shared" si="766"/>
        <v>0</v>
      </c>
      <c r="M1877" s="95">
        <f t="shared" si="738"/>
        <v>0</v>
      </c>
      <c r="N1877" s="95">
        <f>+N1878</f>
        <v>251092107058</v>
      </c>
      <c r="O1877" s="95">
        <f t="shared" si="767"/>
        <v>251092107058</v>
      </c>
      <c r="P1877" s="95">
        <f t="shared" si="767"/>
        <v>251092107058</v>
      </c>
      <c r="Q1877" s="95">
        <f t="shared" si="767"/>
        <v>0</v>
      </c>
      <c r="R1877" s="97">
        <f t="shared" si="767"/>
        <v>0</v>
      </c>
    </row>
    <row r="1878" spans="1:18" ht="18.600000000000001" thickBot="1" x14ac:dyDescent="0.35">
      <c r="A1878" s="2">
        <v>2021</v>
      </c>
      <c r="B1878" s="118" t="s">
        <v>438</v>
      </c>
      <c r="C1878" s="15" t="s">
        <v>228</v>
      </c>
      <c r="D1878" s="55"/>
      <c r="E1878" s="55"/>
      <c r="F1878" s="16"/>
      <c r="G1878" s="85" t="s">
        <v>218</v>
      </c>
      <c r="H1878" s="95">
        <f t="shared" si="766"/>
        <v>251092107058</v>
      </c>
      <c r="I1878" s="95">
        <f t="shared" si="766"/>
        <v>0</v>
      </c>
      <c r="J1878" s="95">
        <f t="shared" si="766"/>
        <v>0</v>
      </c>
      <c r="K1878" s="95">
        <f t="shared" si="766"/>
        <v>0</v>
      </c>
      <c r="L1878" s="95">
        <f t="shared" si="766"/>
        <v>0</v>
      </c>
      <c r="M1878" s="95">
        <f t="shared" si="738"/>
        <v>0</v>
      </c>
      <c r="N1878" s="95">
        <f>+N1879</f>
        <v>251092107058</v>
      </c>
      <c r="O1878" s="95">
        <f t="shared" si="767"/>
        <v>251092107058</v>
      </c>
      <c r="P1878" s="95">
        <f t="shared" si="767"/>
        <v>251092107058</v>
      </c>
      <c r="Q1878" s="95">
        <f t="shared" si="767"/>
        <v>0</v>
      </c>
      <c r="R1878" s="97">
        <f t="shared" si="767"/>
        <v>0</v>
      </c>
    </row>
    <row r="1879" spans="1:18" ht="18.600000000000001" thickBot="1" x14ac:dyDescent="0.35">
      <c r="A1879" s="2">
        <v>2021</v>
      </c>
      <c r="B1879" s="118" t="s">
        <v>438</v>
      </c>
      <c r="C1879" s="20" t="s">
        <v>229</v>
      </c>
      <c r="D1879" s="21" t="s">
        <v>172</v>
      </c>
      <c r="E1879" s="21">
        <v>11</v>
      </c>
      <c r="F1879" s="21" t="s">
        <v>19</v>
      </c>
      <c r="G1879" s="88" t="s">
        <v>208</v>
      </c>
      <c r="H1879" s="90">
        <v>251092107058</v>
      </c>
      <c r="I1879" s="90">
        <v>0</v>
      </c>
      <c r="J1879" s="90">
        <v>0</v>
      </c>
      <c r="K1879" s="90">
        <v>0</v>
      </c>
      <c r="L1879" s="90">
        <v>0</v>
      </c>
      <c r="M1879" s="90">
        <f t="shared" si="738"/>
        <v>0</v>
      </c>
      <c r="N1879" s="90">
        <f>+H1879+M1879</f>
        <v>251092107058</v>
      </c>
      <c r="O1879" s="90">
        <v>251092107058</v>
      </c>
      <c r="P1879" s="90">
        <v>251092107058</v>
      </c>
      <c r="Q1879" s="90">
        <v>0</v>
      </c>
      <c r="R1879" s="91">
        <v>0</v>
      </c>
    </row>
    <row r="1880" spans="1:18" ht="78.599999999999994" thickBot="1" x14ac:dyDescent="0.35">
      <c r="A1880" s="2">
        <v>2021</v>
      </c>
      <c r="B1880" s="118" t="s">
        <v>438</v>
      </c>
      <c r="C1880" s="15" t="s">
        <v>230</v>
      </c>
      <c r="D1880" s="21"/>
      <c r="E1880" s="21"/>
      <c r="F1880" s="21"/>
      <c r="G1880" s="85" t="s">
        <v>231</v>
      </c>
      <c r="H1880" s="95">
        <f t="shared" ref="H1880:L1882" si="768">+H1881</f>
        <v>242233026988</v>
      </c>
      <c r="I1880" s="95">
        <f t="shared" si="768"/>
        <v>0</v>
      </c>
      <c r="J1880" s="95">
        <f t="shared" si="768"/>
        <v>0</v>
      </c>
      <c r="K1880" s="95">
        <f t="shared" si="768"/>
        <v>0</v>
      </c>
      <c r="L1880" s="95">
        <f t="shared" si="768"/>
        <v>0</v>
      </c>
      <c r="M1880" s="95">
        <f t="shared" si="738"/>
        <v>0</v>
      </c>
      <c r="N1880" s="95">
        <f>+N1881</f>
        <v>242233026988</v>
      </c>
      <c r="O1880" s="95">
        <f t="shared" ref="O1880:R1882" si="769">+O1881</f>
        <v>242233026988</v>
      </c>
      <c r="P1880" s="95">
        <f t="shared" si="769"/>
        <v>242233026988</v>
      </c>
      <c r="Q1880" s="95">
        <f t="shared" si="769"/>
        <v>8850428804</v>
      </c>
      <c r="R1880" s="97">
        <f t="shared" si="769"/>
        <v>8850428804</v>
      </c>
    </row>
    <row r="1881" spans="1:18" ht="78.599999999999994" thickBot="1" x14ac:dyDescent="0.35">
      <c r="A1881" s="2">
        <v>2021</v>
      </c>
      <c r="B1881" s="118" t="s">
        <v>438</v>
      </c>
      <c r="C1881" s="15" t="s">
        <v>232</v>
      </c>
      <c r="D1881" s="53"/>
      <c r="E1881" s="53"/>
      <c r="F1881" s="21"/>
      <c r="G1881" s="85" t="s">
        <v>231</v>
      </c>
      <c r="H1881" s="95">
        <f t="shared" si="768"/>
        <v>242233026988</v>
      </c>
      <c r="I1881" s="95">
        <f t="shared" si="768"/>
        <v>0</v>
      </c>
      <c r="J1881" s="95">
        <f t="shared" si="768"/>
        <v>0</v>
      </c>
      <c r="K1881" s="95">
        <f t="shared" si="768"/>
        <v>0</v>
      </c>
      <c r="L1881" s="95">
        <f t="shared" si="768"/>
        <v>0</v>
      </c>
      <c r="M1881" s="95">
        <f t="shared" si="738"/>
        <v>0</v>
      </c>
      <c r="N1881" s="95">
        <f>+N1882</f>
        <v>242233026988</v>
      </c>
      <c r="O1881" s="95">
        <f t="shared" si="769"/>
        <v>242233026988</v>
      </c>
      <c r="P1881" s="95">
        <f t="shared" si="769"/>
        <v>242233026988</v>
      </c>
      <c r="Q1881" s="95">
        <f t="shared" si="769"/>
        <v>8850428804</v>
      </c>
      <c r="R1881" s="97">
        <f t="shared" si="769"/>
        <v>8850428804</v>
      </c>
    </row>
    <row r="1882" spans="1:18" ht="18.600000000000001" thickBot="1" x14ac:dyDescent="0.35">
      <c r="A1882" s="2">
        <v>2021</v>
      </c>
      <c r="B1882" s="118" t="s">
        <v>438</v>
      </c>
      <c r="C1882" s="15" t="s">
        <v>233</v>
      </c>
      <c r="D1882" s="53"/>
      <c r="E1882" s="53"/>
      <c r="F1882" s="21"/>
      <c r="G1882" s="85" t="s">
        <v>218</v>
      </c>
      <c r="H1882" s="95">
        <f t="shared" si="768"/>
        <v>242233026988</v>
      </c>
      <c r="I1882" s="95">
        <f t="shared" si="768"/>
        <v>0</v>
      </c>
      <c r="J1882" s="95">
        <f t="shared" si="768"/>
        <v>0</v>
      </c>
      <c r="K1882" s="95">
        <f t="shared" si="768"/>
        <v>0</v>
      </c>
      <c r="L1882" s="95">
        <f t="shared" si="768"/>
        <v>0</v>
      </c>
      <c r="M1882" s="95">
        <f t="shared" si="738"/>
        <v>0</v>
      </c>
      <c r="N1882" s="95">
        <f>+N1883</f>
        <v>242233026988</v>
      </c>
      <c r="O1882" s="95">
        <f t="shared" si="769"/>
        <v>242233026988</v>
      </c>
      <c r="P1882" s="95">
        <f t="shared" si="769"/>
        <v>242233026988</v>
      </c>
      <c r="Q1882" s="95">
        <f t="shared" si="769"/>
        <v>8850428804</v>
      </c>
      <c r="R1882" s="97">
        <f t="shared" si="769"/>
        <v>8850428804</v>
      </c>
    </row>
    <row r="1883" spans="1:18" ht="18.600000000000001" thickBot="1" x14ac:dyDescent="0.35">
      <c r="A1883" s="2">
        <v>2021</v>
      </c>
      <c r="B1883" s="118" t="s">
        <v>438</v>
      </c>
      <c r="C1883" s="20" t="s">
        <v>234</v>
      </c>
      <c r="D1883" s="21" t="s">
        <v>172</v>
      </c>
      <c r="E1883" s="21">
        <v>11</v>
      </c>
      <c r="F1883" s="21" t="s">
        <v>19</v>
      </c>
      <c r="G1883" s="88" t="s">
        <v>208</v>
      </c>
      <c r="H1883" s="90">
        <v>242233026988</v>
      </c>
      <c r="I1883" s="90">
        <v>0</v>
      </c>
      <c r="J1883" s="90">
        <v>0</v>
      </c>
      <c r="K1883" s="90">
        <v>0</v>
      </c>
      <c r="L1883" s="90">
        <v>0</v>
      </c>
      <c r="M1883" s="90">
        <f t="shared" si="738"/>
        <v>0</v>
      </c>
      <c r="N1883" s="90">
        <f>+H1883+M1883</f>
        <v>242233026988</v>
      </c>
      <c r="O1883" s="90">
        <v>242233026988</v>
      </c>
      <c r="P1883" s="90">
        <v>242233026988</v>
      </c>
      <c r="Q1883" s="90">
        <v>8850428804</v>
      </c>
      <c r="R1883" s="91">
        <v>8850428804</v>
      </c>
    </row>
    <row r="1884" spans="1:18" ht="63" thickBot="1" x14ac:dyDescent="0.35">
      <c r="A1884" s="2">
        <v>2021</v>
      </c>
      <c r="B1884" s="118" t="s">
        <v>438</v>
      </c>
      <c r="C1884" s="15" t="s">
        <v>235</v>
      </c>
      <c r="D1884" s="21"/>
      <c r="E1884" s="21"/>
      <c r="F1884" s="21"/>
      <c r="G1884" s="85" t="s">
        <v>236</v>
      </c>
      <c r="H1884" s="95">
        <f t="shared" ref="H1884:L1886" si="770">+H1885</f>
        <v>172797196133</v>
      </c>
      <c r="I1884" s="95">
        <f t="shared" si="770"/>
        <v>0</v>
      </c>
      <c r="J1884" s="95">
        <f t="shared" si="770"/>
        <v>0</v>
      </c>
      <c r="K1884" s="95">
        <f t="shared" si="770"/>
        <v>0</v>
      </c>
      <c r="L1884" s="95">
        <f t="shared" si="770"/>
        <v>0</v>
      </c>
      <c r="M1884" s="95">
        <f t="shared" si="738"/>
        <v>0</v>
      </c>
      <c r="N1884" s="95">
        <f>+N1885</f>
        <v>172797196133</v>
      </c>
      <c r="O1884" s="95">
        <f t="shared" ref="O1884:R1886" si="771">+O1885</f>
        <v>172797196133</v>
      </c>
      <c r="P1884" s="95">
        <f t="shared" si="771"/>
        <v>172797196133</v>
      </c>
      <c r="Q1884" s="95">
        <f t="shared" si="771"/>
        <v>11739643239</v>
      </c>
      <c r="R1884" s="97">
        <f t="shared" si="771"/>
        <v>11739643239</v>
      </c>
    </row>
    <row r="1885" spans="1:18" ht="63" thickBot="1" x14ac:dyDescent="0.35">
      <c r="A1885" s="2">
        <v>2021</v>
      </c>
      <c r="B1885" s="118" t="s">
        <v>438</v>
      </c>
      <c r="C1885" s="15" t="s">
        <v>237</v>
      </c>
      <c r="D1885" s="53"/>
      <c r="E1885" s="53"/>
      <c r="F1885" s="21"/>
      <c r="G1885" s="104" t="s">
        <v>236</v>
      </c>
      <c r="H1885" s="95">
        <f t="shared" si="770"/>
        <v>172797196133</v>
      </c>
      <c r="I1885" s="95">
        <f t="shared" si="770"/>
        <v>0</v>
      </c>
      <c r="J1885" s="95">
        <f t="shared" si="770"/>
        <v>0</v>
      </c>
      <c r="K1885" s="95">
        <f t="shared" si="770"/>
        <v>0</v>
      </c>
      <c r="L1885" s="95">
        <f t="shared" si="770"/>
        <v>0</v>
      </c>
      <c r="M1885" s="95">
        <f t="shared" si="738"/>
        <v>0</v>
      </c>
      <c r="N1885" s="95">
        <f>+N1886</f>
        <v>172797196133</v>
      </c>
      <c r="O1885" s="95">
        <f t="shared" si="771"/>
        <v>172797196133</v>
      </c>
      <c r="P1885" s="95">
        <f t="shared" si="771"/>
        <v>172797196133</v>
      </c>
      <c r="Q1885" s="95">
        <f t="shared" si="771"/>
        <v>11739643239</v>
      </c>
      <c r="R1885" s="97">
        <f t="shared" si="771"/>
        <v>11739643239</v>
      </c>
    </row>
    <row r="1886" spans="1:18" ht="18.600000000000001" thickBot="1" x14ac:dyDescent="0.35">
      <c r="A1886" s="2">
        <v>2021</v>
      </c>
      <c r="B1886" s="118" t="s">
        <v>438</v>
      </c>
      <c r="C1886" s="15" t="s">
        <v>238</v>
      </c>
      <c r="D1886" s="53"/>
      <c r="E1886" s="53"/>
      <c r="F1886" s="21"/>
      <c r="G1886" s="85" t="s">
        <v>218</v>
      </c>
      <c r="H1886" s="95">
        <f t="shared" si="770"/>
        <v>172797196133</v>
      </c>
      <c r="I1886" s="95">
        <f t="shared" si="770"/>
        <v>0</v>
      </c>
      <c r="J1886" s="95">
        <f t="shared" si="770"/>
        <v>0</v>
      </c>
      <c r="K1886" s="95">
        <f t="shared" si="770"/>
        <v>0</v>
      </c>
      <c r="L1886" s="95">
        <f t="shared" si="770"/>
        <v>0</v>
      </c>
      <c r="M1886" s="95">
        <f t="shared" si="738"/>
        <v>0</v>
      </c>
      <c r="N1886" s="95">
        <f>+N1887</f>
        <v>172797196133</v>
      </c>
      <c r="O1886" s="95">
        <f t="shared" si="771"/>
        <v>172797196133</v>
      </c>
      <c r="P1886" s="95">
        <f t="shared" si="771"/>
        <v>172797196133</v>
      </c>
      <c r="Q1886" s="95">
        <f t="shared" si="771"/>
        <v>11739643239</v>
      </c>
      <c r="R1886" s="97">
        <f t="shared" si="771"/>
        <v>11739643239</v>
      </c>
    </row>
    <row r="1887" spans="1:18" ht="18.600000000000001" thickBot="1" x14ac:dyDescent="0.35">
      <c r="A1887" s="2">
        <v>2021</v>
      </c>
      <c r="B1887" s="118" t="s">
        <v>438</v>
      </c>
      <c r="C1887" s="20" t="s">
        <v>239</v>
      </c>
      <c r="D1887" s="21" t="s">
        <v>172</v>
      </c>
      <c r="E1887" s="21">
        <v>11</v>
      </c>
      <c r="F1887" s="21" t="s">
        <v>19</v>
      </c>
      <c r="G1887" s="88" t="s">
        <v>208</v>
      </c>
      <c r="H1887" s="90">
        <v>172797196133</v>
      </c>
      <c r="I1887" s="90">
        <v>0</v>
      </c>
      <c r="J1887" s="90">
        <v>0</v>
      </c>
      <c r="K1887" s="90">
        <v>0</v>
      </c>
      <c r="L1887" s="90">
        <v>0</v>
      </c>
      <c r="M1887" s="90">
        <f t="shared" si="738"/>
        <v>0</v>
      </c>
      <c r="N1887" s="90">
        <f>+H1887+M1887</f>
        <v>172797196133</v>
      </c>
      <c r="O1887" s="90">
        <v>172797196133</v>
      </c>
      <c r="P1887" s="90">
        <v>172797196133</v>
      </c>
      <c r="Q1887" s="90">
        <v>11739643239</v>
      </c>
      <c r="R1887" s="91">
        <v>11739643239</v>
      </c>
    </row>
    <row r="1888" spans="1:18" ht="63" thickBot="1" x14ac:dyDescent="0.35">
      <c r="A1888" s="2">
        <v>2021</v>
      </c>
      <c r="B1888" s="118" t="s">
        <v>438</v>
      </c>
      <c r="C1888" s="15" t="s">
        <v>240</v>
      </c>
      <c r="D1888" s="21"/>
      <c r="E1888" s="21"/>
      <c r="F1888" s="21"/>
      <c r="G1888" s="85" t="s">
        <v>241</v>
      </c>
      <c r="H1888" s="95">
        <f t="shared" ref="H1888:L1890" si="772">+H1889</f>
        <v>186940477824</v>
      </c>
      <c r="I1888" s="95">
        <f t="shared" si="772"/>
        <v>0</v>
      </c>
      <c r="J1888" s="95">
        <f t="shared" si="772"/>
        <v>0</v>
      </c>
      <c r="K1888" s="95">
        <f t="shared" si="772"/>
        <v>0</v>
      </c>
      <c r="L1888" s="95">
        <f t="shared" si="772"/>
        <v>0</v>
      </c>
      <c r="M1888" s="95">
        <f t="shared" si="738"/>
        <v>0</v>
      </c>
      <c r="N1888" s="95">
        <f>+N1889</f>
        <v>186940477824</v>
      </c>
      <c r="O1888" s="95">
        <f t="shared" ref="O1888:R1890" si="773">+O1889</f>
        <v>186940477824</v>
      </c>
      <c r="P1888" s="95">
        <f t="shared" si="773"/>
        <v>186940477824</v>
      </c>
      <c r="Q1888" s="95">
        <f t="shared" si="773"/>
        <v>17558442757</v>
      </c>
      <c r="R1888" s="97">
        <f t="shared" si="773"/>
        <v>17558442757</v>
      </c>
    </row>
    <row r="1889" spans="1:18" ht="63" thickBot="1" x14ac:dyDescent="0.35">
      <c r="A1889" s="2">
        <v>2021</v>
      </c>
      <c r="B1889" s="118" t="s">
        <v>438</v>
      </c>
      <c r="C1889" s="15" t="s">
        <v>242</v>
      </c>
      <c r="D1889" s="53"/>
      <c r="E1889" s="53"/>
      <c r="F1889" s="21"/>
      <c r="G1889" s="104" t="s">
        <v>241</v>
      </c>
      <c r="H1889" s="95">
        <f t="shared" si="772"/>
        <v>186940477824</v>
      </c>
      <c r="I1889" s="95">
        <f t="shared" si="772"/>
        <v>0</v>
      </c>
      <c r="J1889" s="95">
        <f t="shared" si="772"/>
        <v>0</v>
      </c>
      <c r="K1889" s="95">
        <f t="shared" si="772"/>
        <v>0</v>
      </c>
      <c r="L1889" s="95">
        <f t="shared" si="772"/>
        <v>0</v>
      </c>
      <c r="M1889" s="95">
        <f t="shared" si="738"/>
        <v>0</v>
      </c>
      <c r="N1889" s="95">
        <f>+N1890</f>
        <v>186940477824</v>
      </c>
      <c r="O1889" s="95">
        <f t="shared" si="773"/>
        <v>186940477824</v>
      </c>
      <c r="P1889" s="95">
        <f t="shared" si="773"/>
        <v>186940477824</v>
      </c>
      <c r="Q1889" s="95">
        <f t="shared" si="773"/>
        <v>17558442757</v>
      </c>
      <c r="R1889" s="97">
        <f t="shared" si="773"/>
        <v>17558442757</v>
      </c>
    </row>
    <row r="1890" spans="1:18" ht="18.600000000000001" thickBot="1" x14ac:dyDescent="0.35">
      <c r="A1890" s="2">
        <v>2021</v>
      </c>
      <c r="B1890" s="118" t="s">
        <v>438</v>
      </c>
      <c r="C1890" s="15" t="s">
        <v>243</v>
      </c>
      <c r="D1890" s="53"/>
      <c r="E1890" s="53"/>
      <c r="F1890" s="21"/>
      <c r="G1890" s="85" t="s">
        <v>218</v>
      </c>
      <c r="H1890" s="95">
        <f t="shared" si="772"/>
        <v>186940477824</v>
      </c>
      <c r="I1890" s="95">
        <f t="shared" si="772"/>
        <v>0</v>
      </c>
      <c r="J1890" s="95">
        <f t="shared" si="772"/>
        <v>0</v>
      </c>
      <c r="K1890" s="95">
        <f t="shared" si="772"/>
        <v>0</v>
      </c>
      <c r="L1890" s="95">
        <f t="shared" si="772"/>
        <v>0</v>
      </c>
      <c r="M1890" s="95">
        <f t="shared" si="738"/>
        <v>0</v>
      </c>
      <c r="N1890" s="95">
        <f>+N1891</f>
        <v>186940477824</v>
      </c>
      <c r="O1890" s="95">
        <f t="shared" si="773"/>
        <v>186940477824</v>
      </c>
      <c r="P1890" s="95">
        <f t="shared" si="773"/>
        <v>186940477824</v>
      </c>
      <c r="Q1890" s="95">
        <f t="shared" si="773"/>
        <v>17558442757</v>
      </c>
      <c r="R1890" s="97">
        <f t="shared" si="773"/>
        <v>17558442757</v>
      </c>
    </row>
    <row r="1891" spans="1:18" ht="18.600000000000001" thickBot="1" x14ac:dyDescent="0.35">
      <c r="A1891" s="2">
        <v>2021</v>
      </c>
      <c r="B1891" s="118" t="s">
        <v>438</v>
      </c>
      <c r="C1891" s="20" t="s">
        <v>244</v>
      </c>
      <c r="D1891" s="21" t="s">
        <v>172</v>
      </c>
      <c r="E1891" s="21">
        <v>11</v>
      </c>
      <c r="F1891" s="21" t="s">
        <v>19</v>
      </c>
      <c r="G1891" s="88" t="s">
        <v>208</v>
      </c>
      <c r="H1891" s="90">
        <v>186940477824</v>
      </c>
      <c r="I1891" s="90">
        <v>0</v>
      </c>
      <c r="J1891" s="90">
        <v>0</v>
      </c>
      <c r="K1891" s="90">
        <v>0</v>
      </c>
      <c r="L1891" s="90">
        <v>0</v>
      </c>
      <c r="M1891" s="90">
        <f t="shared" ref="M1891:M1954" si="774">+I1891-J1891+K1891-L1891</f>
        <v>0</v>
      </c>
      <c r="N1891" s="90">
        <f>+H1891+M1891</f>
        <v>186940477824</v>
      </c>
      <c r="O1891" s="90">
        <v>186940477824</v>
      </c>
      <c r="P1891" s="90">
        <v>186940477824</v>
      </c>
      <c r="Q1891" s="90">
        <v>17558442757</v>
      </c>
      <c r="R1891" s="91">
        <v>17558442757</v>
      </c>
    </row>
    <row r="1892" spans="1:18" ht="63" thickBot="1" x14ac:dyDescent="0.35">
      <c r="A1892" s="2">
        <v>2021</v>
      </c>
      <c r="B1892" s="118" t="s">
        <v>438</v>
      </c>
      <c r="C1892" s="15" t="s">
        <v>245</v>
      </c>
      <c r="D1892" s="21"/>
      <c r="E1892" s="21"/>
      <c r="F1892" s="21"/>
      <c r="G1892" s="85" t="s">
        <v>246</v>
      </c>
      <c r="H1892" s="95">
        <f t="shared" ref="H1892:L1894" si="775">+H1893</f>
        <v>203096408219</v>
      </c>
      <c r="I1892" s="95">
        <f t="shared" si="775"/>
        <v>0</v>
      </c>
      <c r="J1892" s="95">
        <f t="shared" si="775"/>
        <v>0</v>
      </c>
      <c r="K1892" s="95">
        <f t="shared" si="775"/>
        <v>0</v>
      </c>
      <c r="L1892" s="95">
        <f t="shared" si="775"/>
        <v>0</v>
      </c>
      <c r="M1892" s="95">
        <f t="shared" si="774"/>
        <v>0</v>
      </c>
      <c r="N1892" s="95">
        <f>+N1893</f>
        <v>203096408219</v>
      </c>
      <c r="O1892" s="95">
        <f t="shared" ref="O1892:R1894" si="776">+O1893</f>
        <v>203096408219</v>
      </c>
      <c r="P1892" s="95">
        <f t="shared" si="776"/>
        <v>203096408219</v>
      </c>
      <c r="Q1892" s="95">
        <f t="shared" si="776"/>
        <v>10481033855</v>
      </c>
      <c r="R1892" s="97">
        <f t="shared" si="776"/>
        <v>10481033855</v>
      </c>
    </row>
    <row r="1893" spans="1:18" ht="63" thickBot="1" x14ac:dyDescent="0.35">
      <c r="A1893" s="2">
        <v>2021</v>
      </c>
      <c r="B1893" s="118" t="s">
        <v>438</v>
      </c>
      <c r="C1893" s="15" t="s">
        <v>247</v>
      </c>
      <c r="D1893" s="53"/>
      <c r="E1893" s="53"/>
      <c r="F1893" s="21"/>
      <c r="G1893" s="104" t="s">
        <v>246</v>
      </c>
      <c r="H1893" s="95">
        <f t="shared" si="775"/>
        <v>203096408219</v>
      </c>
      <c r="I1893" s="95">
        <f t="shared" si="775"/>
        <v>0</v>
      </c>
      <c r="J1893" s="95">
        <f t="shared" si="775"/>
        <v>0</v>
      </c>
      <c r="K1893" s="95">
        <f t="shared" si="775"/>
        <v>0</v>
      </c>
      <c r="L1893" s="95">
        <f t="shared" si="775"/>
        <v>0</v>
      </c>
      <c r="M1893" s="95">
        <f t="shared" si="774"/>
        <v>0</v>
      </c>
      <c r="N1893" s="95">
        <f>+N1894</f>
        <v>203096408219</v>
      </c>
      <c r="O1893" s="95">
        <f t="shared" si="776"/>
        <v>203096408219</v>
      </c>
      <c r="P1893" s="95">
        <f t="shared" si="776"/>
        <v>203096408219</v>
      </c>
      <c r="Q1893" s="95">
        <f t="shared" si="776"/>
        <v>10481033855</v>
      </c>
      <c r="R1893" s="97">
        <f t="shared" si="776"/>
        <v>10481033855</v>
      </c>
    </row>
    <row r="1894" spans="1:18" ht="18.600000000000001" thickBot="1" x14ac:dyDescent="0.35">
      <c r="A1894" s="2">
        <v>2021</v>
      </c>
      <c r="B1894" s="118" t="s">
        <v>438</v>
      </c>
      <c r="C1894" s="15" t="s">
        <v>248</v>
      </c>
      <c r="D1894" s="53"/>
      <c r="E1894" s="53"/>
      <c r="F1894" s="21"/>
      <c r="G1894" s="85" t="s">
        <v>218</v>
      </c>
      <c r="H1894" s="95">
        <f t="shared" si="775"/>
        <v>203096408219</v>
      </c>
      <c r="I1894" s="95">
        <f t="shared" si="775"/>
        <v>0</v>
      </c>
      <c r="J1894" s="95">
        <f t="shared" si="775"/>
        <v>0</v>
      </c>
      <c r="K1894" s="95">
        <f t="shared" si="775"/>
        <v>0</v>
      </c>
      <c r="L1894" s="95">
        <f t="shared" si="775"/>
        <v>0</v>
      </c>
      <c r="M1894" s="95">
        <f t="shared" si="774"/>
        <v>0</v>
      </c>
      <c r="N1894" s="95">
        <f>+N1895</f>
        <v>203096408219</v>
      </c>
      <c r="O1894" s="95">
        <f t="shared" si="776"/>
        <v>203096408219</v>
      </c>
      <c r="P1894" s="95">
        <f t="shared" si="776"/>
        <v>203096408219</v>
      </c>
      <c r="Q1894" s="95">
        <f t="shared" si="776"/>
        <v>10481033855</v>
      </c>
      <c r="R1894" s="97">
        <f t="shared" si="776"/>
        <v>10481033855</v>
      </c>
    </row>
    <row r="1895" spans="1:18" ht="18.600000000000001" thickBot="1" x14ac:dyDescent="0.35">
      <c r="A1895" s="2">
        <v>2021</v>
      </c>
      <c r="B1895" s="118" t="s">
        <v>438</v>
      </c>
      <c r="C1895" s="20" t="s">
        <v>249</v>
      </c>
      <c r="D1895" s="21" t="s">
        <v>172</v>
      </c>
      <c r="E1895" s="21">
        <v>11</v>
      </c>
      <c r="F1895" s="21" t="s">
        <v>19</v>
      </c>
      <c r="G1895" s="88" t="s">
        <v>208</v>
      </c>
      <c r="H1895" s="90">
        <v>203096408219</v>
      </c>
      <c r="I1895" s="90">
        <v>0</v>
      </c>
      <c r="J1895" s="90">
        <v>0</v>
      </c>
      <c r="K1895" s="90">
        <v>0</v>
      </c>
      <c r="L1895" s="90">
        <v>0</v>
      </c>
      <c r="M1895" s="90">
        <f t="shared" si="774"/>
        <v>0</v>
      </c>
      <c r="N1895" s="90">
        <f>+H1895+M1895</f>
        <v>203096408219</v>
      </c>
      <c r="O1895" s="90">
        <v>203096408219</v>
      </c>
      <c r="P1895" s="90">
        <v>203096408219</v>
      </c>
      <c r="Q1895" s="90">
        <v>10481033855</v>
      </c>
      <c r="R1895" s="91">
        <v>10481033855</v>
      </c>
    </row>
    <row r="1896" spans="1:18" ht="31.8" thickBot="1" x14ac:dyDescent="0.35">
      <c r="A1896" s="2">
        <v>2021</v>
      </c>
      <c r="B1896" s="118" t="s">
        <v>438</v>
      </c>
      <c r="C1896" s="56" t="s">
        <v>250</v>
      </c>
      <c r="D1896" s="21"/>
      <c r="E1896" s="21"/>
      <c r="F1896" s="21"/>
      <c r="G1896" s="85" t="s">
        <v>253</v>
      </c>
      <c r="H1896" s="95">
        <f t="shared" ref="H1896:L1897" si="777">+H1897</f>
        <v>15000000000</v>
      </c>
      <c r="I1896" s="95">
        <f t="shared" si="777"/>
        <v>0</v>
      </c>
      <c r="J1896" s="95">
        <f t="shared" si="777"/>
        <v>0</v>
      </c>
      <c r="K1896" s="95">
        <f t="shared" si="777"/>
        <v>0</v>
      </c>
      <c r="L1896" s="95">
        <f t="shared" si="777"/>
        <v>0</v>
      </c>
      <c r="M1896" s="95">
        <f t="shared" si="774"/>
        <v>0</v>
      </c>
      <c r="N1896" s="95">
        <f>+H1896+M1896</f>
        <v>15000000000</v>
      </c>
      <c r="O1896" s="95">
        <f t="shared" ref="O1896:R1897" si="778">+O1897</f>
        <v>10823344450.52</v>
      </c>
      <c r="P1896" s="95">
        <f t="shared" si="778"/>
        <v>9656919582.3299999</v>
      </c>
      <c r="Q1896" s="95">
        <f t="shared" si="778"/>
        <v>5476734781.4700003</v>
      </c>
      <c r="R1896" s="97">
        <f t="shared" si="778"/>
        <v>5366431624.4700003</v>
      </c>
    </row>
    <row r="1897" spans="1:18" ht="31.8" thickBot="1" x14ac:dyDescent="0.35">
      <c r="A1897" s="2">
        <v>2021</v>
      </c>
      <c r="B1897" s="118" t="s">
        <v>438</v>
      </c>
      <c r="C1897" s="15" t="s">
        <v>252</v>
      </c>
      <c r="D1897" s="53"/>
      <c r="E1897" s="53"/>
      <c r="F1897" s="21"/>
      <c r="G1897" s="85" t="s">
        <v>253</v>
      </c>
      <c r="H1897" s="95">
        <f t="shared" si="777"/>
        <v>15000000000</v>
      </c>
      <c r="I1897" s="95">
        <f t="shared" si="777"/>
        <v>0</v>
      </c>
      <c r="J1897" s="95">
        <f t="shared" si="777"/>
        <v>0</v>
      </c>
      <c r="K1897" s="95">
        <f t="shared" si="777"/>
        <v>0</v>
      </c>
      <c r="L1897" s="95">
        <f t="shared" si="777"/>
        <v>0</v>
      </c>
      <c r="M1897" s="95">
        <f t="shared" si="774"/>
        <v>0</v>
      </c>
      <c r="N1897" s="95">
        <f>+N1898</f>
        <v>15000000000</v>
      </c>
      <c r="O1897" s="95">
        <f t="shared" si="778"/>
        <v>10823344450.52</v>
      </c>
      <c r="P1897" s="95">
        <f t="shared" si="778"/>
        <v>9656919582.3299999</v>
      </c>
      <c r="Q1897" s="95">
        <f t="shared" si="778"/>
        <v>5476734781.4700003</v>
      </c>
      <c r="R1897" s="97">
        <f t="shared" si="778"/>
        <v>5366431624.4700003</v>
      </c>
    </row>
    <row r="1898" spans="1:18" ht="47.4" thickBot="1" x14ac:dyDescent="0.35">
      <c r="A1898" s="2">
        <v>2021</v>
      </c>
      <c r="B1898" s="118" t="s">
        <v>438</v>
      </c>
      <c r="C1898" s="15" t="s">
        <v>254</v>
      </c>
      <c r="D1898" s="53"/>
      <c r="E1898" s="53"/>
      <c r="F1898" s="21"/>
      <c r="G1898" s="85" t="s">
        <v>255</v>
      </c>
      <c r="H1898" s="95">
        <f>SUM(H1899:H1901)</f>
        <v>15000000000</v>
      </c>
      <c r="I1898" s="95">
        <f>SUM(I1899:I1901)</f>
        <v>0</v>
      </c>
      <c r="J1898" s="95">
        <f>SUM(J1899:J1901)</f>
        <v>0</v>
      </c>
      <c r="K1898" s="95">
        <f>SUM(K1899:K1901)</f>
        <v>0</v>
      </c>
      <c r="L1898" s="95">
        <f>SUM(L1899:L1901)</f>
        <v>0</v>
      </c>
      <c r="M1898" s="95">
        <f t="shared" si="774"/>
        <v>0</v>
      </c>
      <c r="N1898" s="95">
        <f>SUM(N1899:N1901)</f>
        <v>15000000000</v>
      </c>
      <c r="O1898" s="95">
        <f t="shared" ref="O1898:R1898" si="779">SUM(O1899:O1901)</f>
        <v>10823344450.52</v>
      </c>
      <c r="P1898" s="95">
        <f t="shared" si="779"/>
        <v>9656919582.3299999</v>
      </c>
      <c r="Q1898" s="95">
        <f t="shared" si="779"/>
        <v>5476734781.4700003</v>
      </c>
      <c r="R1898" s="97">
        <f t="shared" si="779"/>
        <v>5366431624.4700003</v>
      </c>
    </row>
    <row r="1899" spans="1:18" ht="18.600000000000001" thickBot="1" x14ac:dyDescent="0.35">
      <c r="A1899" s="2">
        <v>2021</v>
      </c>
      <c r="B1899" s="118" t="s">
        <v>438</v>
      </c>
      <c r="C1899" s="20" t="s">
        <v>256</v>
      </c>
      <c r="D1899" s="21" t="s">
        <v>172</v>
      </c>
      <c r="E1899" s="21">
        <v>11</v>
      </c>
      <c r="F1899" s="21" t="s">
        <v>19</v>
      </c>
      <c r="G1899" s="88" t="s">
        <v>208</v>
      </c>
      <c r="H1899" s="90">
        <v>6455000000</v>
      </c>
      <c r="I1899" s="90">
        <v>0</v>
      </c>
      <c r="J1899" s="90">
        <v>0</v>
      </c>
      <c r="K1899" s="90">
        <v>0</v>
      </c>
      <c r="L1899" s="90">
        <v>0</v>
      </c>
      <c r="M1899" s="90">
        <f t="shared" si="774"/>
        <v>0</v>
      </c>
      <c r="N1899" s="90">
        <f>+H1899+M1899</f>
        <v>6455000000</v>
      </c>
      <c r="O1899" s="90">
        <v>6347173626.2600002</v>
      </c>
      <c r="P1899" s="90">
        <v>6270265876.2600002</v>
      </c>
      <c r="Q1899" s="90">
        <v>3595758418.8099999</v>
      </c>
      <c r="R1899" s="91">
        <v>3507222877.8099999</v>
      </c>
    </row>
    <row r="1900" spans="1:18" ht="18.600000000000001" thickBot="1" x14ac:dyDescent="0.35">
      <c r="A1900" s="2">
        <v>2021</v>
      </c>
      <c r="B1900" s="118" t="s">
        <v>438</v>
      </c>
      <c r="C1900" s="20" t="s">
        <v>256</v>
      </c>
      <c r="D1900" s="21" t="s">
        <v>172</v>
      </c>
      <c r="E1900" s="21">
        <v>54</v>
      </c>
      <c r="F1900" s="21" t="s">
        <v>19</v>
      </c>
      <c r="G1900" s="88" t="s">
        <v>208</v>
      </c>
      <c r="H1900" s="90">
        <v>1000000000</v>
      </c>
      <c r="I1900" s="90">
        <v>0</v>
      </c>
      <c r="J1900" s="90">
        <v>0</v>
      </c>
      <c r="K1900" s="90">
        <v>0</v>
      </c>
      <c r="L1900" s="90">
        <v>0</v>
      </c>
      <c r="M1900" s="90">
        <f t="shared" si="774"/>
        <v>0</v>
      </c>
      <c r="N1900" s="90">
        <f>+H1900+M1900</f>
        <v>1000000000</v>
      </c>
      <c r="O1900" s="90">
        <v>954203676.79999995</v>
      </c>
      <c r="P1900" s="90">
        <v>448494528.80000001</v>
      </c>
      <c r="Q1900" s="90">
        <v>223853740</v>
      </c>
      <c r="R1900" s="91">
        <v>222505900</v>
      </c>
    </row>
    <row r="1901" spans="1:18" ht="18.600000000000001" thickBot="1" x14ac:dyDescent="0.35">
      <c r="A1901" s="2">
        <v>2021</v>
      </c>
      <c r="B1901" s="118" t="s">
        <v>438</v>
      </c>
      <c r="C1901" s="20" t="s">
        <v>256</v>
      </c>
      <c r="D1901" s="21" t="s">
        <v>18</v>
      </c>
      <c r="E1901" s="21">
        <v>20</v>
      </c>
      <c r="F1901" s="21" t="s">
        <v>19</v>
      </c>
      <c r="G1901" s="88" t="s">
        <v>208</v>
      </c>
      <c r="H1901" s="90">
        <v>7545000000</v>
      </c>
      <c r="I1901" s="90">
        <v>0</v>
      </c>
      <c r="J1901" s="90">
        <v>0</v>
      </c>
      <c r="K1901" s="90">
        <v>0</v>
      </c>
      <c r="L1901" s="90">
        <v>0</v>
      </c>
      <c r="M1901" s="90">
        <f t="shared" si="774"/>
        <v>0</v>
      </c>
      <c r="N1901" s="90">
        <f>+H1901+M1901</f>
        <v>7545000000</v>
      </c>
      <c r="O1901" s="90">
        <v>3521967147.46</v>
      </c>
      <c r="P1901" s="90">
        <v>2938159177.27</v>
      </c>
      <c r="Q1901" s="90">
        <v>1657122622.6600001</v>
      </c>
      <c r="R1901" s="91">
        <v>1636702846.6600001</v>
      </c>
    </row>
    <row r="1902" spans="1:18" ht="63" thickBot="1" x14ac:dyDescent="0.35">
      <c r="A1902" s="2">
        <v>2021</v>
      </c>
      <c r="B1902" s="118" t="s">
        <v>438</v>
      </c>
      <c r="C1902" s="15" t="s">
        <v>257</v>
      </c>
      <c r="D1902" s="53"/>
      <c r="E1902" s="53"/>
      <c r="F1902" s="21"/>
      <c r="G1902" s="85" t="s">
        <v>258</v>
      </c>
      <c r="H1902" s="95">
        <f t="shared" ref="H1902:L1904" si="780">+H1903</f>
        <v>232164420822</v>
      </c>
      <c r="I1902" s="95">
        <f t="shared" si="780"/>
        <v>0</v>
      </c>
      <c r="J1902" s="95">
        <f t="shared" si="780"/>
        <v>0</v>
      </c>
      <c r="K1902" s="95">
        <f t="shared" si="780"/>
        <v>0</v>
      </c>
      <c r="L1902" s="95">
        <f t="shared" si="780"/>
        <v>0</v>
      </c>
      <c r="M1902" s="95">
        <f t="shared" si="774"/>
        <v>0</v>
      </c>
      <c r="N1902" s="95">
        <f>+N1903</f>
        <v>232164420822</v>
      </c>
      <c r="O1902" s="95">
        <f t="shared" ref="O1902:R1904" si="781">+O1903</f>
        <v>232164420822</v>
      </c>
      <c r="P1902" s="95">
        <f t="shared" si="781"/>
        <v>232164420822</v>
      </c>
      <c r="Q1902" s="95">
        <f t="shared" si="781"/>
        <v>0</v>
      </c>
      <c r="R1902" s="97">
        <f t="shared" si="781"/>
        <v>0</v>
      </c>
    </row>
    <row r="1903" spans="1:18" ht="63" thickBot="1" x14ac:dyDescent="0.35">
      <c r="A1903" s="2">
        <v>2021</v>
      </c>
      <c r="B1903" s="118" t="s">
        <v>438</v>
      </c>
      <c r="C1903" s="15" t="s">
        <v>259</v>
      </c>
      <c r="D1903" s="21"/>
      <c r="E1903" s="21"/>
      <c r="F1903" s="21"/>
      <c r="G1903" s="104" t="s">
        <v>258</v>
      </c>
      <c r="H1903" s="95">
        <f t="shared" si="780"/>
        <v>232164420822</v>
      </c>
      <c r="I1903" s="95">
        <f t="shared" si="780"/>
        <v>0</v>
      </c>
      <c r="J1903" s="95">
        <f t="shared" si="780"/>
        <v>0</v>
      </c>
      <c r="K1903" s="95">
        <f t="shared" si="780"/>
        <v>0</v>
      </c>
      <c r="L1903" s="95">
        <f t="shared" si="780"/>
        <v>0</v>
      </c>
      <c r="M1903" s="95">
        <f t="shared" si="774"/>
        <v>0</v>
      </c>
      <c r="N1903" s="95">
        <f>+N1904</f>
        <v>232164420822</v>
      </c>
      <c r="O1903" s="95">
        <f t="shared" si="781"/>
        <v>232164420822</v>
      </c>
      <c r="P1903" s="95">
        <f t="shared" si="781"/>
        <v>232164420822</v>
      </c>
      <c r="Q1903" s="95">
        <f t="shared" si="781"/>
        <v>0</v>
      </c>
      <c r="R1903" s="97">
        <f t="shared" si="781"/>
        <v>0</v>
      </c>
    </row>
    <row r="1904" spans="1:18" ht="18.600000000000001" thickBot="1" x14ac:dyDescent="0.35">
      <c r="A1904" s="2">
        <v>2021</v>
      </c>
      <c r="B1904" s="118" t="s">
        <v>438</v>
      </c>
      <c r="C1904" s="15" t="s">
        <v>260</v>
      </c>
      <c r="D1904" s="21"/>
      <c r="E1904" s="21"/>
      <c r="F1904" s="21"/>
      <c r="G1904" s="85" t="s">
        <v>218</v>
      </c>
      <c r="H1904" s="95">
        <f t="shared" si="780"/>
        <v>232164420822</v>
      </c>
      <c r="I1904" s="95">
        <f t="shared" si="780"/>
        <v>0</v>
      </c>
      <c r="J1904" s="95">
        <f t="shared" si="780"/>
        <v>0</v>
      </c>
      <c r="K1904" s="95">
        <f t="shared" si="780"/>
        <v>0</v>
      </c>
      <c r="L1904" s="95">
        <f t="shared" si="780"/>
        <v>0</v>
      </c>
      <c r="M1904" s="95">
        <f t="shared" si="774"/>
        <v>0</v>
      </c>
      <c r="N1904" s="95">
        <f>+N1905</f>
        <v>232164420822</v>
      </c>
      <c r="O1904" s="95">
        <f t="shared" si="781"/>
        <v>232164420822</v>
      </c>
      <c r="P1904" s="95">
        <f t="shared" si="781"/>
        <v>232164420822</v>
      </c>
      <c r="Q1904" s="95">
        <f t="shared" si="781"/>
        <v>0</v>
      </c>
      <c r="R1904" s="97">
        <f t="shared" si="781"/>
        <v>0</v>
      </c>
    </row>
    <row r="1905" spans="1:18" ht="18.600000000000001" thickBot="1" x14ac:dyDescent="0.35">
      <c r="A1905" s="2">
        <v>2021</v>
      </c>
      <c r="B1905" s="118" t="s">
        <v>438</v>
      </c>
      <c r="C1905" s="20" t="s">
        <v>261</v>
      </c>
      <c r="D1905" s="21" t="s">
        <v>172</v>
      </c>
      <c r="E1905" s="21">
        <v>11</v>
      </c>
      <c r="F1905" s="21" t="s">
        <v>19</v>
      </c>
      <c r="G1905" s="88" t="s">
        <v>208</v>
      </c>
      <c r="H1905" s="90">
        <v>232164420822</v>
      </c>
      <c r="I1905" s="90">
        <v>0</v>
      </c>
      <c r="J1905" s="90">
        <v>0</v>
      </c>
      <c r="K1905" s="90">
        <v>0</v>
      </c>
      <c r="L1905" s="90">
        <v>0</v>
      </c>
      <c r="M1905" s="90">
        <f t="shared" si="774"/>
        <v>0</v>
      </c>
      <c r="N1905" s="90">
        <f>+H1905+M1905</f>
        <v>232164420822</v>
      </c>
      <c r="O1905" s="90">
        <v>232164420822</v>
      </c>
      <c r="P1905" s="90">
        <v>232164420822</v>
      </c>
      <c r="Q1905" s="90">
        <v>0</v>
      </c>
      <c r="R1905" s="91">
        <v>0</v>
      </c>
    </row>
    <row r="1906" spans="1:18" ht="47.4" thickBot="1" x14ac:dyDescent="0.35">
      <c r="A1906" s="2">
        <v>2021</v>
      </c>
      <c r="B1906" s="118" t="s">
        <v>438</v>
      </c>
      <c r="C1906" s="15" t="s">
        <v>262</v>
      </c>
      <c r="D1906" s="53"/>
      <c r="E1906" s="53"/>
      <c r="F1906" s="53"/>
      <c r="G1906" s="85" t="s">
        <v>263</v>
      </c>
      <c r="H1906" s="95">
        <f t="shared" ref="H1906:L1908" si="782">+H1907</f>
        <v>231825213115</v>
      </c>
      <c r="I1906" s="95">
        <f t="shared" si="782"/>
        <v>0</v>
      </c>
      <c r="J1906" s="95">
        <f t="shared" si="782"/>
        <v>0</v>
      </c>
      <c r="K1906" s="95">
        <f t="shared" si="782"/>
        <v>0</v>
      </c>
      <c r="L1906" s="95">
        <f t="shared" si="782"/>
        <v>0</v>
      </c>
      <c r="M1906" s="95">
        <f t="shared" si="774"/>
        <v>0</v>
      </c>
      <c r="N1906" s="95">
        <f>+N1907</f>
        <v>231825213115</v>
      </c>
      <c r="O1906" s="95">
        <f t="shared" ref="O1906:R1908" si="783">+O1907</f>
        <v>231825213115</v>
      </c>
      <c r="P1906" s="95">
        <f t="shared" si="783"/>
        <v>231825213115</v>
      </c>
      <c r="Q1906" s="95">
        <f t="shared" si="783"/>
        <v>0</v>
      </c>
      <c r="R1906" s="97">
        <f t="shared" si="783"/>
        <v>0</v>
      </c>
    </row>
    <row r="1907" spans="1:18" ht="47.4" thickBot="1" x14ac:dyDescent="0.35">
      <c r="A1907" s="2">
        <v>2021</v>
      </c>
      <c r="B1907" s="118" t="s">
        <v>438</v>
      </c>
      <c r="C1907" s="15" t="s">
        <v>264</v>
      </c>
      <c r="D1907" s="21"/>
      <c r="E1907" s="21"/>
      <c r="F1907" s="21"/>
      <c r="G1907" s="85" t="s">
        <v>263</v>
      </c>
      <c r="H1907" s="95">
        <f t="shared" si="782"/>
        <v>231825213115</v>
      </c>
      <c r="I1907" s="95">
        <f t="shared" si="782"/>
        <v>0</v>
      </c>
      <c r="J1907" s="95">
        <f t="shared" si="782"/>
        <v>0</v>
      </c>
      <c r="K1907" s="95">
        <f t="shared" si="782"/>
        <v>0</v>
      </c>
      <c r="L1907" s="95">
        <f t="shared" si="782"/>
        <v>0</v>
      </c>
      <c r="M1907" s="95">
        <f t="shared" si="774"/>
        <v>0</v>
      </c>
      <c r="N1907" s="95">
        <f>+N1908</f>
        <v>231825213115</v>
      </c>
      <c r="O1907" s="95">
        <f t="shared" si="783"/>
        <v>231825213115</v>
      </c>
      <c r="P1907" s="95">
        <f t="shared" si="783"/>
        <v>231825213115</v>
      </c>
      <c r="Q1907" s="95">
        <f t="shared" si="783"/>
        <v>0</v>
      </c>
      <c r="R1907" s="97">
        <f t="shared" si="783"/>
        <v>0</v>
      </c>
    </row>
    <row r="1908" spans="1:18" ht="18.600000000000001" thickBot="1" x14ac:dyDescent="0.35">
      <c r="A1908" s="2">
        <v>2021</v>
      </c>
      <c r="B1908" s="118" t="s">
        <v>438</v>
      </c>
      <c r="C1908" s="15" t="s">
        <v>265</v>
      </c>
      <c r="D1908" s="21"/>
      <c r="E1908" s="21"/>
      <c r="F1908" s="21"/>
      <c r="G1908" s="85" t="s">
        <v>218</v>
      </c>
      <c r="H1908" s="95">
        <f t="shared" si="782"/>
        <v>231825213115</v>
      </c>
      <c r="I1908" s="95">
        <f t="shared" si="782"/>
        <v>0</v>
      </c>
      <c r="J1908" s="95">
        <f t="shared" si="782"/>
        <v>0</v>
      </c>
      <c r="K1908" s="95">
        <f t="shared" si="782"/>
        <v>0</v>
      </c>
      <c r="L1908" s="95">
        <f t="shared" si="782"/>
        <v>0</v>
      </c>
      <c r="M1908" s="95">
        <f t="shared" si="774"/>
        <v>0</v>
      </c>
      <c r="N1908" s="95">
        <f>+N1909</f>
        <v>231825213115</v>
      </c>
      <c r="O1908" s="95">
        <f t="shared" si="783"/>
        <v>231825213115</v>
      </c>
      <c r="P1908" s="95">
        <f t="shared" si="783"/>
        <v>231825213115</v>
      </c>
      <c r="Q1908" s="95">
        <f t="shared" si="783"/>
        <v>0</v>
      </c>
      <c r="R1908" s="97">
        <f t="shared" si="783"/>
        <v>0</v>
      </c>
    </row>
    <row r="1909" spans="1:18" ht="18.600000000000001" thickBot="1" x14ac:dyDescent="0.35">
      <c r="A1909" s="2">
        <v>2021</v>
      </c>
      <c r="B1909" s="118" t="s">
        <v>438</v>
      </c>
      <c r="C1909" s="20" t="s">
        <v>266</v>
      </c>
      <c r="D1909" s="21" t="s">
        <v>172</v>
      </c>
      <c r="E1909" s="21">
        <v>11</v>
      </c>
      <c r="F1909" s="21" t="s">
        <v>19</v>
      </c>
      <c r="G1909" s="88" t="s">
        <v>208</v>
      </c>
      <c r="H1909" s="90">
        <v>231825213115</v>
      </c>
      <c r="I1909" s="90">
        <v>0</v>
      </c>
      <c r="J1909" s="90">
        <v>0</v>
      </c>
      <c r="K1909" s="90">
        <v>0</v>
      </c>
      <c r="L1909" s="90">
        <v>0</v>
      </c>
      <c r="M1909" s="90">
        <f t="shared" si="774"/>
        <v>0</v>
      </c>
      <c r="N1909" s="90">
        <f>+H1909+M1909</f>
        <v>231825213115</v>
      </c>
      <c r="O1909" s="90">
        <v>231825213115</v>
      </c>
      <c r="P1909" s="90">
        <v>231825213115</v>
      </c>
      <c r="Q1909" s="90">
        <v>0</v>
      </c>
      <c r="R1909" s="91">
        <v>0</v>
      </c>
    </row>
    <row r="1910" spans="1:18" ht="63" thickBot="1" x14ac:dyDescent="0.35">
      <c r="A1910" s="2">
        <v>2021</v>
      </c>
      <c r="B1910" s="118" t="s">
        <v>438</v>
      </c>
      <c r="C1910" s="15" t="s">
        <v>267</v>
      </c>
      <c r="D1910" s="53"/>
      <c r="E1910" s="53"/>
      <c r="F1910" s="53"/>
      <c r="G1910" s="85" t="s">
        <v>268</v>
      </c>
      <c r="H1910" s="95">
        <f t="shared" ref="H1910:L1912" si="784">+H1911</f>
        <v>126080065359</v>
      </c>
      <c r="I1910" s="95">
        <f t="shared" si="784"/>
        <v>0</v>
      </c>
      <c r="J1910" s="95">
        <f t="shared" si="784"/>
        <v>0</v>
      </c>
      <c r="K1910" s="95">
        <f t="shared" si="784"/>
        <v>0</v>
      </c>
      <c r="L1910" s="95">
        <f t="shared" si="784"/>
        <v>0</v>
      </c>
      <c r="M1910" s="95">
        <f t="shared" si="774"/>
        <v>0</v>
      </c>
      <c r="N1910" s="95">
        <f>+N1911</f>
        <v>126080065359</v>
      </c>
      <c r="O1910" s="95">
        <f t="shared" ref="O1910:R1912" si="785">+O1911</f>
        <v>126080065359</v>
      </c>
      <c r="P1910" s="95">
        <f t="shared" si="785"/>
        <v>126080065359</v>
      </c>
      <c r="Q1910" s="95">
        <f t="shared" si="785"/>
        <v>0</v>
      </c>
      <c r="R1910" s="97">
        <f t="shared" si="785"/>
        <v>0</v>
      </c>
    </row>
    <row r="1911" spans="1:18" ht="63" thickBot="1" x14ac:dyDescent="0.35">
      <c r="A1911" s="2">
        <v>2021</v>
      </c>
      <c r="B1911" s="118" t="s">
        <v>438</v>
      </c>
      <c r="C1911" s="15" t="s">
        <v>269</v>
      </c>
      <c r="D1911" s="21"/>
      <c r="E1911" s="21"/>
      <c r="F1911" s="21"/>
      <c r="G1911" s="104" t="s">
        <v>268</v>
      </c>
      <c r="H1911" s="95">
        <f t="shared" si="784"/>
        <v>126080065359</v>
      </c>
      <c r="I1911" s="95">
        <f t="shared" si="784"/>
        <v>0</v>
      </c>
      <c r="J1911" s="95">
        <f t="shared" si="784"/>
        <v>0</v>
      </c>
      <c r="K1911" s="95">
        <f t="shared" si="784"/>
        <v>0</v>
      </c>
      <c r="L1911" s="95">
        <f t="shared" si="784"/>
        <v>0</v>
      </c>
      <c r="M1911" s="95">
        <f t="shared" si="774"/>
        <v>0</v>
      </c>
      <c r="N1911" s="95">
        <f>+N1912</f>
        <v>126080065359</v>
      </c>
      <c r="O1911" s="95">
        <f t="shared" si="785"/>
        <v>126080065359</v>
      </c>
      <c r="P1911" s="95">
        <f t="shared" si="785"/>
        <v>126080065359</v>
      </c>
      <c r="Q1911" s="95">
        <f t="shared" si="785"/>
        <v>0</v>
      </c>
      <c r="R1911" s="97">
        <f t="shared" si="785"/>
        <v>0</v>
      </c>
    </row>
    <row r="1912" spans="1:18" ht="18.600000000000001" thickBot="1" x14ac:dyDescent="0.35">
      <c r="A1912" s="2">
        <v>2021</v>
      </c>
      <c r="B1912" s="118" t="s">
        <v>438</v>
      </c>
      <c r="C1912" s="15" t="s">
        <v>270</v>
      </c>
      <c r="D1912" s="21"/>
      <c r="E1912" s="21"/>
      <c r="F1912" s="21"/>
      <c r="G1912" s="85" t="s">
        <v>218</v>
      </c>
      <c r="H1912" s="95">
        <f t="shared" si="784"/>
        <v>126080065359</v>
      </c>
      <c r="I1912" s="95">
        <f t="shared" si="784"/>
        <v>0</v>
      </c>
      <c r="J1912" s="95">
        <f t="shared" si="784"/>
        <v>0</v>
      </c>
      <c r="K1912" s="95">
        <f t="shared" si="784"/>
        <v>0</v>
      </c>
      <c r="L1912" s="95">
        <f t="shared" si="784"/>
        <v>0</v>
      </c>
      <c r="M1912" s="95">
        <f t="shared" si="774"/>
        <v>0</v>
      </c>
      <c r="N1912" s="95">
        <f>+N1913</f>
        <v>126080065359</v>
      </c>
      <c r="O1912" s="95">
        <f t="shared" si="785"/>
        <v>126080065359</v>
      </c>
      <c r="P1912" s="95">
        <f t="shared" si="785"/>
        <v>126080065359</v>
      </c>
      <c r="Q1912" s="95">
        <f t="shared" si="785"/>
        <v>0</v>
      </c>
      <c r="R1912" s="97">
        <f t="shared" si="785"/>
        <v>0</v>
      </c>
    </row>
    <row r="1913" spans="1:18" ht="18.600000000000001" thickBot="1" x14ac:dyDescent="0.35">
      <c r="A1913" s="2">
        <v>2021</v>
      </c>
      <c r="B1913" s="118" t="s">
        <v>438</v>
      </c>
      <c r="C1913" s="20" t="s">
        <v>271</v>
      </c>
      <c r="D1913" s="21" t="s">
        <v>172</v>
      </c>
      <c r="E1913" s="21">
        <v>11</v>
      </c>
      <c r="F1913" s="21" t="s">
        <v>19</v>
      </c>
      <c r="G1913" s="88" t="s">
        <v>208</v>
      </c>
      <c r="H1913" s="90">
        <v>126080065359</v>
      </c>
      <c r="I1913" s="90">
        <v>0</v>
      </c>
      <c r="J1913" s="90">
        <v>0</v>
      </c>
      <c r="K1913" s="90">
        <v>0</v>
      </c>
      <c r="L1913" s="90">
        <v>0</v>
      </c>
      <c r="M1913" s="90">
        <f t="shared" si="774"/>
        <v>0</v>
      </c>
      <c r="N1913" s="90">
        <f>+H1913+M1913</f>
        <v>126080065359</v>
      </c>
      <c r="O1913" s="90">
        <v>126080065359</v>
      </c>
      <c r="P1913" s="90">
        <v>126080065359</v>
      </c>
      <c r="Q1913" s="90">
        <v>0</v>
      </c>
      <c r="R1913" s="91">
        <v>0</v>
      </c>
    </row>
    <row r="1914" spans="1:18" ht="63" thickBot="1" x14ac:dyDescent="0.35">
      <c r="A1914" s="2">
        <v>2021</v>
      </c>
      <c r="B1914" s="118" t="s">
        <v>438</v>
      </c>
      <c r="C1914" s="15" t="s">
        <v>272</v>
      </c>
      <c r="D1914" s="53"/>
      <c r="E1914" s="53"/>
      <c r="F1914" s="53"/>
      <c r="G1914" s="85" t="s">
        <v>273</v>
      </c>
      <c r="H1914" s="95">
        <f t="shared" ref="H1914:L1916" si="786">+H1915</f>
        <v>91282312485</v>
      </c>
      <c r="I1914" s="95">
        <f t="shared" si="786"/>
        <v>0</v>
      </c>
      <c r="J1914" s="95">
        <f t="shared" si="786"/>
        <v>0</v>
      </c>
      <c r="K1914" s="95">
        <f t="shared" si="786"/>
        <v>0</v>
      </c>
      <c r="L1914" s="95">
        <f t="shared" si="786"/>
        <v>0</v>
      </c>
      <c r="M1914" s="95">
        <f t="shared" si="774"/>
        <v>0</v>
      </c>
      <c r="N1914" s="95">
        <f>+N1915</f>
        <v>91282312485</v>
      </c>
      <c r="O1914" s="95">
        <f t="shared" ref="O1914:R1916" si="787">+O1915</f>
        <v>91282312485</v>
      </c>
      <c r="P1914" s="95">
        <f t="shared" si="787"/>
        <v>91282312485</v>
      </c>
      <c r="Q1914" s="95">
        <f t="shared" si="787"/>
        <v>0</v>
      </c>
      <c r="R1914" s="97">
        <f t="shared" si="787"/>
        <v>0</v>
      </c>
    </row>
    <row r="1915" spans="1:18" ht="63" thickBot="1" x14ac:dyDescent="0.35">
      <c r="A1915" s="2">
        <v>2021</v>
      </c>
      <c r="B1915" s="118" t="s">
        <v>438</v>
      </c>
      <c r="C1915" s="15" t="s">
        <v>274</v>
      </c>
      <c r="D1915" s="21"/>
      <c r="E1915" s="21"/>
      <c r="F1915" s="21"/>
      <c r="G1915" s="104" t="s">
        <v>273</v>
      </c>
      <c r="H1915" s="95">
        <f t="shared" si="786"/>
        <v>91282312485</v>
      </c>
      <c r="I1915" s="95">
        <f t="shared" si="786"/>
        <v>0</v>
      </c>
      <c r="J1915" s="95">
        <f t="shared" si="786"/>
        <v>0</v>
      </c>
      <c r="K1915" s="95">
        <f t="shared" si="786"/>
        <v>0</v>
      </c>
      <c r="L1915" s="95">
        <f t="shared" si="786"/>
        <v>0</v>
      </c>
      <c r="M1915" s="95">
        <f t="shared" si="774"/>
        <v>0</v>
      </c>
      <c r="N1915" s="95">
        <f>+N1916</f>
        <v>91282312485</v>
      </c>
      <c r="O1915" s="95">
        <f t="shared" si="787"/>
        <v>91282312485</v>
      </c>
      <c r="P1915" s="95">
        <f t="shared" si="787"/>
        <v>91282312485</v>
      </c>
      <c r="Q1915" s="95">
        <f t="shared" si="787"/>
        <v>0</v>
      </c>
      <c r="R1915" s="97">
        <f t="shared" si="787"/>
        <v>0</v>
      </c>
    </row>
    <row r="1916" spans="1:18" ht="18.600000000000001" thickBot="1" x14ac:dyDescent="0.35">
      <c r="A1916" s="2">
        <v>2021</v>
      </c>
      <c r="B1916" s="118" t="s">
        <v>438</v>
      </c>
      <c r="C1916" s="15" t="s">
        <v>275</v>
      </c>
      <c r="D1916" s="21"/>
      <c r="E1916" s="21"/>
      <c r="F1916" s="21"/>
      <c r="G1916" s="85" t="s">
        <v>218</v>
      </c>
      <c r="H1916" s="95">
        <f t="shared" si="786"/>
        <v>91282312485</v>
      </c>
      <c r="I1916" s="95">
        <f t="shared" si="786"/>
        <v>0</v>
      </c>
      <c r="J1916" s="95">
        <f t="shared" si="786"/>
        <v>0</v>
      </c>
      <c r="K1916" s="95">
        <f t="shared" si="786"/>
        <v>0</v>
      </c>
      <c r="L1916" s="95">
        <f t="shared" si="786"/>
        <v>0</v>
      </c>
      <c r="M1916" s="95">
        <f t="shared" si="774"/>
        <v>0</v>
      </c>
      <c r="N1916" s="95">
        <f>+N1917</f>
        <v>91282312485</v>
      </c>
      <c r="O1916" s="95">
        <f t="shared" si="787"/>
        <v>91282312485</v>
      </c>
      <c r="P1916" s="95">
        <f t="shared" si="787"/>
        <v>91282312485</v>
      </c>
      <c r="Q1916" s="95">
        <f t="shared" si="787"/>
        <v>0</v>
      </c>
      <c r="R1916" s="97">
        <f t="shared" si="787"/>
        <v>0</v>
      </c>
    </row>
    <row r="1917" spans="1:18" ht="18.600000000000001" thickBot="1" x14ac:dyDescent="0.35">
      <c r="A1917" s="2">
        <v>2021</v>
      </c>
      <c r="B1917" s="118" t="s">
        <v>438</v>
      </c>
      <c r="C1917" s="20" t="s">
        <v>276</v>
      </c>
      <c r="D1917" s="21" t="s">
        <v>172</v>
      </c>
      <c r="E1917" s="21">
        <v>11</v>
      </c>
      <c r="F1917" s="21" t="s">
        <v>19</v>
      </c>
      <c r="G1917" s="88" t="s">
        <v>208</v>
      </c>
      <c r="H1917" s="90">
        <v>91282312485</v>
      </c>
      <c r="I1917" s="90">
        <v>0</v>
      </c>
      <c r="J1917" s="90">
        <v>0</v>
      </c>
      <c r="K1917" s="90">
        <v>0</v>
      </c>
      <c r="L1917" s="90">
        <v>0</v>
      </c>
      <c r="M1917" s="90">
        <f t="shared" si="774"/>
        <v>0</v>
      </c>
      <c r="N1917" s="90">
        <f>+H1917+M1917</f>
        <v>91282312485</v>
      </c>
      <c r="O1917" s="90">
        <v>91282312485</v>
      </c>
      <c r="P1917" s="90">
        <v>91282312485</v>
      </c>
      <c r="Q1917" s="90">
        <v>0</v>
      </c>
      <c r="R1917" s="91">
        <v>0</v>
      </c>
    </row>
    <row r="1918" spans="1:18" ht="78.599999999999994" thickBot="1" x14ac:dyDescent="0.35">
      <c r="A1918" s="2">
        <v>2021</v>
      </c>
      <c r="B1918" s="118" t="s">
        <v>438</v>
      </c>
      <c r="C1918" s="15" t="s">
        <v>277</v>
      </c>
      <c r="D1918" s="53"/>
      <c r="E1918" s="53"/>
      <c r="F1918" s="53"/>
      <c r="G1918" s="85" t="s">
        <v>278</v>
      </c>
      <c r="H1918" s="95">
        <f t="shared" ref="H1918:L1920" si="788">+H1919</f>
        <v>175214577228</v>
      </c>
      <c r="I1918" s="95">
        <f t="shared" si="788"/>
        <v>0</v>
      </c>
      <c r="J1918" s="95">
        <f t="shared" si="788"/>
        <v>0</v>
      </c>
      <c r="K1918" s="95">
        <f t="shared" si="788"/>
        <v>0</v>
      </c>
      <c r="L1918" s="95">
        <f t="shared" si="788"/>
        <v>0</v>
      </c>
      <c r="M1918" s="95">
        <f t="shared" si="774"/>
        <v>0</v>
      </c>
      <c r="N1918" s="95">
        <f>+N1919</f>
        <v>175214577228</v>
      </c>
      <c r="O1918" s="95">
        <f t="shared" ref="O1918:R1920" si="789">+O1919</f>
        <v>175214577228</v>
      </c>
      <c r="P1918" s="95">
        <f t="shared" si="789"/>
        <v>175214577228</v>
      </c>
      <c r="Q1918" s="95">
        <f t="shared" si="789"/>
        <v>8358018752</v>
      </c>
      <c r="R1918" s="97">
        <f t="shared" si="789"/>
        <v>8358018752</v>
      </c>
    </row>
    <row r="1919" spans="1:18" ht="78.599999999999994" thickBot="1" x14ac:dyDescent="0.35">
      <c r="A1919" s="2">
        <v>2021</v>
      </c>
      <c r="B1919" s="118" t="s">
        <v>438</v>
      </c>
      <c r="C1919" s="15" t="s">
        <v>279</v>
      </c>
      <c r="D1919" s="21"/>
      <c r="E1919" s="21"/>
      <c r="F1919" s="21"/>
      <c r="G1919" s="104" t="s">
        <v>278</v>
      </c>
      <c r="H1919" s="95">
        <f t="shared" si="788"/>
        <v>175214577228</v>
      </c>
      <c r="I1919" s="95">
        <f t="shared" si="788"/>
        <v>0</v>
      </c>
      <c r="J1919" s="95">
        <f t="shared" si="788"/>
        <v>0</v>
      </c>
      <c r="K1919" s="95">
        <f t="shared" si="788"/>
        <v>0</v>
      </c>
      <c r="L1919" s="95">
        <f t="shared" si="788"/>
        <v>0</v>
      </c>
      <c r="M1919" s="95">
        <f t="shared" si="774"/>
        <v>0</v>
      </c>
      <c r="N1919" s="95">
        <f>+N1920</f>
        <v>175214577228</v>
      </c>
      <c r="O1919" s="95">
        <f t="shared" si="789"/>
        <v>175214577228</v>
      </c>
      <c r="P1919" s="95">
        <f t="shared" si="789"/>
        <v>175214577228</v>
      </c>
      <c r="Q1919" s="95">
        <f t="shared" si="789"/>
        <v>8358018752</v>
      </c>
      <c r="R1919" s="97">
        <f t="shared" si="789"/>
        <v>8358018752</v>
      </c>
    </row>
    <row r="1920" spans="1:18" ht="18.600000000000001" thickBot="1" x14ac:dyDescent="0.35">
      <c r="A1920" s="2">
        <v>2021</v>
      </c>
      <c r="B1920" s="118" t="s">
        <v>438</v>
      </c>
      <c r="C1920" s="15" t="s">
        <v>280</v>
      </c>
      <c r="D1920" s="21"/>
      <c r="E1920" s="21"/>
      <c r="F1920" s="21"/>
      <c r="G1920" s="85" t="s">
        <v>218</v>
      </c>
      <c r="H1920" s="95">
        <f t="shared" si="788"/>
        <v>175214577228</v>
      </c>
      <c r="I1920" s="95">
        <f t="shared" si="788"/>
        <v>0</v>
      </c>
      <c r="J1920" s="95">
        <f t="shared" si="788"/>
        <v>0</v>
      </c>
      <c r="K1920" s="95">
        <f t="shared" si="788"/>
        <v>0</v>
      </c>
      <c r="L1920" s="95">
        <f t="shared" si="788"/>
        <v>0</v>
      </c>
      <c r="M1920" s="95">
        <f t="shared" si="774"/>
        <v>0</v>
      </c>
      <c r="N1920" s="95">
        <f>+N1921</f>
        <v>175214577228</v>
      </c>
      <c r="O1920" s="95">
        <f t="shared" si="789"/>
        <v>175214577228</v>
      </c>
      <c r="P1920" s="95">
        <f t="shared" si="789"/>
        <v>175214577228</v>
      </c>
      <c r="Q1920" s="95">
        <f t="shared" si="789"/>
        <v>8358018752</v>
      </c>
      <c r="R1920" s="97">
        <f t="shared" si="789"/>
        <v>8358018752</v>
      </c>
    </row>
    <row r="1921" spans="1:18" ht="18.600000000000001" thickBot="1" x14ac:dyDescent="0.35">
      <c r="A1921" s="2">
        <v>2021</v>
      </c>
      <c r="B1921" s="118" t="s">
        <v>438</v>
      </c>
      <c r="C1921" s="20" t="s">
        <v>281</v>
      </c>
      <c r="D1921" s="21" t="s">
        <v>172</v>
      </c>
      <c r="E1921" s="21">
        <v>11</v>
      </c>
      <c r="F1921" s="21" t="s">
        <v>19</v>
      </c>
      <c r="G1921" s="88" t="s">
        <v>208</v>
      </c>
      <c r="H1921" s="90">
        <v>175214577228</v>
      </c>
      <c r="I1921" s="90">
        <v>0</v>
      </c>
      <c r="J1921" s="90">
        <v>0</v>
      </c>
      <c r="K1921" s="90">
        <v>0</v>
      </c>
      <c r="L1921" s="90">
        <v>0</v>
      </c>
      <c r="M1921" s="90">
        <f t="shared" si="774"/>
        <v>0</v>
      </c>
      <c r="N1921" s="90">
        <f>+H1921+M1921</f>
        <v>175214577228</v>
      </c>
      <c r="O1921" s="90">
        <v>175214577228</v>
      </c>
      <c r="P1921" s="90">
        <v>175214577228</v>
      </c>
      <c r="Q1921" s="90">
        <v>8358018752</v>
      </c>
      <c r="R1921" s="91">
        <v>8358018752</v>
      </c>
    </row>
    <row r="1922" spans="1:18" ht="47.4" thickBot="1" x14ac:dyDescent="0.35">
      <c r="A1922" s="2">
        <v>2021</v>
      </c>
      <c r="B1922" s="118" t="s">
        <v>438</v>
      </c>
      <c r="C1922" s="15" t="s">
        <v>282</v>
      </c>
      <c r="D1922" s="53"/>
      <c r="E1922" s="53"/>
      <c r="F1922" s="53"/>
      <c r="G1922" s="85" t="s">
        <v>283</v>
      </c>
      <c r="H1922" s="95">
        <f t="shared" ref="H1922:L1924" si="790">+H1923</f>
        <v>109796058849</v>
      </c>
      <c r="I1922" s="95">
        <f t="shared" si="790"/>
        <v>0</v>
      </c>
      <c r="J1922" s="95">
        <f t="shared" si="790"/>
        <v>0</v>
      </c>
      <c r="K1922" s="95">
        <f t="shared" si="790"/>
        <v>0</v>
      </c>
      <c r="L1922" s="95">
        <f t="shared" si="790"/>
        <v>0</v>
      </c>
      <c r="M1922" s="95">
        <f t="shared" si="774"/>
        <v>0</v>
      </c>
      <c r="N1922" s="95">
        <f>+N1923</f>
        <v>109796058849</v>
      </c>
      <c r="O1922" s="95">
        <f t="shared" ref="O1922:R1924" si="791">+O1923</f>
        <v>109796058849</v>
      </c>
      <c r="P1922" s="95">
        <f t="shared" si="791"/>
        <v>109796058849</v>
      </c>
      <c r="Q1922" s="95">
        <f t="shared" si="791"/>
        <v>19071686158</v>
      </c>
      <c r="R1922" s="97">
        <f t="shared" si="791"/>
        <v>19071686158</v>
      </c>
    </row>
    <row r="1923" spans="1:18" ht="47.4" thickBot="1" x14ac:dyDescent="0.35">
      <c r="A1923" s="2">
        <v>2021</v>
      </c>
      <c r="B1923" s="118" t="s">
        <v>438</v>
      </c>
      <c r="C1923" s="15" t="s">
        <v>284</v>
      </c>
      <c r="D1923" s="21"/>
      <c r="E1923" s="21"/>
      <c r="F1923" s="21"/>
      <c r="G1923" s="104" t="s">
        <v>283</v>
      </c>
      <c r="H1923" s="95">
        <f t="shared" si="790"/>
        <v>109796058849</v>
      </c>
      <c r="I1923" s="95">
        <f t="shared" si="790"/>
        <v>0</v>
      </c>
      <c r="J1923" s="95">
        <f t="shared" si="790"/>
        <v>0</v>
      </c>
      <c r="K1923" s="95">
        <f t="shared" si="790"/>
        <v>0</v>
      </c>
      <c r="L1923" s="95">
        <f t="shared" si="790"/>
        <v>0</v>
      </c>
      <c r="M1923" s="95">
        <f t="shared" si="774"/>
        <v>0</v>
      </c>
      <c r="N1923" s="95">
        <f>+N1924</f>
        <v>109796058849</v>
      </c>
      <c r="O1923" s="95">
        <f t="shared" si="791"/>
        <v>109796058849</v>
      </c>
      <c r="P1923" s="95">
        <f t="shared" si="791"/>
        <v>109796058849</v>
      </c>
      <c r="Q1923" s="95">
        <f t="shared" si="791"/>
        <v>19071686158</v>
      </c>
      <c r="R1923" s="97">
        <f t="shared" si="791"/>
        <v>19071686158</v>
      </c>
    </row>
    <row r="1924" spans="1:18" ht="18.600000000000001" thickBot="1" x14ac:dyDescent="0.35">
      <c r="A1924" s="2">
        <v>2021</v>
      </c>
      <c r="B1924" s="118" t="s">
        <v>438</v>
      </c>
      <c r="C1924" s="15" t="s">
        <v>285</v>
      </c>
      <c r="D1924" s="21"/>
      <c r="E1924" s="21"/>
      <c r="F1924" s="21"/>
      <c r="G1924" s="85" t="s">
        <v>218</v>
      </c>
      <c r="H1924" s="95">
        <f t="shared" si="790"/>
        <v>109796058849</v>
      </c>
      <c r="I1924" s="95">
        <f t="shared" si="790"/>
        <v>0</v>
      </c>
      <c r="J1924" s="95">
        <f t="shared" si="790"/>
        <v>0</v>
      </c>
      <c r="K1924" s="95">
        <f t="shared" si="790"/>
        <v>0</v>
      </c>
      <c r="L1924" s="95">
        <f t="shared" si="790"/>
        <v>0</v>
      </c>
      <c r="M1924" s="95">
        <f t="shared" si="774"/>
        <v>0</v>
      </c>
      <c r="N1924" s="95">
        <f>+N1925</f>
        <v>109796058849</v>
      </c>
      <c r="O1924" s="95">
        <f t="shared" si="791"/>
        <v>109796058849</v>
      </c>
      <c r="P1924" s="95">
        <f t="shared" si="791"/>
        <v>109796058849</v>
      </c>
      <c r="Q1924" s="95">
        <f t="shared" si="791"/>
        <v>19071686158</v>
      </c>
      <c r="R1924" s="97">
        <f t="shared" si="791"/>
        <v>19071686158</v>
      </c>
    </row>
    <row r="1925" spans="1:18" ht="18.600000000000001" thickBot="1" x14ac:dyDescent="0.35">
      <c r="A1925" s="2">
        <v>2021</v>
      </c>
      <c r="B1925" s="118" t="s">
        <v>438</v>
      </c>
      <c r="C1925" s="20" t="s">
        <v>286</v>
      </c>
      <c r="D1925" s="53" t="s">
        <v>172</v>
      </c>
      <c r="E1925" s="53">
        <v>11</v>
      </c>
      <c r="F1925" s="21" t="s">
        <v>19</v>
      </c>
      <c r="G1925" s="88" t="s">
        <v>208</v>
      </c>
      <c r="H1925" s="90">
        <v>109796058849</v>
      </c>
      <c r="I1925" s="90">
        <v>0</v>
      </c>
      <c r="J1925" s="90">
        <v>0</v>
      </c>
      <c r="K1925" s="90">
        <v>0</v>
      </c>
      <c r="L1925" s="90">
        <v>0</v>
      </c>
      <c r="M1925" s="90">
        <f t="shared" si="774"/>
        <v>0</v>
      </c>
      <c r="N1925" s="90">
        <f>+H1925+M1925</f>
        <v>109796058849</v>
      </c>
      <c r="O1925" s="90">
        <v>109796058849</v>
      </c>
      <c r="P1925" s="90">
        <v>109796058849</v>
      </c>
      <c r="Q1925" s="90">
        <v>19071686158</v>
      </c>
      <c r="R1925" s="91">
        <v>19071686158</v>
      </c>
    </row>
    <row r="1926" spans="1:18" ht="63" thickBot="1" x14ac:dyDescent="0.35">
      <c r="A1926" s="2">
        <v>2021</v>
      </c>
      <c r="B1926" s="118" t="s">
        <v>438</v>
      </c>
      <c r="C1926" s="15" t="s">
        <v>287</v>
      </c>
      <c r="D1926" s="53"/>
      <c r="E1926" s="53"/>
      <c r="F1926" s="53"/>
      <c r="G1926" s="85" t="s">
        <v>288</v>
      </c>
      <c r="H1926" s="95">
        <f t="shared" ref="H1926:L1928" si="792">+H1927</f>
        <v>216924287600</v>
      </c>
      <c r="I1926" s="95">
        <f t="shared" si="792"/>
        <v>0</v>
      </c>
      <c r="J1926" s="95">
        <f t="shared" si="792"/>
        <v>0</v>
      </c>
      <c r="K1926" s="95">
        <f t="shared" si="792"/>
        <v>0</v>
      </c>
      <c r="L1926" s="95">
        <f t="shared" si="792"/>
        <v>0</v>
      </c>
      <c r="M1926" s="95">
        <f t="shared" si="774"/>
        <v>0</v>
      </c>
      <c r="N1926" s="95">
        <f>+N1927</f>
        <v>216924287600</v>
      </c>
      <c r="O1926" s="95">
        <f t="shared" ref="O1926:R1928" si="793">+O1927</f>
        <v>216924287600</v>
      </c>
      <c r="P1926" s="95">
        <f t="shared" si="793"/>
        <v>216924287600</v>
      </c>
      <c r="Q1926" s="95">
        <f t="shared" si="793"/>
        <v>14013027754</v>
      </c>
      <c r="R1926" s="97">
        <f t="shared" si="793"/>
        <v>14013027754</v>
      </c>
    </row>
    <row r="1927" spans="1:18" ht="63" thickBot="1" x14ac:dyDescent="0.35">
      <c r="A1927" s="2">
        <v>2021</v>
      </c>
      <c r="B1927" s="118" t="s">
        <v>438</v>
      </c>
      <c r="C1927" s="15" t="s">
        <v>289</v>
      </c>
      <c r="D1927" s="21"/>
      <c r="E1927" s="21"/>
      <c r="F1927" s="21"/>
      <c r="G1927" s="104" t="s">
        <v>288</v>
      </c>
      <c r="H1927" s="95">
        <f t="shared" si="792"/>
        <v>216924287600</v>
      </c>
      <c r="I1927" s="95">
        <f t="shared" si="792"/>
        <v>0</v>
      </c>
      <c r="J1927" s="95">
        <f t="shared" si="792"/>
        <v>0</v>
      </c>
      <c r="K1927" s="95">
        <f t="shared" si="792"/>
        <v>0</v>
      </c>
      <c r="L1927" s="95">
        <f t="shared" si="792"/>
        <v>0</v>
      </c>
      <c r="M1927" s="95">
        <f t="shared" si="774"/>
        <v>0</v>
      </c>
      <c r="N1927" s="95">
        <f>+N1928</f>
        <v>216924287600</v>
      </c>
      <c r="O1927" s="95">
        <f t="shared" si="793"/>
        <v>216924287600</v>
      </c>
      <c r="P1927" s="95">
        <f t="shared" si="793"/>
        <v>216924287600</v>
      </c>
      <c r="Q1927" s="95">
        <f t="shared" si="793"/>
        <v>14013027754</v>
      </c>
      <c r="R1927" s="97">
        <f t="shared" si="793"/>
        <v>14013027754</v>
      </c>
    </row>
    <row r="1928" spans="1:18" ht="18.600000000000001" thickBot="1" x14ac:dyDescent="0.35">
      <c r="A1928" s="2">
        <v>2021</v>
      </c>
      <c r="B1928" s="118" t="s">
        <v>438</v>
      </c>
      <c r="C1928" s="15" t="s">
        <v>290</v>
      </c>
      <c r="D1928" s="21"/>
      <c r="E1928" s="21"/>
      <c r="F1928" s="21"/>
      <c r="G1928" s="85" t="s">
        <v>218</v>
      </c>
      <c r="H1928" s="95">
        <f t="shared" si="792"/>
        <v>216924287600</v>
      </c>
      <c r="I1928" s="95">
        <f t="shared" si="792"/>
        <v>0</v>
      </c>
      <c r="J1928" s="95">
        <f t="shared" si="792"/>
        <v>0</v>
      </c>
      <c r="K1928" s="95">
        <f t="shared" si="792"/>
        <v>0</v>
      </c>
      <c r="L1928" s="95">
        <f t="shared" si="792"/>
        <v>0</v>
      </c>
      <c r="M1928" s="95">
        <f t="shared" si="774"/>
        <v>0</v>
      </c>
      <c r="N1928" s="95">
        <f>+N1929</f>
        <v>216924287600</v>
      </c>
      <c r="O1928" s="95">
        <f t="shared" si="793"/>
        <v>216924287600</v>
      </c>
      <c r="P1928" s="95">
        <f t="shared" si="793"/>
        <v>216924287600</v>
      </c>
      <c r="Q1928" s="95">
        <f t="shared" si="793"/>
        <v>14013027754</v>
      </c>
      <c r="R1928" s="97">
        <f t="shared" si="793"/>
        <v>14013027754</v>
      </c>
    </row>
    <row r="1929" spans="1:18" ht="18.600000000000001" thickBot="1" x14ac:dyDescent="0.35">
      <c r="A1929" s="2">
        <v>2021</v>
      </c>
      <c r="B1929" s="118" t="s">
        <v>438</v>
      </c>
      <c r="C1929" s="20" t="s">
        <v>291</v>
      </c>
      <c r="D1929" s="21" t="s">
        <v>172</v>
      </c>
      <c r="E1929" s="21">
        <v>11</v>
      </c>
      <c r="F1929" s="21" t="s">
        <v>19</v>
      </c>
      <c r="G1929" s="88" t="s">
        <v>208</v>
      </c>
      <c r="H1929" s="90">
        <v>216924287600</v>
      </c>
      <c r="I1929" s="90">
        <v>0</v>
      </c>
      <c r="J1929" s="90">
        <v>0</v>
      </c>
      <c r="K1929" s="90">
        <v>0</v>
      </c>
      <c r="L1929" s="90">
        <v>0</v>
      </c>
      <c r="M1929" s="90">
        <f t="shared" si="774"/>
        <v>0</v>
      </c>
      <c r="N1929" s="90">
        <f>+H1929+M1929</f>
        <v>216924287600</v>
      </c>
      <c r="O1929" s="90">
        <v>216924287600</v>
      </c>
      <c r="P1929" s="90">
        <v>216924287600</v>
      </c>
      <c r="Q1929" s="90">
        <v>14013027754</v>
      </c>
      <c r="R1929" s="91">
        <v>14013027754</v>
      </c>
    </row>
    <row r="1930" spans="1:18" ht="63" thickBot="1" x14ac:dyDescent="0.35">
      <c r="A1930" s="2">
        <v>2021</v>
      </c>
      <c r="B1930" s="118" t="s">
        <v>438</v>
      </c>
      <c r="C1930" s="15" t="s">
        <v>292</v>
      </c>
      <c r="D1930" s="53"/>
      <c r="E1930" s="53"/>
      <c r="F1930" s="53"/>
      <c r="G1930" s="85" t="s">
        <v>293</v>
      </c>
      <c r="H1930" s="95">
        <f t="shared" ref="H1930:L1932" si="794">+H1931</f>
        <v>263086153404</v>
      </c>
      <c r="I1930" s="95">
        <f t="shared" si="794"/>
        <v>0</v>
      </c>
      <c r="J1930" s="95">
        <f t="shared" si="794"/>
        <v>0</v>
      </c>
      <c r="K1930" s="95">
        <f t="shared" si="794"/>
        <v>0</v>
      </c>
      <c r="L1930" s="95">
        <f t="shared" si="794"/>
        <v>0</v>
      </c>
      <c r="M1930" s="95">
        <f t="shared" si="774"/>
        <v>0</v>
      </c>
      <c r="N1930" s="95">
        <f>+N1931</f>
        <v>263086153404</v>
      </c>
      <c r="O1930" s="95">
        <f t="shared" ref="O1930:R1932" si="795">+O1931</f>
        <v>263086153404</v>
      </c>
      <c r="P1930" s="95">
        <f t="shared" si="795"/>
        <v>263086153404</v>
      </c>
      <c r="Q1930" s="95">
        <f t="shared" si="795"/>
        <v>0</v>
      </c>
      <c r="R1930" s="97">
        <f t="shared" si="795"/>
        <v>0</v>
      </c>
    </row>
    <row r="1931" spans="1:18" ht="63" thickBot="1" x14ac:dyDescent="0.35">
      <c r="A1931" s="2">
        <v>2021</v>
      </c>
      <c r="B1931" s="118" t="s">
        <v>438</v>
      </c>
      <c r="C1931" s="15" t="s">
        <v>294</v>
      </c>
      <c r="D1931" s="21"/>
      <c r="E1931" s="21"/>
      <c r="F1931" s="21"/>
      <c r="G1931" s="104" t="s">
        <v>293</v>
      </c>
      <c r="H1931" s="95">
        <f t="shared" si="794"/>
        <v>263086153404</v>
      </c>
      <c r="I1931" s="95">
        <f t="shared" si="794"/>
        <v>0</v>
      </c>
      <c r="J1931" s="95">
        <f t="shared" si="794"/>
        <v>0</v>
      </c>
      <c r="K1931" s="95">
        <f t="shared" si="794"/>
        <v>0</v>
      </c>
      <c r="L1931" s="95">
        <f t="shared" si="794"/>
        <v>0</v>
      </c>
      <c r="M1931" s="95">
        <f t="shared" si="774"/>
        <v>0</v>
      </c>
      <c r="N1931" s="95">
        <f>+N1932</f>
        <v>263086153404</v>
      </c>
      <c r="O1931" s="95">
        <f t="shared" si="795"/>
        <v>263086153404</v>
      </c>
      <c r="P1931" s="95">
        <f t="shared" si="795"/>
        <v>263086153404</v>
      </c>
      <c r="Q1931" s="95">
        <f t="shared" si="795"/>
        <v>0</v>
      </c>
      <c r="R1931" s="97">
        <f t="shared" si="795"/>
        <v>0</v>
      </c>
    </row>
    <row r="1932" spans="1:18" ht="18.600000000000001" thickBot="1" x14ac:dyDescent="0.35">
      <c r="A1932" s="2">
        <v>2021</v>
      </c>
      <c r="B1932" s="118" t="s">
        <v>438</v>
      </c>
      <c r="C1932" s="15" t="s">
        <v>295</v>
      </c>
      <c r="D1932" s="21"/>
      <c r="E1932" s="21"/>
      <c r="F1932" s="21"/>
      <c r="G1932" s="85" t="s">
        <v>218</v>
      </c>
      <c r="H1932" s="95">
        <f t="shared" si="794"/>
        <v>263086153404</v>
      </c>
      <c r="I1932" s="95">
        <f t="shared" si="794"/>
        <v>0</v>
      </c>
      <c r="J1932" s="95">
        <f t="shared" si="794"/>
        <v>0</v>
      </c>
      <c r="K1932" s="95">
        <f t="shared" si="794"/>
        <v>0</v>
      </c>
      <c r="L1932" s="95">
        <f t="shared" si="794"/>
        <v>0</v>
      </c>
      <c r="M1932" s="95">
        <f t="shared" si="774"/>
        <v>0</v>
      </c>
      <c r="N1932" s="95">
        <f>+N1933</f>
        <v>263086153404</v>
      </c>
      <c r="O1932" s="95">
        <f t="shared" si="795"/>
        <v>263086153404</v>
      </c>
      <c r="P1932" s="95">
        <f t="shared" si="795"/>
        <v>263086153404</v>
      </c>
      <c r="Q1932" s="95">
        <f t="shared" si="795"/>
        <v>0</v>
      </c>
      <c r="R1932" s="97">
        <f t="shared" si="795"/>
        <v>0</v>
      </c>
    </row>
    <row r="1933" spans="1:18" ht="18.600000000000001" thickBot="1" x14ac:dyDescent="0.35">
      <c r="A1933" s="2">
        <v>2021</v>
      </c>
      <c r="B1933" s="118" t="s">
        <v>438</v>
      </c>
      <c r="C1933" s="20" t="s">
        <v>296</v>
      </c>
      <c r="D1933" s="21" t="s">
        <v>172</v>
      </c>
      <c r="E1933" s="21">
        <v>11</v>
      </c>
      <c r="F1933" s="21" t="s">
        <v>19</v>
      </c>
      <c r="G1933" s="88" t="s">
        <v>208</v>
      </c>
      <c r="H1933" s="90">
        <v>263086153404</v>
      </c>
      <c r="I1933" s="90">
        <v>0</v>
      </c>
      <c r="J1933" s="90">
        <v>0</v>
      </c>
      <c r="K1933" s="90">
        <v>0</v>
      </c>
      <c r="L1933" s="90">
        <v>0</v>
      </c>
      <c r="M1933" s="90">
        <f t="shared" si="774"/>
        <v>0</v>
      </c>
      <c r="N1933" s="90">
        <f>+H1933+M1933</f>
        <v>263086153404</v>
      </c>
      <c r="O1933" s="90">
        <v>263086153404</v>
      </c>
      <c r="P1933" s="90">
        <v>263086153404</v>
      </c>
      <c r="Q1933" s="90">
        <v>0</v>
      </c>
      <c r="R1933" s="91">
        <v>0</v>
      </c>
    </row>
    <row r="1934" spans="1:18" ht="63" thickBot="1" x14ac:dyDescent="0.35">
      <c r="A1934" s="2">
        <v>2021</v>
      </c>
      <c r="B1934" s="118" t="s">
        <v>438</v>
      </c>
      <c r="C1934" s="15" t="s">
        <v>297</v>
      </c>
      <c r="D1934" s="53"/>
      <c r="E1934" s="53"/>
      <c r="F1934" s="53"/>
      <c r="G1934" s="85" t="s">
        <v>298</v>
      </c>
      <c r="H1934" s="95">
        <f t="shared" ref="H1934:L1936" si="796">+H1935</f>
        <v>138383140985</v>
      </c>
      <c r="I1934" s="95">
        <f t="shared" si="796"/>
        <v>0</v>
      </c>
      <c r="J1934" s="95">
        <f t="shared" si="796"/>
        <v>0</v>
      </c>
      <c r="K1934" s="95">
        <f t="shared" si="796"/>
        <v>0</v>
      </c>
      <c r="L1934" s="95">
        <f t="shared" si="796"/>
        <v>0</v>
      </c>
      <c r="M1934" s="95">
        <f t="shared" si="774"/>
        <v>0</v>
      </c>
      <c r="N1934" s="95">
        <f>+N1935</f>
        <v>138383140985</v>
      </c>
      <c r="O1934" s="95">
        <f t="shared" ref="O1934:R1936" si="797">+O1935</f>
        <v>138383140985</v>
      </c>
      <c r="P1934" s="95">
        <f t="shared" si="797"/>
        <v>138383140985</v>
      </c>
      <c r="Q1934" s="95">
        <f t="shared" si="797"/>
        <v>27914520438</v>
      </c>
      <c r="R1934" s="97">
        <f t="shared" si="797"/>
        <v>27914520438</v>
      </c>
    </row>
    <row r="1935" spans="1:18" ht="63" thickBot="1" x14ac:dyDescent="0.35">
      <c r="A1935" s="2">
        <v>2021</v>
      </c>
      <c r="B1935" s="118" t="s">
        <v>438</v>
      </c>
      <c r="C1935" s="15" t="s">
        <v>299</v>
      </c>
      <c r="D1935" s="21"/>
      <c r="E1935" s="21"/>
      <c r="F1935" s="21"/>
      <c r="G1935" s="104" t="s">
        <v>298</v>
      </c>
      <c r="H1935" s="95">
        <f t="shared" si="796"/>
        <v>138383140985</v>
      </c>
      <c r="I1935" s="95">
        <f t="shared" si="796"/>
        <v>0</v>
      </c>
      <c r="J1935" s="95">
        <f t="shared" si="796"/>
        <v>0</v>
      </c>
      <c r="K1935" s="95">
        <f t="shared" si="796"/>
        <v>0</v>
      </c>
      <c r="L1935" s="95">
        <f t="shared" si="796"/>
        <v>0</v>
      </c>
      <c r="M1935" s="95">
        <f t="shared" si="774"/>
        <v>0</v>
      </c>
      <c r="N1935" s="95">
        <f>+N1936</f>
        <v>138383140985</v>
      </c>
      <c r="O1935" s="95">
        <f t="shared" si="797"/>
        <v>138383140985</v>
      </c>
      <c r="P1935" s="95">
        <f t="shared" si="797"/>
        <v>138383140985</v>
      </c>
      <c r="Q1935" s="95">
        <f t="shared" si="797"/>
        <v>27914520438</v>
      </c>
      <c r="R1935" s="97">
        <f t="shared" si="797"/>
        <v>27914520438</v>
      </c>
    </row>
    <row r="1936" spans="1:18" ht="18.600000000000001" thickBot="1" x14ac:dyDescent="0.35">
      <c r="A1936" s="2">
        <v>2021</v>
      </c>
      <c r="B1936" s="118" t="s">
        <v>438</v>
      </c>
      <c r="C1936" s="15" t="s">
        <v>300</v>
      </c>
      <c r="D1936" s="21"/>
      <c r="E1936" s="21"/>
      <c r="F1936" s="21"/>
      <c r="G1936" s="85" t="s">
        <v>218</v>
      </c>
      <c r="H1936" s="95">
        <f t="shared" si="796"/>
        <v>138383140985</v>
      </c>
      <c r="I1936" s="95">
        <f t="shared" si="796"/>
        <v>0</v>
      </c>
      <c r="J1936" s="95">
        <f t="shared" si="796"/>
        <v>0</v>
      </c>
      <c r="K1936" s="95">
        <f t="shared" si="796"/>
        <v>0</v>
      </c>
      <c r="L1936" s="95">
        <f t="shared" si="796"/>
        <v>0</v>
      </c>
      <c r="M1936" s="95">
        <f t="shared" si="774"/>
        <v>0</v>
      </c>
      <c r="N1936" s="95">
        <f>+N1937</f>
        <v>138383140985</v>
      </c>
      <c r="O1936" s="95">
        <f t="shared" si="797"/>
        <v>138383140985</v>
      </c>
      <c r="P1936" s="95">
        <f t="shared" si="797"/>
        <v>138383140985</v>
      </c>
      <c r="Q1936" s="95">
        <f t="shared" si="797"/>
        <v>27914520438</v>
      </c>
      <c r="R1936" s="97">
        <f t="shared" si="797"/>
        <v>27914520438</v>
      </c>
    </row>
    <row r="1937" spans="1:18" ht="18.600000000000001" thickBot="1" x14ac:dyDescent="0.35">
      <c r="A1937" s="2">
        <v>2021</v>
      </c>
      <c r="B1937" s="118" t="s">
        <v>438</v>
      </c>
      <c r="C1937" s="20" t="s">
        <v>301</v>
      </c>
      <c r="D1937" s="21" t="s">
        <v>172</v>
      </c>
      <c r="E1937" s="21">
        <v>11</v>
      </c>
      <c r="F1937" s="21" t="s">
        <v>19</v>
      </c>
      <c r="G1937" s="88" t="s">
        <v>208</v>
      </c>
      <c r="H1937" s="90">
        <v>138383140985</v>
      </c>
      <c r="I1937" s="90">
        <v>0</v>
      </c>
      <c r="J1937" s="90">
        <v>0</v>
      </c>
      <c r="K1937" s="90">
        <v>0</v>
      </c>
      <c r="L1937" s="90">
        <v>0</v>
      </c>
      <c r="M1937" s="90">
        <f t="shared" si="774"/>
        <v>0</v>
      </c>
      <c r="N1937" s="90">
        <f>+H1937+M1937</f>
        <v>138383140985</v>
      </c>
      <c r="O1937" s="90">
        <v>138383140985</v>
      </c>
      <c r="P1937" s="90">
        <v>138383140985</v>
      </c>
      <c r="Q1937" s="90">
        <v>27914520438</v>
      </c>
      <c r="R1937" s="91">
        <v>27914520438</v>
      </c>
    </row>
    <row r="1938" spans="1:18" ht="63" thickBot="1" x14ac:dyDescent="0.35">
      <c r="A1938" s="2">
        <v>2021</v>
      </c>
      <c r="B1938" s="118" t="s">
        <v>438</v>
      </c>
      <c r="C1938" s="15" t="s">
        <v>302</v>
      </c>
      <c r="D1938" s="53"/>
      <c r="E1938" s="53"/>
      <c r="F1938" s="53"/>
      <c r="G1938" s="85" t="s">
        <v>303</v>
      </c>
      <c r="H1938" s="95">
        <f t="shared" ref="H1938:L1940" si="798">+H1939</f>
        <v>325658709524</v>
      </c>
      <c r="I1938" s="95">
        <f t="shared" si="798"/>
        <v>0</v>
      </c>
      <c r="J1938" s="95">
        <f t="shared" si="798"/>
        <v>0</v>
      </c>
      <c r="K1938" s="95">
        <f t="shared" si="798"/>
        <v>0</v>
      </c>
      <c r="L1938" s="95">
        <f t="shared" si="798"/>
        <v>0</v>
      </c>
      <c r="M1938" s="95">
        <f t="shared" si="774"/>
        <v>0</v>
      </c>
      <c r="N1938" s="95">
        <f>+N1939</f>
        <v>325658709524</v>
      </c>
      <c r="O1938" s="95">
        <f t="shared" ref="O1938:R1940" si="799">+O1939</f>
        <v>325658709524</v>
      </c>
      <c r="P1938" s="95">
        <f t="shared" si="799"/>
        <v>325658709524</v>
      </c>
      <c r="Q1938" s="95">
        <f t="shared" si="799"/>
        <v>0</v>
      </c>
      <c r="R1938" s="97">
        <f t="shared" si="799"/>
        <v>0</v>
      </c>
    </row>
    <row r="1939" spans="1:18" ht="63" thickBot="1" x14ac:dyDescent="0.35">
      <c r="A1939" s="2">
        <v>2021</v>
      </c>
      <c r="B1939" s="118" t="s">
        <v>438</v>
      </c>
      <c r="C1939" s="15" t="s">
        <v>304</v>
      </c>
      <c r="D1939" s="21"/>
      <c r="E1939" s="21"/>
      <c r="F1939" s="21"/>
      <c r="G1939" s="104" t="s">
        <v>303</v>
      </c>
      <c r="H1939" s="95">
        <f t="shared" si="798"/>
        <v>325658709524</v>
      </c>
      <c r="I1939" s="95">
        <f t="shared" si="798"/>
        <v>0</v>
      </c>
      <c r="J1939" s="95">
        <f t="shared" si="798"/>
        <v>0</v>
      </c>
      <c r="K1939" s="95">
        <f t="shared" si="798"/>
        <v>0</v>
      </c>
      <c r="L1939" s="95">
        <f t="shared" si="798"/>
        <v>0</v>
      </c>
      <c r="M1939" s="95">
        <f t="shared" si="774"/>
        <v>0</v>
      </c>
      <c r="N1939" s="95">
        <f>+N1940</f>
        <v>325658709524</v>
      </c>
      <c r="O1939" s="95">
        <f t="shared" si="799"/>
        <v>325658709524</v>
      </c>
      <c r="P1939" s="95">
        <f t="shared" si="799"/>
        <v>325658709524</v>
      </c>
      <c r="Q1939" s="95">
        <f t="shared" si="799"/>
        <v>0</v>
      </c>
      <c r="R1939" s="97">
        <f t="shared" si="799"/>
        <v>0</v>
      </c>
    </row>
    <row r="1940" spans="1:18" ht="18.600000000000001" thickBot="1" x14ac:dyDescent="0.35">
      <c r="A1940" s="2">
        <v>2021</v>
      </c>
      <c r="B1940" s="118" t="s">
        <v>438</v>
      </c>
      <c r="C1940" s="15" t="s">
        <v>305</v>
      </c>
      <c r="D1940" s="21"/>
      <c r="E1940" s="21"/>
      <c r="F1940" s="21"/>
      <c r="G1940" s="85" t="s">
        <v>218</v>
      </c>
      <c r="H1940" s="95">
        <f t="shared" si="798"/>
        <v>325658709524</v>
      </c>
      <c r="I1940" s="95">
        <f t="shared" si="798"/>
        <v>0</v>
      </c>
      <c r="J1940" s="95">
        <f t="shared" si="798"/>
        <v>0</v>
      </c>
      <c r="K1940" s="95">
        <f t="shared" si="798"/>
        <v>0</v>
      </c>
      <c r="L1940" s="95">
        <f t="shared" si="798"/>
        <v>0</v>
      </c>
      <c r="M1940" s="95">
        <f t="shared" si="774"/>
        <v>0</v>
      </c>
      <c r="N1940" s="95">
        <f>+N1941</f>
        <v>325658709524</v>
      </c>
      <c r="O1940" s="95">
        <f t="shared" si="799"/>
        <v>325658709524</v>
      </c>
      <c r="P1940" s="95">
        <f t="shared" si="799"/>
        <v>325658709524</v>
      </c>
      <c r="Q1940" s="95">
        <f t="shared" si="799"/>
        <v>0</v>
      </c>
      <c r="R1940" s="97">
        <f t="shared" si="799"/>
        <v>0</v>
      </c>
    </row>
    <row r="1941" spans="1:18" ht="18.600000000000001" thickBot="1" x14ac:dyDescent="0.35">
      <c r="A1941" s="2">
        <v>2021</v>
      </c>
      <c r="B1941" s="118" t="s">
        <v>438</v>
      </c>
      <c r="C1941" s="20" t="s">
        <v>306</v>
      </c>
      <c r="D1941" s="21" t="s">
        <v>172</v>
      </c>
      <c r="E1941" s="21">
        <v>11</v>
      </c>
      <c r="F1941" s="21" t="s">
        <v>19</v>
      </c>
      <c r="G1941" s="88" t="s">
        <v>208</v>
      </c>
      <c r="H1941" s="90">
        <v>325658709524</v>
      </c>
      <c r="I1941" s="90">
        <v>0</v>
      </c>
      <c r="J1941" s="90">
        <v>0</v>
      </c>
      <c r="K1941" s="90">
        <v>0</v>
      </c>
      <c r="L1941" s="90">
        <v>0</v>
      </c>
      <c r="M1941" s="90">
        <f t="shared" si="774"/>
        <v>0</v>
      </c>
      <c r="N1941" s="90">
        <f>+H1941+M1941</f>
        <v>325658709524</v>
      </c>
      <c r="O1941" s="90">
        <v>325658709524</v>
      </c>
      <c r="P1941" s="90">
        <v>325658709524</v>
      </c>
      <c r="Q1941" s="90">
        <v>0</v>
      </c>
      <c r="R1941" s="91">
        <v>0</v>
      </c>
    </row>
    <row r="1942" spans="1:18" ht="63" thickBot="1" x14ac:dyDescent="0.35">
      <c r="A1942" s="2">
        <v>2021</v>
      </c>
      <c r="B1942" s="118" t="s">
        <v>438</v>
      </c>
      <c r="C1942" s="15" t="s">
        <v>307</v>
      </c>
      <c r="D1942" s="53"/>
      <c r="E1942" s="53"/>
      <c r="F1942" s="53"/>
      <c r="G1942" s="85" t="s">
        <v>308</v>
      </c>
      <c r="H1942" s="95">
        <f t="shared" ref="H1942:L1944" si="800">+H1943</f>
        <v>101620433497</v>
      </c>
      <c r="I1942" s="95">
        <f t="shared" si="800"/>
        <v>0</v>
      </c>
      <c r="J1942" s="95">
        <f t="shared" si="800"/>
        <v>0</v>
      </c>
      <c r="K1942" s="95">
        <f t="shared" si="800"/>
        <v>0</v>
      </c>
      <c r="L1942" s="95">
        <f t="shared" si="800"/>
        <v>0</v>
      </c>
      <c r="M1942" s="95">
        <f t="shared" si="774"/>
        <v>0</v>
      </c>
      <c r="N1942" s="95">
        <f>+N1943</f>
        <v>101620433497</v>
      </c>
      <c r="O1942" s="95">
        <f t="shared" ref="O1942:R1944" si="801">+O1943</f>
        <v>101620433497</v>
      </c>
      <c r="P1942" s="95">
        <f t="shared" si="801"/>
        <v>101620433497</v>
      </c>
      <c r="Q1942" s="95">
        <f t="shared" si="801"/>
        <v>89796372</v>
      </c>
      <c r="R1942" s="97">
        <f t="shared" si="801"/>
        <v>89796372</v>
      </c>
    </row>
    <row r="1943" spans="1:18" ht="63" thickBot="1" x14ac:dyDescent="0.35">
      <c r="A1943" s="2">
        <v>2021</v>
      </c>
      <c r="B1943" s="118" t="s">
        <v>438</v>
      </c>
      <c r="C1943" s="15" t="s">
        <v>309</v>
      </c>
      <c r="D1943" s="21"/>
      <c r="E1943" s="21"/>
      <c r="F1943" s="21"/>
      <c r="G1943" s="104" t="s">
        <v>308</v>
      </c>
      <c r="H1943" s="95">
        <f t="shared" si="800"/>
        <v>101620433497</v>
      </c>
      <c r="I1943" s="95">
        <f t="shared" si="800"/>
        <v>0</v>
      </c>
      <c r="J1943" s="95">
        <f t="shared" si="800"/>
        <v>0</v>
      </c>
      <c r="K1943" s="95">
        <f t="shared" si="800"/>
        <v>0</v>
      </c>
      <c r="L1943" s="95">
        <f t="shared" si="800"/>
        <v>0</v>
      </c>
      <c r="M1943" s="95">
        <f t="shared" si="774"/>
        <v>0</v>
      </c>
      <c r="N1943" s="95">
        <f>+N1944</f>
        <v>101620433497</v>
      </c>
      <c r="O1943" s="95">
        <f t="shared" si="801"/>
        <v>101620433497</v>
      </c>
      <c r="P1943" s="95">
        <f t="shared" si="801"/>
        <v>101620433497</v>
      </c>
      <c r="Q1943" s="95">
        <f t="shared" si="801"/>
        <v>89796372</v>
      </c>
      <c r="R1943" s="97">
        <f t="shared" si="801"/>
        <v>89796372</v>
      </c>
    </row>
    <row r="1944" spans="1:18" ht="18.600000000000001" thickBot="1" x14ac:dyDescent="0.35">
      <c r="A1944" s="2">
        <v>2021</v>
      </c>
      <c r="B1944" s="118" t="s">
        <v>438</v>
      </c>
      <c r="C1944" s="15" t="s">
        <v>310</v>
      </c>
      <c r="D1944" s="21"/>
      <c r="E1944" s="21"/>
      <c r="F1944" s="21"/>
      <c r="G1944" s="85" t="s">
        <v>218</v>
      </c>
      <c r="H1944" s="95">
        <f t="shared" si="800"/>
        <v>101620433497</v>
      </c>
      <c r="I1944" s="95">
        <f t="shared" si="800"/>
        <v>0</v>
      </c>
      <c r="J1944" s="95">
        <f t="shared" si="800"/>
        <v>0</v>
      </c>
      <c r="K1944" s="95">
        <f t="shared" si="800"/>
        <v>0</v>
      </c>
      <c r="L1944" s="95">
        <f t="shared" si="800"/>
        <v>0</v>
      </c>
      <c r="M1944" s="95">
        <f t="shared" si="774"/>
        <v>0</v>
      </c>
      <c r="N1944" s="95">
        <f>+N1945</f>
        <v>101620433497</v>
      </c>
      <c r="O1944" s="95">
        <f t="shared" si="801"/>
        <v>101620433497</v>
      </c>
      <c r="P1944" s="95">
        <f t="shared" si="801"/>
        <v>101620433497</v>
      </c>
      <c r="Q1944" s="95">
        <f t="shared" si="801"/>
        <v>89796372</v>
      </c>
      <c r="R1944" s="97">
        <f t="shared" si="801"/>
        <v>89796372</v>
      </c>
    </row>
    <row r="1945" spans="1:18" ht="18.600000000000001" thickBot="1" x14ac:dyDescent="0.35">
      <c r="A1945" s="2">
        <v>2021</v>
      </c>
      <c r="B1945" s="118" t="s">
        <v>438</v>
      </c>
      <c r="C1945" s="20" t="s">
        <v>311</v>
      </c>
      <c r="D1945" s="21" t="s">
        <v>172</v>
      </c>
      <c r="E1945" s="21">
        <v>11</v>
      </c>
      <c r="F1945" s="21" t="s">
        <v>19</v>
      </c>
      <c r="G1945" s="88" t="s">
        <v>208</v>
      </c>
      <c r="H1945" s="90">
        <v>101620433497</v>
      </c>
      <c r="I1945" s="90">
        <v>0</v>
      </c>
      <c r="J1945" s="90">
        <v>0</v>
      </c>
      <c r="K1945" s="90">
        <v>0</v>
      </c>
      <c r="L1945" s="90">
        <v>0</v>
      </c>
      <c r="M1945" s="90">
        <f t="shared" si="774"/>
        <v>0</v>
      </c>
      <c r="N1945" s="90">
        <f>+H1945+M1945</f>
        <v>101620433497</v>
      </c>
      <c r="O1945" s="90">
        <v>101620433497</v>
      </c>
      <c r="P1945" s="90">
        <v>101620433497</v>
      </c>
      <c r="Q1945" s="90">
        <v>89796372</v>
      </c>
      <c r="R1945" s="91">
        <v>89796372</v>
      </c>
    </row>
    <row r="1946" spans="1:18" ht="63" thickBot="1" x14ac:dyDescent="0.35">
      <c r="A1946" s="2">
        <v>2021</v>
      </c>
      <c r="B1946" s="118" t="s">
        <v>438</v>
      </c>
      <c r="C1946" s="15" t="s">
        <v>312</v>
      </c>
      <c r="D1946" s="53"/>
      <c r="E1946" s="53"/>
      <c r="F1946" s="53"/>
      <c r="G1946" s="85" t="s">
        <v>313</v>
      </c>
      <c r="H1946" s="95">
        <f t="shared" ref="H1946:L1948" si="802">+H1947</f>
        <v>331558916195</v>
      </c>
      <c r="I1946" s="95">
        <f t="shared" si="802"/>
        <v>0</v>
      </c>
      <c r="J1946" s="95">
        <f t="shared" si="802"/>
        <v>0</v>
      </c>
      <c r="K1946" s="95">
        <f t="shared" si="802"/>
        <v>0</v>
      </c>
      <c r="L1946" s="95">
        <f t="shared" si="802"/>
        <v>0</v>
      </c>
      <c r="M1946" s="95">
        <f t="shared" si="774"/>
        <v>0</v>
      </c>
      <c r="N1946" s="95">
        <f>+N1947</f>
        <v>331558916195</v>
      </c>
      <c r="O1946" s="95">
        <f t="shared" ref="O1946:R1948" si="803">+O1947</f>
        <v>331558916195</v>
      </c>
      <c r="P1946" s="95">
        <f t="shared" si="803"/>
        <v>331558916195</v>
      </c>
      <c r="Q1946" s="95">
        <f t="shared" si="803"/>
        <v>0</v>
      </c>
      <c r="R1946" s="97">
        <f t="shared" si="803"/>
        <v>0</v>
      </c>
    </row>
    <row r="1947" spans="1:18" ht="63" thickBot="1" x14ac:dyDescent="0.35">
      <c r="A1947" s="2">
        <v>2021</v>
      </c>
      <c r="B1947" s="118" t="s">
        <v>438</v>
      </c>
      <c r="C1947" s="15" t="s">
        <v>314</v>
      </c>
      <c r="D1947" s="21"/>
      <c r="E1947" s="21"/>
      <c r="F1947" s="21"/>
      <c r="G1947" s="85" t="s">
        <v>313</v>
      </c>
      <c r="H1947" s="95">
        <f t="shared" si="802"/>
        <v>331558916195</v>
      </c>
      <c r="I1947" s="95">
        <f t="shared" si="802"/>
        <v>0</v>
      </c>
      <c r="J1947" s="95">
        <f t="shared" si="802"/>
        <v>0</v>
      </c>
      <c r="K1947" s="95">
        <f t="shared" si="802"/>
        <v>0</v>
      </c>
      <c r="L1947" s="95">
        <f t="shared" si="802"/>
        <v>0</v>
      </c>
      <c r="M1947" s="95">
        <f t="shared" si="774"/>
        <v>0</v>
      </c>
      <c r="N1947" s="95">
        <f>+N1948</f>
        <v>331558916195</v>
      </c>
      <c r="O1947" s="95">
        <f t="shared" si="803"/>
        <v>331558916195</v>
      </c>
      <c r="P1947" s="95">
        <f t="shared" si="803"/>
        <v>331558916195</v>
      </c>
      <c r="Q1947" s="95">
        <f t="shared" si="803"/>
        <v>0</v>
      </c>
      <c r="R1947" s="97">
        <f t="shared" si="803"/>
        <v>0</v>
      </c>
    </row>
    <row r="1948" spans="1:18" ht="18.600000000000001" thickBot="1" x14ac:dyDescent="0.35">
      <c r="A1948" s="2">
        <v>2021</v>
      </c>
      <c r="B1948" s="118" t="s">
        <v>438</v>
      </c>
      <c r="C1948" s="15" t="s">
        <v>315</v>
      </c>
      <c r="D1948" s="21"/>
      <c r="E1948" s="21"/>
      <c r="F1948" s="21"/>
      <c r="G1948" s="85" t="s">
        <v>218</v>
      </c>
      <c r="H1948" s="95">
        <f t="shared" si="802"/>
        <v>331558916195</v>
      </c>
      <c r="I1948" s="95">
        <f t="shared" si="802"/>
        <v>0</v>
      </c>
      <c r="J1948" s="95">
        <f t="shared" si="802"/>
        <v>0</v>
      </c>
      <c r="K1948" s="95">
        <f t="shared" si="802"/>
        <v>0</v>
      </c>
      <c r="L1948" s="95">
        <f t="shared" si="802"/>
        <v>0</v>
      </c>
      <c r="M1948" s="95">
        <f t="shared" si="774"/>
        <v>0</v>
      </c>
      <c r="N1948" s="95">
        <f>+N1949</f>
        <v>331558916195</v>
      </c>
      <c r="O1948" s="95">
        <f t="shared" si="803"/>
        <v>331558916195</v>
      </c>
      <c r="P1948" s="95">
        <f t="shared" si="803"/>
        <v>331558916195</v>
      </c>
      <c r="Q1948" s="95">
        <f t="shared" si="803"/>
        <v>0</v>
      </c>
      <c r="R1948" s="97">
        <f t="shared" si="803"/>
        <v>0</v>
      </c>
    </row>
    <row r="1949" spans="1:18" ht="18.600000000000001" thickBot="1" x14ac:dyDescent="0.35">
      <c r="A1949" s="2">
        <v>2021</v>
      </c>
      <c r="B1949" s="118" t="s">
        <v>438</v>
      </c>
      <c r="C1949" s="20" t="s">
        <v>316</v>
      </c>
      <c r="D1949" s="21" t="s">
        <v>172</v>
      </c>
      <c r="E1949" s="21">
        <v>11</v>
      </c>
      <c r="F1949" s="21" t="s">
        <v>19</v>
      </c>
      <c r="G1949" s="88" t="s">
        <v>208</v>
      </c>
      <c r="H1949" s="90">
        <v>331558916195</v>
      </c>
      <c r="I1949" s="90">
        <v>0</v>
      </c>
      <c r="J1949" s="90">
        <v>0</v>
      </c>
      <c r="K1949" s="90">
        <v>0</v>
      </c>
      <c r="L1949" s="90">
        <v>0</v>
      </c>
      <c r="M1949" s="90">
        <f t="shared" si="774"/>
        <v>0</v>
      </c>
      <c r="N1949" s="90">
        <f>+H1949+M1949</f>
        <v>331558916195</v>
      </c>
      <c r="O1949" s="90">
        <v>331558916195</v>
      </c>
      <c r="P1949" s="90">
        <v>331558916195</v>
      </c>
      <c r="Q1949" s="90">
        <v>0</v>
      </c>
      <c r="R1949" s="91">
        <v>0</v>
      </c>
    </row>
    <row r="1950" spans="1:18" ht="63" thickBot="1" x14ac:dyDescent="0.35">
      <c r="A1950" s="2">
        <v>2021</v>
      </c>
      <c r="B1950" s="118" t="s">
        <v>438</v>
      </c>
      <c r="C1950" s="15" t="s">
        <v>317</v>
      </c>
      <c r="D1950" s="53"/>
      <c r="E1950" s="53"/>
      <c r="F1950" s="53"/>
      <c r="G1950" s="85" t="s">
        <v>318</v>
      </c>
      <c r="H1950" s="95">
        <f t="shared" ref="H1950:L1952" si="804">+H1951</f>
        <v>57639326986</v>
      </c>
      <c r="I1950" s="95">
        <f t="shared" si="804"/>
        <v>0</v>
      </c>
      <c r="J1950" s="95">
        <f t="shared" si="804"/>
        <v>0</v>
      </c>
      <c r="K1950" s="95">
        <f t="shared" si="804"/>
        <v>0</v>
      </c>
      <c r="L1950" s="95">
        <f t="shared" si="804"/>
        <v>0</v>
      </c>
      <c r="M1950" s="95">
        <f t="shared" si="774"/>
        <v>0</v>
      </c>
      <c r="N1950" s="95">
        <f>+N1951</f>
        <v>57639326986</v>
      </c>
      <c r="O1950" s="95">
        <f t="shared" ref="O1950:R1952" si="805">+O1951</f>
        <v>57639326986</v>
      </c>
      <c r="P1950" s="95">
        <f t="shared" si="805"/>
        <v>57639326986</v>
      </c>
      <c r="Q1950" s="95">
        <f t="shared" si="805"/>
        <v>0</v>
      </c>
      <c r="R1950" s="97">
        <f t="shared" si="805"/>
        <v>0</v>
      </c>
    </row>
    <row r="1951" spans="1:18" ht="63" thickBot="1" x14ac:dyDescent="0.35">
      <c r="A1951" s="2">
        <v>2021</v>
      </c>
      <c r="B1951" s="118" t="s">
        <v>438</v>
      </c>
      <c r="C1951" s="15" t="s">
        <v>319</v>
      </c>
      <c r="D1951" s="21"/>
      <c r="E1951" s="21"/>
      <c r="F1951" s="21"/>
      <c r="G1951" s="104" t="s">
        <v>318</v>
      </c>
      <c r="H1951" s="95">
        <f t="shared" si="804"/>
        <v>57639326986</v>
      </c>
      <c r="I1951" s="95">
        <f t="shared" si="804"/>
        <v>0</v>
      </c>
      <c r="J1951" s="95">
        <f t="shared" si="804"/>
        <v>0</v>
      </c>
      <c r="K1951" s="95">
        <f t="shared" si="804"/>
        <v>0</v>
      </c>
      <c r="L1951" s="95">
        <f t="shared" si="804"/>
        <v>0</v>
      </c>
      <c r="M1951" s="95">
        <f t="shared" si="774"/>
        <v>0</v>
      </c>
      <c r="N1951" s="95">
        <f>+N1952</f>
        <v>57639326986</v>
      </c>
      <c r="O1951" s="95">
        <f t="shared" si="805"/>
        <v>57639326986</v>
      </c>
      <c r="P1951" s="95">
        <f t="shared" si="805"/>
        <v>57639326986</v>
      </c>
      <c r="Q1951" s="95">
        <f t="shared" si="805"/>
        <v>0</v>
      </c>
      <c r="R1951" s="97">
        <f t="shared" si="805"/>
        <v>0</v>
      </c>
    </row>
    <row r="1952" spans="1:18" ht="18.600000000000001" thickBot="1" x14ac:dyDescent="0.35">
      <c r="A1952" s="2">
        <v>2021</v>
      </c>
      <c r="B1952" s="118" t="s">
        <v>438</v>
      </c>
      <c r="C1952" s="15" t="s">
        <v>320</v>
      </c>
      <c r="D1952" s="21"/>
      <c r="E1952" s="21"/>
      <c r="F1952" s="21"/>
      <c r="G1952" s="85" t="s">
        <v>218</v>
      </c>
      <c r="H1952" s="95">
        <f t="shared" si="804"/>
        <v>57639326986</v>
      </c>
      <c r="I1952" s="95">
        <f t="shared" si="804"/>
        <v>0</v>
      </c>
      <c r="J1952" s="95">
        <f t="shared" si="804"/>
        <v>0</v>
      </c>
      <c r="K1952" s="95">
        <f t="shared" si="804"/>
        <v>0</v>
      </c>
      <c r="L1952" s="95">
        <f t="shared" si="804"/>
        <v>0</v>
      </c>
      <c r="M1952" s="95">
        <f t="shared" si="774"/>
        <v>0</v>
      </c>
      <c r="N1952" s="95">
        <f>+N1953</f>
        <v>57639326986</v>
      </c>
      <c r="O1952" s="95">
        <f t="shared" si="805"/>
        <v>57639326986</v>
      </c>
      <c r="P1952" s="95">
        <f t="shared" si="805"/>
        <v>57639326986</v>
      </c>
      <c r="Q1952" s="95">
        <f t="shared" si="805"/>
        <v>0</v>
      </c>
      <c r="R1952" s="97">
        <f t="shared" si="805"/>
        <v>0</v>
      </c>
    </row>
    <row r="1953" spans="1:18" ht="18.600000000000001" thickBot="1" x14ac:dyDescent="0.35">
      <c r="A1953" s="2">
        <v>2021</v>
      </c>
      <c r="B1953" s="118" t="s">
        <v>438</v>
      </c>
      <c r="C1953" s="20" t="s">
        <v>321</v>
      </c>
      <c r="D1953" s="21" t="s">
        <v>172</v>
      </c>
      <c r="E1953" s="21">
        <v>11</v>
      </c>
      <c r="F1953" s="21" t="s">
        <v>19</v>
      </c>
      <c r="G1953" s="88" t="s">
        <v>208</v>
      </c>
      <c r="H1953" s="90">
        <v>57639326986</v>
      </c>
      <c r="I1953" s="90">
        <v>0</v>
      </c>
      <c r="J1953" s="90">
        <v>0</v>
      </c>
      <c r="K1953" s="90">
        <v>0</v>
      </c>
      <c r="L1953" s="90">
        <v>0</v>
      </c>
      <c r="M1953" s="90">
        <f t="shared" si="774"/>
        <v>0</v>
      </c>
      <c r="N1953" s="90">
        <f>+H1953+M1953</f>
        <v>57639326986</v>
      </c>
      <c r="O1953" s="90">
        <v>57639326986</v>
      </c>
      <c r="P1953" s="90">
        <v>57639326986</v>
      </c>
      <c r="Q1953" s="90">
        <v>0</v>
      </c>
      <c r="R1953" s="91">
        <v>0</v>
      </c>
    </row>
    <row r="1954" spans="1:18" ht="47.4" thickBot="1" x14ac:dyDescent="0.35">
      <c r="A1954" s="2">
        <v>2021</v>
      </c>
      <c r="B1954" s="118" t="s">
        <v>438</v>
      </c>
      <c r="C1954" s="56" t="s">
        <v>322</v>
      </c>
      <c r="D1954" s="64"/>
      <c r="E1954" s="16"/>
      <c r="F1954" s="16"/>
      <c r="G1954" s="104" t="s">
        <v>400</v>
      </c>
      <c r="H1954" s="93">
        <f>+H1955</f>
        <v>15000000000</v>
      </c>
      <c r="I1954" s="93">
        <f>+I1955</f>
        <v>0</v>
      </c>
      <c r="J1954" s="93">
        <f>+J1955</f>
        <v>0</v>
      </c>
      <c r="K1954" s="93">
        <f>+K1955</f>
        <v>0</v>
      </c>
      <c r="L1954" s="93">
        <f>+L1955</f>
        <v>0</v>
      </c>
      <c r="M1954" s="93">
        <f t="shared" si="774"/>
        <v>0</v>
      </c>
      <c r="N1954" s="94">
        <f>+H1954+M1954</f>
        <v>15000000000</v>
      </c>
      <c r="O1954" s="94">
        <f>+O1955</f>
        <v>6489794675</v>
      </c>
      <c r="P1954" s="94">
        <f>+P1955</f>
        <v>1011720575</v>
      </c>
      <c r="Q1954" s="94">
        <f>+Q1955</f>
        <v>94581003</v>
      </c>
      <c r="R1954" s="96">
        <f>+R1955</f>
        <v>94581003</v>
      </c>
    </row>
    <row r="1955" spans="1:18" ht="47.4" thickBot="1" x14ac:dyDescent="0.35">
      <c r="A1955" s="2">
        <v>2021</v>
      </c>
      <c r="B1955" s="118" t="s">
        <v>438</v>
      </c>
      <c r="C1955" s="56" t="s">
        <v>399</v>
      </c>
      <c r="D1955" s="64"/>
      <c r="E1955" s="16"/>
      <c r="F1955" s="16"/>
      <c r="G1955" s="104" t="s">
        <v>400</v>
      </c>
      <c r="H1955" s="93">
        <f>+H1956+H1958+H1960</f>
        <v>15000000000</v>
      </c>
      <c r="I1955" s="93">
        <f>+I1956+I1958+I1960</f>
        <v>0</v>
      </c>
      <c r="J1955" s="93">
        <f>+J1956+J1958+J1960</f>
        <v>0</v>
      </c>
      <c r="K1955" s="93">
        <f>+K1956+K1958+K1960</f>
        <v>0</v>
      </c>
      <c r="L1955" s="93">
        <f>+L1956+L1958+L1960</f>
        <v>0</v>
      </c>
      <c r="M1955" s="93">
        <f t="shared" ref="M1955:M2018" si="806">+I1955-J1955+K1955-L1955</f>
        <v>0</v>
      </c>
      <c r="N1955" s="93">
        <f>+N1956+N1958+N1960</f>
        <v>15000000000</v>
      </c>
      <c r="O1955" s="93">
        <f t="shared" ref="O1955:R1955" si="807">+O1956+O1958+O1960</f>
        <v>6489794675</v>
      </c>
      <c r="P1955" s="93">
        <f t="shared" si="807"/>
        <v>1011720575</v>
      </c>
      <c r="Q1955" s="93">
        <f t="shared" si="807"/>
        <v>94581003</v>
      </c>
      <c r="R1955" s="105">
        <f t="shared" si="807"/>
        <v>94581003</v>
      </c>
    </row>
    <row r="1956" spans="1:18" ht="18.600000000000001" thickBot="1" x14ac:dyDescent="0.35">
      <c r="A1956" s="2">
        <v>2021</v>
      </c>
      <c r="B1956" s="118" t="s">
        <v>438</v>
      </c>
      <c r="C1956" s="56" t="s">
        <v>401</v>
      </c>
      <c r="D1956" s="64"/>
      <c r="E1956" s="16"/>
      <c r="F1956" s="16"/>
      <c r="G1956" s="104" t="s">
        <v>402</v>
      </c>
      <c r="H1956" s="93">
        <f>+H1957</f>
        <v>3974737950</v>
      </c>
      <c r="I1956" s="93">
        <f>+I1957</f>
        <v>0</v>
      </c>
      <c r="J1956" s="93">
        <f>+J1957</f>
        <v>0</v>
      </c>
      <c r="K1956" s="93">
        <f>+K1957</f>
        <v>0</v>
      </c>
      <c r="L1956" s="93">
        <f>+L1957</f>
        <v>0</v>
      </c>
      <c r="M1956" s="93">
        <f t="shared" si="806"/>
        <v>0</v>
      </c>
      <c r="N1956" s="93">
        <f>+N1957</f>
        <v>3974737950</v>
      </c>
      <c r="O1956" s="93">
        <f t="shared" ref="O1956:R1956" si="808">+O1957</f>
        <v>10000</v>
      </c>
      <c r="P1956" s="93">
        <f t="shared" si="808"/>
        <v>0</v>
      </c>
      <c r="Q1956" s="93">
        <f t="shared" si="808"/>
        <v>0</v>
      </c>
      <c r="R1956" s="105">
        <f t="shared" si="808"/>
        <v>0</v>
      </c>
    </row>
    <row r="1957" spans="1:18" ht="18.600000000000001" thickBot="1" x14ac:dyDescent="0.35">
      <c r="A1957" s="2">
        <v>2021</v>
      </c>
      <c r="B1957" s="118" t="s">
        <v>438</v>
      </c>
      <c r="C1957" s="59" t="s">
        <v>403</v>
      </c>
      <c r="D1957" s="60" t="s">
        <v>172</v>
      </c>
      <c r="E1957" s="21">
        <v>54</v>
      </c>
      <c r="F1957" s="21" t="s">
        <v>19</v>
      </c>
      <c r="G1957" s="88" t="s">
        <v>208</v>
      </c>
      <c r="H1957" s="106">
        <v>3974737950</v>
      </c>
      <c r="I1957" s="106">
        <v>0</v>
      </c>
      <c r="J1957" s="106">
        <v>0</v>
      </c>
      <c r="K1957" s="106">
        <v>0</v>
      </c>
      <c r="L1957" s="106">
        <v>0</v>
      </c>
      <c r="M1957" s="106">
        <f t="shared" si="806"/>
        <v>0</v>
      </c>
      <c r="N1957" s="90">
        <f>+H1957+M1957</f>
        <v>3974737950</v>
      </c>
      <c r="O1957" s="106">
        <v>10000</v>
      </c>
      <c r="P1957" s="106">
        <v>0</v>
      </c>
      <c r="Q1957" s="106">
        <v>0</v>
      </c>
      <c r="R1957" s="107">
        <v>0</v>
      </c>
    </row>
    <row r="1958" spans="1:18" ht="31.8" thickBot="1" x14ac:dyDescent="0.35">
      <c r="A1958" s="2">
        <v>2021</v>
      </c>
      <c r="B1958" s="118" t="s">
        <v>438</v>
      </c>
      <c r="C1958" s="56" t="s">
        <v>404</v>
      </c>
      <c r="D1958" s="64"/>
      <c r="E1958" s="16"/>
      <c r="F1958" s="16"/>
      <c r="G1958" s="104" t="s">
        <v>405</v>
      </c>
      <c r="H1958" s="93">
        <f>+H1959</f>
        <v>5396885000</v>
      </c>
      <c r="I1958" s="93">
        <f>+I1959</f>
        <v>0</v>
      </c>
      <c r="J1958" s="93">
        <f>+J1959</f>
        <v>0</v>
      </c>
      <c r="K1958" s="93">
        <f>+K1959</f>
        <v>0</v>
      </c>
      <c r="L1958" s="93">
        <f>+L1959</f>
        <v>0</v>
      </c>
      <c r="M1958" s="93">
        <f t="shared" si="806"/>
        <v>0</v>
      </c>
      <c r="N1958" s="93">
        <f>+N1959</f>
        <v>5396885000</v>
      </c>
      <c r="O1958" s="93">
        <f t="shared" ref="O1958:R1958" si="809">+O1959</f>
        <v>5396885000</v>
      </c>
      <c r="P1958" s="93">
        <f t="shared" si="809"/>
        <v>0</v>
      </c>
      <c r="Q1958" s="93">
        <f t="shared" si="809"/>
        <v>0</v>
      </c>
      <c r="R1958" s="105">
        <f t="shared" si="809"/>
        <v>0</v>
      </c>
    </row>
    <row r="1959" spans="1:18" ht="18.600000000000001" thickBot="1" x14ac:dyDescent="0.35">
      <c r="A1959" s="2">
        <v>2021</v>
      </c>
      <c r="B1959" s="118" t="s">
        <v>438</v>
      </c>
      <c r="C1959" s="59" t="s">
        <v>406</v>
      </c>
      <c r="D1959" s="60" t="s">
        <v>172</v>
      </c>
      <c r="E1959" s="21">
        <v>54</v>
      </c>
      <c r="F1959" s="21" t="s">
        <v>19</v>
      </c>
      <c r="G1959" s="88" t="s">
        <v>208</v>
      </c>
      <c r="H1959" s="106">
        <v>5396885000</v>
      </c>
      <c r="I1959" s="106">
        <v>0</v>
      </c>
      <c r="J1959" s="106">
        <v>0</v>
      </c>
      <c r="K1959" s="106">
        <v>0</v>
      </c>
      <c r="L1959" s="106">
        <v>0</v>
      </c>
      <c r="M1959" s="106">
        <f t="shared" si="806"/>
        <v>0</v>
      </c>
      <c r="N1959" s="90">
        <f>+H1959+M1959</f>
        <v>5396885000</v>
      </c>
      <c r="O1959" s="90">
        <v>5396885000</v>
      </c>
      <c r="P1959" s="90">
        <v>0</v>
      </c>
      <c r="Q1959" s="90">
        <v>0</v>
      </c>
      <c r="R1959" s="91">
        <v>0</v>
      </c>
    </row>
    <row r="1960" spans="1:18" ht="18.600000000000001" thickBot="1" x14ac:dyDescent="0.35">
      <c r="A1960" s="2">
        <v>2021</v>
      </c>
      <c r="B1960" s="118" t="s">
        <v>438</v>
      </c>
      <c r="C1960" s="56" t="s">
        <v>407</v>
      </c>
      <c r="D1960" s="64"/>
      <c r="E1960" s="16"/>
      <c r="F1960" s="16"/>
      <c r="G1960" s="104" t="s">
        <v>218</v>
      </c>
      <c r="H1960" s="93">
        <f>+H1961</f>
        <v>5628377050</v>
      </c>
      <c r="I1960" s="93">
        <f>+I1961</f>
        <v>0</v>
      </c>
      <c r="J1960" s="93">
        <f>+J1961</f>
        <v>0</v>
      </c>
      <c r="K1960" s="93">
        <f>+K1961</f>
        <v>0</v>
      </c>
      <c r="L1960" s="93">
        <f>+L1961</f>
        <v>0</v>
      </c>
      <c r="M1960" s="93">
        <f t="shared" si="806"/>
        <v>0</v>
      </c>
      <c r="N1960" s="93">
        <f>+N1961</f>
        <v>5628377050</v>
      </c>
      <c r="O1960" s="93">
        <f t="shared" ref="O1960:R1960" si="810">+O1961</f>
        <v>1092899675</v>
      </c>
      <c r="P1960" s="93">
        <f t="shared" si="810"/>
        <v>1011720575</v>
      </c>
      <c r="Q1960" s="93">
        <f t="shared" si="810"/>
        <v>94581003</v>
      </c>
      <c r="R1960" s="105">
        <f t="shared" si="810"/>
        <v>94581003</v>
      </c>
    </row>
    <row r="1961" spans="1:18" ht="18.600000000000001" thickBot="1" x14ac:dyDescent="0.35">
      <c r="A1961" s="2">
        <v>2021</v>
      </c>
      <c r="B1961" s="118" t="s">
        <v>438</v>
      </c>
      <c r="C1961" s="59" t="s">
        <v>408</v>
      </c>
      <c r="D1961" s="60" t="s">
        <v>172</v>
      </c>
      <c r="E1961" s="21">
        <v>54</v>
      </c>
      <c r="F1961" s="21" t="s">
        <v>19</v>
      </c>
      <c r="G1961" s="88" t="s">
        <v>208</v>
      </c>
      <c r="H1961" s="106">
        <v>5628377050</v>
      </c>
      <c r="I1961" s="106">
        <v>0</v>
      </c>
      <c r="J1961" s="106">
        <v>0</v>
      </c>
      <c r="K1961" s="106">
        <v>0</v>
      </c>
      <c r="L1961" s="106">
        <v>0</v>
      </c>
      <c r="M1961" s="106">
        <f t="shared" si="806"/>
        <v>0</v>
      </c>
      <c r="N1961" s="90">
        <f>+H1961+M1961</f>
        <v>5628377050</v>
      </c>
      <c r="O1961" s="106">
        <v>1092899675</v>
      </c>
      <c r="P1961" s="106">
        <v>1011720575</v>
      </c>
      <c r="Q1961" s="106">
        <v>94581003</v>
      </c>
      <c r="R1961" s="107">
        <v>94581003</v>
      </c>
    </row>
    <row r="1962" spans="1:18" ht="31.8" thickBot="1" x14ac:dyDescent="0.35">
      <c r="A1962" s="2">
        <v>2021</v>
      </c>
      <c r="B1962" s="118" t="s">
        <v>438</v>
      </c>
      <c r="C1962" s="15" t="s">
        <v>324</v>
      </c>
      <c r="D1962" s="53"/>
      <c r="E1962" s="53"/>
      <c r="F1962" s="53"/>
      <c r="G1962" s="104" t="s">
        <v>325</v>
      </c>
      <c r="H1962" s="95">
        <f t="shared" ref="H1962:L1966" si="811">+H1963</f>
        <v>2500000000</v>
      </c>
      <c r="I1962" s="95">
        <f t="shared" si="811"/>
        <v>0</v>
      </c>
      <c r="J1962" s="95">
        <f t="shared" si="811"/>
        <v>0</v>
      </c>
      <c r="K1962" s="95">
        <f t="shared" si="811"/>
        <v>0</v>
      </c>
      <c r="L1962" s="95">
        <f t="shared" si="811"/>
        <v>0</v>
      </c>
      <c r="M1962" s="95">
        <f t="shared" si="806"/>
        <v>0</v>
      </c>
      <c r="N1962" s="95">
        <f>+N1963</f>
        <v>2500000000</v>
      </c>
      <c r="O1962" s="95">
        <f t="shared" ref="O1962:R1966" si="812">+O1963</f>
        <v>2029599328.6099999</v>
      </c>
      <c r="P1962" s="95">
        <f t="shared" si="812"/>
        <v>1858534978.47</v>
      </c>
      <c r="Q1962" s="95">
        <f t="shared" si="812"/>
        <v>1114688920.8499999</v>
      </c>
      <c r="R1962" s="97">
        <f t="shared" si="812"/>
        <v>1066663275.85</v>
      </c>
    </row>
    <row r="1963" spans="1:18" ht="18.600000000000001" thickBot="1" x14ac:dyDescent="0.35">
      <c r="A1963" s="2">
        <v>2021</v>
      </c>
      <c r="B1963" s="118" t="s">
        <v>438</v>
      </c>
      <c r="C1963" s="15" t="s">
        <v>326</v>
      </c>
      <c r="D1963" s="21"/>
      <c r="E1963" s="21"/>
      <c r="F1963" s="21"/>
      <c r="G1963" s="85" t="s">
        <v>201</v>
      </c>
      <c r="H1963" s="95">
        <f t="shared" si="811"/>
        <v>2500000000</v>
      </c>
      <c r="I1963" s="95">
        <f t="shared" si="811"/>
        <v>0</v>
      </c>
      <c r="J1963" s="95">
        <f t="shared" si="811"/>
        <v>0</v>
      </c>
      <c r="K1963" s="95">
        <f t="shared" si="811"/>
        <v>0</v>
      </c>
      <c r="L1963" s="95">
        <f t="shared" si="811"/>
        <v>0</v>
      </c>
      <c r="M1963" s="95">
        <f t="shared" si="806"/>
        <v>0</v>
      </c>
      <c r="N1963" s="95">
        <f>+N1964</f>
        <v>2500000000</v>
      </c>
      <c r="O1963" s="95">
        <f t="shared" si="812"/>
        <v>2029599328.6099999</v>
      </c>
      <c r="P1963" s="95">
        <f t="shared" si="812"/>
        <v>1858534978.47</v>
      </c>
      <c r="Q1963" s="95">
        <f t="shared" si="812"/>
        <v>1114688920.8499999</v>
      </c>
      <c r="R1963" s="97">
        <f t="shared" si="812"/>
        <v>1066663275.85</v>
      </c>
    </row>
    <row r="1964" spans="1:18" ht="31.8" thickBot="1" x14ac:dyDescent="0.35">
      <c r="A1964" s="2">
        <v>2021</v>
      </c>
      <c r="B1964" s="118" t="s">
        <v>438</v>
      </c>
      <c r="C1964" s="15" t="s">
        <v>327</v>
      </c>
      <c r="D1964" s="21"/>
      <c r="E1964" s="21"/>
      <c r="F1964" s="21"/>
      <c r="G1964" s="85" t="s">
        <v>328</v>
      </c>
      <c r="H1964" s="95">
        <f t="shared" si="811"/>
        <v>2500000000</v>
      </c>
      <c r="I1964" s="95">
        <f t="shared" si="811"/>
        <v>0</v>
      </c>
      <c r="J1964" s="95">
        <f t="shared" si="811"/>
        <v>0</v>
      </c>
      <c r="K1964" s="95">
        <f t="shared" si="811"/>
        <v>0</v>
      </c>
      <c r="L1964" s="95">
        <f t="shared" si="811"/>
        <v>0</v>
      </c>
      <c r="M1964" s="95">
        <f t="shared" si="806"/>
        <v>0</v>
      </c>
      <c r="N1964" s="95">
        <f>+N1965</f>
        <v>2500000000</v>
      </c>
      <c r="O1964" s="95">
        <f t="shared" si="812"/>
        <v>2029599328.6099999</v>
      </c>
      <c r="P1964" s="95">
        <f t="shared" si="812"/>
        <v>1858534978.47</v>
      </c>
      <c r="Q1964" s="95">
        <f t="shared" si="812"/>
        <v>1114688920.8499999</v>
      </c>
      <c r="R1964" s="97">
        <f t="shared" si="812"/>
        <v>1066663275.85</v>
      </c>
    </row>
    <row r="1965" spans="1:18" ht="31.8" thickBot="1" x14ac:dyDescent="0.35">
      <c r="A1965" s="2">
        <v>2021</v>
      </c>
      <c r="B1965" s="118" t="s">
        <v>438</v>
      </c>
      <c r="C1965" s="15" t="s">
        <v>329</v>
      </c>
      <c r="D1965" s="21"/>
      <c r="E1965" s="21"/>
      <c r="F1965" s="21"/>
      <c r="G1965" s="85" t="s">
        <v>328</v>
      </c>
      <c r="H1965" s="95">
        <f t="shared" si="811"/>
        <v>2500000000</v>
      </c>
      <c r="I1965" s="95">
        <f t="shared" si="811"/>
        <v>0</v>
      </c>
      <c r="J1965" s="95">
        <f t="shared" si="811"/>
        <v>0</v>
      </c>
      <c r="K1965" s="95">
        <f t="shared" si="811"/>
        <v>0</v>
      </c>
      <c r="L1965" s="95">
        <f t="shared" si="811"/>
        <v>0</v>
      </c>
      <c r="M1965" s="95">
        <f t="shared" si="806"/>
        <v>0</v>
      </c>
      <c r="N1965" s="95">
        <f>+N1966</f>
        <v>2500000000</v>
      </c>
      <c r="O1965" s="95">
        <f t="shared" si="812"/>
        <v>2029599328.6099999</v>
      </c>
      <c r="P1965" s="95">
        <f t="shared" si="812"/>
        <v>1858534978.47</v>
      </c>
      <c r="Q1965" s="95">
        <f t="shared" si="812"/>
        <v>1114688920.8499999</v>
      </c>
      <c r="R1965" s="97">
        <f t="shared" si="812"/>
        <v>1066663275.85</v>
      </c>
    </row>
    <row r="1966" spans="1:18" ht="18.600000000000001" thickBot="1" x14ac:dyDescent="0.35">
      <c r="A1966" s="2">
        <v>2021</v>
      </c>
      <c r="B1966" s="118" t="s">
        <v>438</v>
      </c>
      <c r="C1966" s="15" t="s">
        <v>330</v>
      </c>
      <c r="D1966" s="21"/>
      <c r="E1966" s="21"/>
      <c r="F1966" s="21"/>
      <c r="G1966" s="104" t="s">
        <v>331</v>
      </c>
      <c r="H1966" s="95">
        <f t="shared" si="811"/>
        <v>2500000000</v>
      </c>
      <c r="I1966" s="95">
        <f t="shared" si="811"/>
        <v>0</v>
      </c>
      <c r="J1966" s="95">
        <f t="shared" si="811"/>
        <v>0</v>
      </c>
      <c r="K1966" s="95">
        <f t="shared" si="811"/>
        <v>0</v>
      </c>
      <c r="L1966" s="95">
        <f t="shared" si="811"/>
        <v>0</v>
      </c>
      <c r="M1966" s="95">
        <f t="shared" si="806"/>
        <v>0</v>
      </c>
      <c r="N1966" s="95">
        <f>+N1967</f>
        <v>2500000000</v>
      </c>
      <c r="O1966" s="95">
        <f t="shared" si="812"/>
        <v>2029599328.6099999</v>
      </c>
      <c r="P1966" s="95">
        <f t="shared" si="812"/>
        <v>1858534978.47</v>
      </c>
      <c r="Q1966" s="95">
        <f t="shared" si="812"/>
        <v>1114688920.8499999</v>
      </c>
      <c r="R1966" s="97">
        <f t="shared" si="812"/>
        <v>1066663275.85</v>
      </c>
    </row>
    <row r="1967" spans="1:18" ht="18.600000000000001" thickBot="1" x14ac:dyDescent="0.35">
      <c r="A1967" s="2">
        <v>2021</v>
      </c>
      <c r="B1967" s="118" t="s">
        <v>438</v>
      </c>
      <c r="C1967" s="20" t="s">
        <v>332</v>
      </c>
      <c r="D1967" s="21" t="s">
        <v>172</v>
      </c>
      <c r="E1967" s="21">
        <v>11</v>
      </c>
      <c r="F1967" s="21" t="s">
        <v>19</v>
      </c>
      <c r="G1967" s="88" t="s">
        <v>208</v>
      </c>
      <c r="H1967" s="90">
        <v>2500000000</v>
      </c>
      <c r="I1967" s="90">
        <v>0</v>
      </c>
      <c r="J1967" s="90">
        <v>0</v>
      </c>
      <c r="K1967" s="90">
        <v>0</v>
      </c>
      <c r="L1967" s="90">
        <v>0</v>
      </c>
      <c r="M1967" s="90">
        <f t="shared" si="806"/>
        <v>0</v>
      </c>
      <c r="N1967" s="90">
        <f>+H1967+M1967</f>
        <v>2500000000</v>
      </c>
      <c r="O1967" s="90">
        <v>2029599328.6099999</v>
      </c>
      <c r="P1967" s="90">
        <v>1858534978.47</v>
      </c>
      <c r="Q1967" s="90">
        <v>1114688920.8499999</v>
      </c>
      <c r="R1967" s="91">
        <v>1066663275.85</v>
      </c>
    </row>
    <row r="1968" spans="1:18" ht="18.600000000000001" thickBot="1" x14ac:dyDescent="0.35">
      <c r="A1968" s="2">
        <v>2021</v>
      </c>
      <c r="B1968" s="118" t="s">
        <v>438</v>
      </c>
      <c r="C1968" s="15" t="s">
        <v>333</v>
      </c>
      <c r="D1968" s="21"/>
      <c r="E1968" s="21"/>
      <c r="F1968" s="21"/>
      <c r="G1968" s="85" t="s">
        <v>334</v>
      </c>
      <c r="H1968" s="95">
        <f>+H1969</f>
        <v>177265214000</v>
      </c>
      <c r="I1968" s="95">
        <f>+I1969</f>
        <v>0</v>
      </c>
      <c r="J1968" s="95">
        <f>+J1969</f>
        <v>0</v>
      </c>
      <c r="K1968" s="95">
        <f>+K1969</f>
        <v>20000000000</v>
      </c>
      <c r="L1968" s="95">
        <f>+L1969</f>
        <v>20000000000</v>
      </c>
      <c r="M1968" s="95">
        <f t="shared" si="806"/>
        <v>0</v>
      </c>
      <c r="N1968" s="95">
        <f>+N1969</f>
        <v>177265214000</v>
      </c>
      <c r="O1968" s="95">
        <f t="shared" ref="O1968:R1968" si="813">+O1969</f>
        <v>92391753363.330002</v>
      </c>
      <c r="P1968" s="95">
        <f t="shared" si="813"/>
        <v>88847185223.5</v>
      </c>
      <c r="Q1968" s="95">
        <f t="shared" si="813"/>
        <v>21635906856.619999</v>
      </c>
      <c r="R1968" s="97">
        <f t="shared" si="813"/>
        <v>21626622949.619999</v>
      </c>
    </row>
    <row r="1969" spans="1:18" ht="18.600000000000001" thickBot="1" x14ac:dyDescent="0.35">
      <c r="A1969" s="2">
        <v>2021</v>
      </c>
      <c r="B1969" s="118" t="s">
        <v>438</v>
      </c>
      <c r="C1969" s="15" t="s">
        <v>335</v>
      </c>
      <c r="D1969" s="21"/>
      <c r="E1969" s="21"/>
      <c r="F1969" s="21"/>
      <c r="G1969" s="85" t="s">
        <v>201</v>
      </c>
      <c r="H1969" s="95">
        <f>+H1970+H1976</f>
        <v>177265214000</v>
      </c>
      <c r="I1969" s="95">
        <f>+I1970+I1976</f>
        <v>0</v>
      </c>
      <c r="J1969" s="95">
        <f>+J1970+J1976</f>
        <v>0</v>
      </c>
      <c r="K1969" s="95">
        <f>+K1970+K1976</f>
        <v>20000000000</v>
      </c>
      <c r="L1969" s="95">
        <f>+L1970+L1976</f>
        <v>20000000000</v>
      </c>
      <c r="M1969" s="95">
        <f t="shared" si="806"/>
        <v>0</v>
      </c>
      <c r="N1969" s="95">
        <f>+N1970+N1976</f>
        <v>177265214000</v>
      </c>
      <c r="O1969" s="95">
        <f t="shared" ref="O1969:R1969" si="814">+O1970+O1976</f>
        <v>92391753363.330002</v>
      </c>
      <c r="P1969" s="95">
        <f t="shared" si="814"/>
        <v>88847185223.5</v>
      </c>
      <c r="Q1969" s="95">
        <f t="shared" si="814"/>
        <v>21635906856.619999</v>
      </c>
      <c r="R1969" s="97">
        <f t="shared" si="814"/>
        <v>21626622949.619999</v>
      </c>
    </row>
    <row r="1970" spans="1:18" ht="47.4" thickBot="1" x14ac:dyDescent="0.35">
      <c r="A1970" s="2">
        <v>2021</v>
      </c>
      <c r="B1970" s="118" t="s">
        <v>438</v>
      </c>
      <c r="C1970" s="15" t="s">
        <v>336</v>
      </c>
      <c r="D1970" s="21"/>
      <c r="E1970" s="21"/>
      <c r="F1970" s="21"/>
      <c r="G1970" s="104" t="s">
        <v>337</v>
      </c>
      <c r="H1970" s="95">
        <f>+H1971</f>
        <v>176465214000</v>
      </c>
      <c r="I1970" s="95">
        <f>+I1971</f>
        <v>0</v>
      </c>
      <c r="J1970" s="95">
        <f>+J1971</f>
        <v>0</v>
      </c>
      <c r="K1970" s="95">
        <f>+K1971</f>
        <v>20000000000</v>
      </c>
      <c r="L1970" s="95">
        <f>+L1971</f>
        <v>20000000000</v>
      </c>
      <c r="M1970" s="95">
        <f t="shared" si="806"/>
        <v>0</v>
      </c>
      <c r="N1970" s="95">
        <f>+N1971</f>
        <v>176465214000</v>
      </c>
      <c r="O1970" s="95">
        <f t="shared" ref="O1970:R1970" si="815">+O1971</f>
        <v>91738283875.570007</v>
      </c>
      <c r="P1970" s="95">
        <f t="shared" si="815"/>
        <v>88314617951.009995</v>
      </c>
      <c r="Q1970" s="95">
        <f t="shared" si="815"/>
        <v>21330496784.329998</v>
      </c>
      <c r="R1970" s="97">
        <f t="shared" si="815"/>
        <v>21330496784.329998</v>
      </c>
    </row>
    <row r="1971" spans="1:18" ht="47.4" thickBot="1" x14ac:dyDescent="0.35">
      <c r="A1971" s="2">
        <v>2021</v>
      </c>
      <c r="B1971" s="118" t="s">
        <v>438</v>
      </c>
      <c r="C1971" s="15" t="s">
        <v>338</v>
      </c>
      <c r="D1971" s="53"/>
      <c r="E1971" s="53"/>
      <c r="F1971" s="53"/>
      <c r="G1971" s="85" t="s">
        <v>337</v>
      </c>
      <c r="H1971" s="95">
        <f>+H1972+H1974</f>
        <v>176465214000</v>
      </c>
      <c r="I1971" s="95">
        <f>+I1972+I1974</f>
        <v>0</v>
      </c>
      <c r="J1971" s="95">
        <f>+J1972+J1974</f>
        <v>0</v>
      </c>
      <c r="K1971" s="95">
        <f>+K1972+K1974</f>
        <v>20000000000</v>
      </c>
      <c r="L1971" s="95">
        <f>+L1972+L1974</f>
        <v>20000000000</v>
      </c>
      <c r="M1971" s="95">
        <f t="shared" si="806"/>
        <v>0</v>
      </c>
      <c r="N1971" s="95">
        <f>+N1972+N1974</f>
        <v>176465214000</v>
      </c>
      <c r="O1971" s="95">
        <f t="shared" ref="O1971:R1971" si="816">+O1972+O1974</f>
        <v>91738283875.570007</v>
      </c>
      <c r="P1971" s="95">
        <f t="shared" si="816"/>
        <v>88314617951.009995</v>
      </c>
      <c r="Q1971" s="95">
        <f t="shared" si="816"/>
        <v>21330496784.329998</v>
      </c>
      <c r="R1971" s="97">
        <f t="shared" si="816"/>
        <v>21330496784.329998</v>
      </c>
    </row>
    <row r="1972" spans="1:18" ht="18.600000000000001" thickBot="1" x14ac:dyDescent="0.35">
      <c r="A1972" s="2">
        <v>2021</v>
      </c>
      <c r="B1972" s="118" t="s">
        <v>438</v>
      </c>
      <c r="C1972" s="15" t="s">
        <v>339</v>
      </c>
      <c r="D1972" s="53"/>
      <c r="E1972" s="53"/>
      <c r="F1972" s="53"/>
      <c r="G1972" s="85" t="s">
        <v>340</v>
      </c>
      <c r="H1972" s="95">
        <f>+H1973</f>
        <v>114613483443</v>
      </c>
      <c r="I1972" s="95">
        <f>+I1973</f>
        <v>0</v>
      </c>
      <c r="J1972" s="95">
        <f>+J1973</f>
        <v>0</v>
      </c>
      <c r="K1972" s="95">
        <f>+K1973</f>
        <v>20000000000</v>
      </c>
      <c r="L1972" s="95">
        <f>+L1973</f>
        <v>0</v>
      </c>
      <c r="M1972" s="95">
        <f t="shared" si="806"/>
        <v>20000000000</v>
      </c>
      <c r="N1972" s="95">
        <f>+N1973</f>
        <v>134613483443</v>
      </c>
      <c r="O1972" s="95">
        <f t="shared" ref="O1972:R1972" si="817">+O1973</f>
        <v>82957260217.570007</v>
      </c>
      <c r="P1972" s="95">
        <f t="shared" si="817"/>
        <v>81952337152.009995</v>
      </c>
      <c r="Q1972" s="95">
        <f t="shared" si="817"/>
        <v>18201464888.009998</v>
      </c>
      <c r="R1972" s="97">
        <f t="shared" si="817"/>
        <v>18201464888.009998</v>
      </c>
    </row>
    <row r="1973" spans="1:18" ht="18.600000000000001" thickBot="1" x14ac:dyDescent="0.35">
      <c r="A1973" s="2">
        <v>2021</v>
      </c>
      <c r="B1973" s="118" t="s">
        <v>438</v>
      </c>
      <c r="C1973" s="20" t="s">
        <v>341</v>
      </c>
      <c r="D1973" s="21" t="s">
        <v>18</v>
      </c>
      <c r="E1973" s="21">
        <v>20</v>
      </c>
      <c r="F1973" s="21" t="s">
        <v>19</v>
      </c>
      <c r="G1973" s="88" t="s">
        <v>208</v>
      </c>
      <c r="H1973" s="90">
        <v>114613483443</v>
      </c>
      <c r="I1973" s="90">
        <v>0</v>
      </c>
      <c r="J1973" s="90">
        <v>0</v>
      </c>
      <c r="K1973" s="90">
        <v>20000000000</v>
      </c>
      <c r="L1973" s="90">
        <v>0</v>
      </c>
      <c r="M1973" s="90">
        <f t="shared" si="806"/>
        <v>20000000000</v>
      </c>
      <c r="N1973" s="90">
        <f>+H1973+M1973</f>
        <v>134613483443</v>
      </c>
      <c r="O1973" s="90">
        <v>82957260217.570007</v>
      </c>
      <c r="P1973" s="90">
        <v>81952337152.009995</v>
      </c>
      <c r="Q1973" s="90">
        <v>18201464888.009998</v>
      </c>
      <c r="R1973" s="91">
        <v>18201464888.009998</v>
      </c>
    </row>
    <row r="1974" spans="1:18" ht="18.600000000000001" thickBot="1" x14ac:dyDescent="0.35">
      <c r="A1974" s="2">
        <v>2021</v>
      </c>
      <c r="B1974" s="118" t="s">
        <v>438</v>
      </c>
      <c r="C1974" s="15" t="s">
        <v>342</v>
      </c>
      <c r="D1974" s="21"/>
      <c r="E1974" s="21"/>
      <c r="F1974" s="21"/>
      <c r="G1974" s="85" t="s">
        <v>343</v>
      </c>
      <c r="H1974" s="95">
        <f>+H1975</f>
        <v>61851730557</v>
      </c>
      <c r="I1974" s="95">
        <f>+I1975</f>
        <v>0</v>
      </c>
      <c r="J1974" s="95">
        <f>+J1975</f>
        <v>0</v>
      </c>
      <c r="K1974" s="95">
        <f>+K1975</f>
        <v>0</v>
      </c>
      <c r="L1974" s="95">
        <f>+L1975</f>
        <v>20000000000</v>
      </c>
      <c r="M1974" s="95">
        <f t="shared" si="806"/>
        <v>-20000000000</v>
      </c>
      <c r="N1974" s="95">
        <f>+N1975</f>
        <v>41851730557</v>
      </c>
      <c r="O1974" s="95">
        <f t="shared" ref="O1974:R1974" si="818">+O1975</f>
        <v>8781023658</v>
      </c>
      <c r="P1974" s="95">
        <f t="shared" si="818"/>
        <v>6362280799</v>
      </c>
      <c r="Q1974" s="95">
        <f t="shared" si="818"/>
        <v>3129031896.3200002</v>
      </c>
      <c r="R1974" s="97">
        <f t="shared" si="818"/>
        <v>3129031896.3200002</v>
      </c>
    </row>
    <row r="1975" spans="1:18" ht="18.600000000000001" thickBot="1" x14ac:dyDescent="0.35">
      <c r="A1975" s="2">
        <v>2021</v>
      </c>
      <c r="B1975" s="118" t="s">
        <v>438</v>
      </c>
      <c r="C1975" s="20" t="s">
        <v>344</v>
      </c>
      <c r="D1975" s="21" t="s">
        <v>18</v>
      </c>
      <c r="E1975" s="21">
        <v>20</v>
      </c>
      <c r="F1975" s="21" t="s">
        <v>19</v>
      </c>
      <c r="G1975" s="88" t="s">
        <v>208</v>
      </c>
      <c r="H1975" s="90">
        <v>61851730557</v>
      </c>
      <c r="I1975" s="90">
        <v>0</v>
      </c>
      <c r="J1975" s="90">
        <v>0</v>
      </c>
      <c r="K1975" s="90">
        <v>0</v>
      </c>
      <c r="L1975" s="90">
        <v>20000000000</v>
      </c>
      <c r="M1975" s="90">
        <f t="shared" si="806"/>
        <v>-20000000000</v>
      </c>
      <c r="N1975" s="90">
        <f>+H1975+M1975</f>
        <v>41851730557</v>
      </c>
      <c r="O1975" s="90">
        <v>8781023658</v>
      </c>
      <c r="P1975" s="90">
        <v>6362280799</v>
      </c>
      <c r="Q1975" s="90">
        <v>3129031896.3200002</v>
      </c>
      <c r="R1975" s="91">
        <v>3129031896.3200002</v>
      </c>
    </row>
    <row r="1976" spans="1:18" ht="31.8" thickBot="1" x14ac:dyDescent="0.35">
      <c r="A1976" s="2">
        <v>2021</v>
      </c>
      <c r="B1976" s="118" t="s">
        <v>438</v>
      </c>
      <c r="C1976" s="15" t="s">
        <v>345</v>
      </c>
      <c r="D1976" s="21"/>
      <c r="E1976" s="21"/>
      <c r="F1976" s="21"/>
      <c r="G1976" s="85" t="s">
        <v>346</v>
      </c>
      <c r="H1976" s="95">
        <f t="shared" ref="H1976:L1978" si="819">+H1977</f>
        <v>800000000</v>
      </c>
      <c r="I1976" s="95">
        <f t="shared" si="819"/>
        <v>0</v>
      </c>
      <c r="J1976" s="95">
        <f t="shared" si="819"/>
        <v>0</v>
      </c>
      <c r="K1976" s="95">
        <f t="shared" si="819"/>
        <v>0</v>
      </c>
      <c r="L1976" s="95">
        <f t="shared" si="819"/>
        <v>0</v>
      </c>
      <c r="M1976" s="95">
        <f t="shared" si="806"/>
        <v>0</v>
      </c>
      <c r="N1976" s="95">
        <f>+N1977</f>
        <v>800000000</v>
      </c>
      <c r="O1976" s="95">
        <f t="shared" ref="O1976:R1978" si="820">+O1977</f>
        <v>653469487.75999999</v>
      </c>
      <c r="P1976" s="95">
        <f t="shared" si="820"/>
        <v>532567272.49000001</v>
      </c>
      <c r="Q1976" s="95">
        <f t="shared" si="820"/>
        <v>305410072.29000002</v>
      </c>
      <c r="R1976" s="97">
        <f t="shared" si="820"/>
        <v>296126165.29000002</v>
      </c>
    </row>
    <row r="1977" spans="1:18" ht="31.8" thickBot="1" x14ac:dyDescent="0.35">
      <c r="A1977" s="2">
        <v>2021</v>
      </c>
      <c r="B1977" s="118" t="s">
        <v>438</v>
      </c>
      <c r="C1977" s="15" t="s">
        <v>347</v>
      </c>
      <c r="D1977" s="21"/>
      <c r="E1977" s="21"/>
      <c r="F1977" s="21"/>
      <c r="G1977" s="85" t="s">
        <v>346</v>
      </c>
      <c r="H1977" s="95">
        <f t="shared" si="819"/>
        <v>800000000</v>
      </c>
      <c r="I1977" s="95">
        <f t="shared" si="819"/>
        <v>0</v>
      </c>
      <c r="J1977" s="95">
        <f t="shared" si="819"/>
        <v>0</v>
      </c>
      <c r="K1977" s="95">
        <f t="shared" si="819"/>
        <v>0</v>
      </c>
      <c r="L1977" s="95">
        <f t="shared" si="819"/>
        <v>0</v>
      </c>
      <c r="M1977" s="95">
        <f t="shared" si="806"/>
        <v>0</v>
      </c>
      <c r="N1977" s="95">
        <f>+N1978</f>
        <v>800000000</v>
      </c>
      <c r="O1977" s="95">
        <f t="shared" si="820"/>
        <v>653469487.75999999</v>
      </c>
      <c r="P1977" s="95">
        <f t="shared" si="820"/>
        <v>532567272.49000001</v>
      </c>
      <c r="Q1977" s="95">
        <f t="shared" si="820"/>
        <v>305410072.29000002</v>
      </c>
      <c r="R1977" s="97">
        <f t="shared" si="820"/>
        <v>296126165.29000002</v>
      </c>
    </row>
    <row r="1978" spans="1:18" ht="18.600000000000001" thickBot="1" x14ac:dyDescent="0.35">
      <c r="A1978" s="2">
        <v>2021</v>
      </c>
      <c r="B1978" s="118" t="s">
        <v>438</v>
      </c>
      <c r="C1978" s="15" t="s">
        <v>348</v>
      </c>
      <c r="D1978" s="21"/>
      <c r="E1978" s="21"/>
      <c r="F1978" s="21"/>
      <c r="G1978" s="85" t="s">
        <v>331</v>
      </c>
      <c r="H1978" s="86">
        <f t="shared" si="819"/>
        <v>800000000</v>
      </c>
      <c r="I1978" s="86">
        <f t="shared" si="819"/>
        <v>0</v>
      </c>
      <c r="J1978" s="86">
        <f t="shared" si="819"/>
        <v>0</v>
      </c>
      <c r="K1978" s="86">
        <f t="shared" si="819"/>
        <v>0</v>
      </c>
      <c r="L1978" s="86">
        <f t="shared" si="819"/>
        <v>0</v>
      </c>
      <c r="M1978" s="86">
        <f t="shared" si="806"/>
        <v>0</v>
      </c>
      <c r="N1978" s="86">
        <f>+N1979</f>
        <v>800000000</v>
      </c>
      <c r="O1978" s="86">
        <f t="shared" si="820"/>
        <v>653469487.75999999</v>
      </c>
      <c r="P1978" s="86">
        <f t="shared" si="820"/>
        <v>532567272.49000001</v>
      </c>
      <c r="Q1978" s="86">
        <f t="shared" si="820"/>
        <v>305410072.29000002</v>
      </c>
      <c r="R1978" s="87">
        <f t="shared" si="820"/>
        <v>296126165.29000002</v>
      </c>
    </row>
    <row r="1979" spans="1:18" ht="18.600000000000001" thickBot="1" x14ac:dyDescent="0.35">
      <c r="A1979" s="2">
        <v>2021</v>
      </c>
      <c r="B1979" s="118" t="s">
        <v>438</v>
      </c>
      <c r="C1979" s="20" t="s">
        <v>349</v>
      </c>
      <c r="D1979" s="21" t="s">
        <v>172</v>
      </c>
      <c r="E1979" s="21">
        <v>11</v>
      </c>
      <c r="F1979" s="21" t="s">
        <v>19</v>
      </c>
      <c r="G1979" s="88" t="s">
        <v>208</v>
      </c>
      <c r="H1979" s="90">
        <v>800000000</v>
      </c>
      <c r="I1979" s="90">
        <v>0</v>
      </c>
      <c r="J1979" s="90">
        <v>0</v>
      </c>
      <c r="K1979" s="90">
        <v>0</v>
      </c>
      <c r="L1979" s="90">
        <v>0</v>
      </c>
      <c r="M1979" s="90">
        <f t="shared" si="806"/>
        <v>0</v>
      </c>
      <c r="N1979" s="90">
        <f>+H1979+M1979</f>
        <v>800000000</v>
      </c>
      <c r="O1979" s="90">
        <v>653469487.75999999</v>
      </c>
      <c r="P1979" s="90">
        <v>532567272.49000001</v>
      </c>
      <c r="Q1979" s="90">
        <v>305410072.29000002</v>
      </c>
      <c r="R1979" s="91">
        <v>296126165.29000002</v>
      </c>
    </row>
    <row r="1980" spans="1:18" ht="18.600000000000001" thickBot="1" x14ac:dyDescent="0.35">
      <c r="A1980" s="2">
        <v>2021</v>
      </c>
      <c r="B1980" s="118" t="s">
        <v>438</v>
      </c>
      <c r="C1980" s="15" t="s">
        <v>350</v>
      </c>
      <c r="D1980" s="21"/>
      <c r="E1980" s="21"/>
      <c r="F1980" s="21"/>
      <c r="G1980" s="85" t="s">
        <v>351</v>
      </c>
      <c r="H1980" s="93">
        <f>+H1981</f>
        <v>4650000000</v>
      </c>
      <c r="I1980" s="93">
        <f>+I1981</f>
        <v>0</v>
      </c>
      <c r="J1980" s="93">
        <f>+J1981</f>
        <v>0</v>
      </c>
      <c r="K1980" s="93">
        <f>+K1981</f>
        <v>0</v>
      </c>
      <c r="L1980" s="93">
        <f>+L1981</f>
        <v>0</v>
      </c>
      <c r="M1980" s="93">
        <f t="shared" si="806"/>
        <v>0</v>
      </c>
      <c r="N1980" s="93">
        <f>+N1981</f>
        <v>4650000000</v>
      </c>
      <c r="O1980" s="93">
        <f t="shared" ref="O1980:R1980" si="821">+O1981</f>
        <v>3883851032.04</v>
      </c>
      <c r="P1980" s="93">
        <f t="shared" si="821"/>
        <v>2665279963.4400001</v>
      </c>
      <c r="Q1980" s="93">
        <f t="shared" si="821"/>
        <v>1454429994.6099999</v>
      </c>
      <c r="R1980" s="105">
        <f t="shared" si="821"/>
        <v>1428302295.6099999</v>
      </c>
    </row>
    <row r="1981" spans="1:18" ht="18.600000000000001" thickBot="1" x14ac:dyDescent="0.35">
      <c r="A1981" s="2">
        <v>2021</v>
      </c>
      <c r="B1981" s="118" t="s">
        <v>438</v>
      </c>
      <c r="C1981" s="15" t="s">
        <v>352</v>
      </c>
      <c r="D1981" s="21"/>
      <c r="E1981" s="21"/>
      <c r="F1981" s="21"/>
      <c r="G1981" s="104" t="s">
        <v>201</v>
      </c>
      <c r="H1981" s="93">
        <f>H1982+H1987</f>
        <v>4650000000</v>
      </c>
      <c r="I1981" s="93">
        <f>I1982+I1987</f>
        <v>0</v>
      </c>
      <c r="J1981" s="93">
        <f>J1982+J1987</f>
        <v>0</v>
      </c>
      <c r="K1981" s="93">
        <f>K1982+K1987</f>
        <v>0</v>
      </c>
      <c r="L1981" s="93">
        <f>L1982+L1987</f>
        <v>0</v>
      </c>
      <c r="M1981" s="93">
        <f t="shared" si="806"/>
        <v>0</v>
      </c>
      <c r="N1981" s="93">
        <f>N1982+N1987</f>
        <v>4650000000</v>
      </c>
      <c r="O1981" s="93">
        <f t="shared" ref="O1981:R1981" si="822">O1982+O1987</f>
        <v>3883851032.04</v>
      </c>
      <c r="P1981" s="93">
        <f t="shared" si="822"/>
        <v>2665279963.4400001</v>
      </c>
      <c r="Q1981" s="93">
        <f t="shared" si="822"/>
        <v>1454429994.6099999</v>
      </c>
      <c r="R1981" s="105">
        <f t="shared" si="822"/>
        <v>1428302295.6099999</v>
      </c>
    </row>
    <row r="1982" spans="1:18" ht="31.8" thickBot="1" x14ac:dyDescent="0.35">
      <c r="A1982" s="2">
        <v>2021</v>
      </c>
      <c r="B1982" s="118" t="s">
        <v>438</v>
      </c>
      <c r="C1982" s="15" t="s">
        <v>353</v>
      </c>
      <c r="D1982" s="53"/>
      <c r="E1982" s="53"/>
      <c r="F1982" s="53"/>
      <c r="G1982" s="85" t="s">
        <v>356</v>
      </c>
      <c r="H1982" s="93">
        <f>H1983</f>
        <v>1000000000</v>
      </c>
      <c r="I1982" s="93">
        <f>I1983</f>
        <v>0</v>
      </c>
      <c r="J1982" s="93">
        <f>J1983</f>
        <v>0</v>
      </c>
      <c r="K1982" s="93">
        <f>K1983</f>
        <v>0</v>
      </c>
      <c r="L1982" s="93">
        <f>L1983</f>
        <v>0</v>
      </c>
      <c r="M1982" s="93">
        <f t="shared" si="806"/>
        <v>0</v>
      </c>
      <c r="N1982" s="93">
        <f>N1983</f>
        <v>1000000000</v>
      </c>
      <c r="O1982" s="93">
        <f t="shared" ref="O1982:R1982" si="823">O1983</f>
        <v>998201665.51999998</v>
      </c>
      <c r="P1982" s="93">
        <f t="shared" si="823"/>
        <v>1665.52</v>
      </c>
      <c r="Q1982" s="93">
        <f t="shared" si="823"/>
        <v>1665.52</v>
      </c>
      <c r="R1982" s="105">
        <f t="shared" si="823"/>
        <v>1665.52</v>
      </c>
    </row>
    <row r="1983" spans="1:18" ht="31.8" thickBot="1" x14ac:dyDescent="0.35">
      <c r="A1983" s="2">
        <v>2021</v>
      </c>
      <c r="B1983" s="118" t="s">
        <v>438</v>
      </c>
      <c r="C1983" s="15" t="s">
        <v>355</v>
      </c>
      <c r="D1983" s="53"/>
      <c r="E1983" s="53"/>
      <c r="F1983" s="53"/>
      <c r="G1983" s="85" t="s">
        <v>356</v>
      </c>
      <c r="H1983" s="93">
        <f>+H1984</f>
        <v>1000000000</v>
      </c>
      <c r="I1983" s="93">
        <f>+I1984</f>
        <v>0</v>
      </c>
      <c r="J1983" s="93">
        <f>+J1984</f>
        <v>0</v>
      </c>
      <c r="K1983" s="93">
        <f>+K1984</f>
        <v>0</v>
      </c>
      <c r="L1983" s="93">
        <f>+L1984</f>
        <v>0</v>
      </c>
      <c r="M1983" s="93">
        <f t="shared" si="806"/>
        <v>0</v>
      </c>
      <c r="N1983" s="93">
        <f>+N1984</f>
        <v>1000000000</v>
      </c>
      <c r="O1983" s="93">
        <f t="shared" ref="O1983:R1983" si="824">+O1984</f>
        <v>998201665.51999998</v>
      </c>
      <c r="P1983" s="93">
        <f t="shared" si="824"/>
        <v>1665.52</v>
      </c>
      <c r="Q1983" s="93">
        <f t="shared" si="824"/>
        <v>1665.52</v>
      </c>
      <c r="R1983" s="105">
        <f t="shared" si="824"/>
        <v>1665.52</v>
      </c>
    </row>
    <row r="1984" spans="1:18" ht="18.600000000000001" thickBot="1" x14ac:dyDescent="0.35">
      <c r="A1984" s="2">
        <v>2021</v>
      </c>
      <c r="B1984" s="118" t="s">
        <v>438</v>
      </c>
      <c r="C1984" s="15" t="s">
        <v>357</v>
      </c>
      <c r="D1984" s="21"/>
      <c r="E1984" s="21"/>
      <c r="F1984" s="21"/>
      <c r="G1984" s="85" t="s">
        <v>358</v>
      </c>
      <c r="H1984" s="93">
        <f>+H1985+H1986</f>
        <v>1000000000</v>
      </c>
      <c r="I1984" s="93">
        <f>+I1985+I1986</f>
        <v>0</v>
      </c>
      <c r="J1984" s="93">
        <f>+J1985+J1986</f>
        <v>0</v>
      </c>
      <c r="K1984" s="93">
        <f>+K1985+K1986</f>
        <v>0</v>
      </c>
      <c r="L1984" s="93">
        <f>+L1985+L1986</f>
        <v>0</v>
      </c>
      <c r="M1984" s="93">
        <f t="shared" si="806"/>
        <v>0</v>
      </c>
      <c r="N1984" s="93">
        <f>+N1985+N1986</f>
        <v>1000000000</v>
      </c>
      <c r="O1984" s="93">
        <f t="shared" ref="O1984:R1984" si="825">+O1985+O1986</f>
        <v>998201665.51999998</v>
      </c>
      <c r="P1984" s="93">
        <f t="shared" si="825"/>
        <v>1665.52</v>
      </c>
      <c r="Q1984" s="93">
        <f t="shared" si="825"/>
        <v>1665.52</v>
      </c>
      <c r="R1984" s="105">
        <f t="shared" si="825"/>
        <v>1665.52</v>
      </c>
    </row>
    <row r="1985" spans="1:18" ht="18.600000000000001" thickBot="1" x14ac:dyDescent="0.35">
      <c r="A1985" s="2">
        <v>2021</v>
      </c>
      <c r="B1985" s="118" t="s">
        <v>438</v>
      </c>
      <c r="C1985" s="20" t="s">
        <v>359</v>
      </c>
      <c r="D1985" s="21" t="s">
        <v>172</v>
      </c>
      <c r="E1985" s="21">
        <v>11</v>
      </c>
      <c r="F1985" s="21" t="s">
        <v>19</v>
      </c>
      <c r="G1985" s="88" t="s">
        <v>208</v>
      </c>
      <c r="H1985" s="106">
        <v>500000000</v>
      </c>
      <c r="I1985" s="90">
        <v>0</v>
      </c>
      <c r="J1985" s="90">
        <v>0</v>
      </c>
      <c r="K1985" s="90">
        <v>0</v>
      </c>
      <c r="L1985" s="90">
        <v>0</v>
      </c>
      <c r="M1985" s="90">
        <f t="shared" si="806"/>
        <v>0</v>
      </c>
      <c r="N1985" s="90">
        <f>+H1985+M1985</f>
        <v>500000000</v>
      </c>
      <c r="O1985" s="90">
        <v>498201665.51999998</v>
      </c>
      <c r="P1985" s="90">
        <v>1665.52</v>
      </c>
      <c r="Q1985" s="90">
        <v>1665.52</v>
      </c>
      <c r="R1985" s="91">
        <v>1665.52</v>
      </c>
    </row>
    <row r="1986" spans="1:18" ht="18.600000000000001" thickBot="1" x14ac:dyDescent="0.35">
      <c r="A1986" s="2">
        <v>2021</v>
      </c>
      <c r="B1986" s="118" t="s">
        <v>438</v>
      </c>
      <c r="C1986" s="59" t="s">
        <v>359</v>
      </c>
      <c r="D1986" s="60" t="s">
        <v>172</v>
      </c>
      <c r="E1986" s="53">
        <v>54</v>
      </c>
      <c r="F1986" s="53" t="s">
        <v>19</v>
      </c>
      <c r="G1986" s="108" t="s">
        <v>208</v>
      </c>
      <c r="H1986" s="106">
        <v>500000000</v>
      </c>
      <c r="I1986" s="90">
        <v>0</v>
      </c>
      <c r="J1986" s="90">
        <v>0</v>
      </c>
      <c r="K1986" s="90">
        <v>0</v>
      </c>
      <c r="L1986" s="90">
        <v>0</v>
      </c>
      <c r="M1986" s="90">
        <f t="shared" si="806"/>
        <v>0</v>
      </c>
      <c r="N1986" s="90">
        <f>+H1986+M1986</f>
        <v>500000000</v>
      </c>
      <c r="O1986" s="92">
        <v>500000000</v>
      </c>
      <c r="P1986" s="92">
        <v>0</v>
      </c>
      <c r="Q1986" s="92">
        <v>0</v>
      </c>
      <c r="R1986" s="98">
        <v>0</v>
      </c>
    </row>
    <row r="1987" spans="1:18" ht="31.8" thickBot="1" x14ac:dyDescent="0.35">
      <c r="A1987" s="2">
        <v>2021</v>
      </c>
      <c r="B1987" s="118" t="s">
        <v>438</v>
      </c>
      <c r="C1987" s="15" t="s">
        <v>360</v>
      </c>
      <c r="D1987" s="53"/>
      <c r="E1987" s="53"/>
      <c r="F1987" s="53"/>
      <c r="G1987" s="85" t="s">
        <v>361</v>
      </c>
      <c r="H1987" s="95">
        <f t="shared" ref="H1987:L1989" si="826">+H1988</f>
        <v>3650000000</v>
      </c>
      <c r="I1987" s="95">
        <f t="shared" si="826"/>
        <v>0</v>
      </c>
      <c r="J1987" s="95">
        <f t="shared" si="826"/>
        <v>0</v>
      </c>
      <c r="K1987" s="95">
        <f t="shared" si="826"/>
        <v>0</v>
      </c>
      <c r="L1987" s="95">
        <f t="shared" si="826"/>
        <v>0</v>
      </c>
      <c r="M1987" s="95">
        <f t="shared" si="806"/>
        <v>0</v>
      </c>
      <c r="N1987" s="95">
        <f>+N1988</f>
        <v>3650000000</v>
      </c>
      <c r="O1987" s="95">
        <f t="shared" ref="O1987:R1989" si="827">+O1988</f>
        <v>2885649366.52</v>
      </c>
      <c r="P1987" s="95">
        <f t="shared" si="827"/>
        <v>2665278297.9200001</v>
      </c>
      <c r="Q1987" s="95">
        <f t="shared" si="827"/>
        <v>1454428329.0899999</v>
      </c>
      <c r="R1987" s="97">
        <f t="shared" si="827"/>
        <v>1428300630.0899999</v>
      </c>
    </row>
    <row r="1988" spans="1:18" ht="31.8" thickBot="1" x14ac:dyDescent="0.35">
      <c r="A1988" s="2">
        <v>2021</v>
      </c>
      <c r="B1988" s="118" t="s">
        <v>438</v>
      </c>
      <c r="C1988" s="15" t="s">
        <v>362</v>
      </c>
      <c r="D1988" s="53"/>
      <c r="E1988" s="53"/>
      <c r="F1988" s="53"/>
      <c r="G1988" s="85" t="s">
        <v>361</v>
      </c>
      <c r="H1988" s="95">
        <f t="shared" si="826"/>
        <v>3650000000</v>
      </c>
      <c r="I1988" s="95">
        <f t="shared" si="826"/>
        <v>0</v>
      </c>
      <c r="J1988" s="95">
        <f t="shared" si="826"/>
        <v>0</v>
      </c>
      <c r="K1988" s="95">
        <f t="shared" si="826"/>
        <v>0</v>
      </c>
      <c r="L1988" s="95">
        <f t="shared" si="826"/>
        <v>0</v>
      </c>
      <c r="M1988" s="95">
        <f t="shared" si="806"/>
        <v>0</v>
      </c>
      <c r="N1988" s="95">
        <f>+N1989</f>
        <v>3650000000</v>
      </c>
      <c r="O1988" s="95">
        <f t="shared" si="827"/>
        <v>2885649366.52</v>
      </c>
      <c r="P1988" s="95">
        <f t="shared" si="827"/>
        <v>2665278297.9200001</v>
      </c>
      <c r="Q1988" s="95">
        <f t="shared" si="827"/>
        <v>1454428329.0899999</v>
      </c>
      <c r="R1988" s="97">
        <f t="shared" si="827"/>
        <v>1428300630.0899999</v>
      </c>
    </row>
    <row r="1989" spans="1:18" ht="18.600000000000001" thickBot="1" x14ac:dyDescent="0.35">
      <c r="A1989" s="2">
        <v>2021</v>
      </c>
      <c r="B1989" s="118" t="s">
        <v>438</v>
      </c>
      <c r="C1989" s="15" t="s">
        <v>363</v>
      </c>
      <c r="D1989" s="53"/>
      <c r="E1989" s="53"/>
      <c r="F1989" s="53"/>
      <c r="G1989" s="85" t="s">
        <v>331</v>
      </c>
      <c r="H1989" s="95">
        <f t="shared" si="826"/>
        <v>3650000000</v>
      </c>
      <c r="I1989" s="95">
        <f t="shared" si="826"/>
        <v>0</v>
      </c>
      <c r="J1989" s="95">
        <f t="shared" si="826"/>
        <v>0</v>
      </c>
      <c r="K1989" s="95">
        <f t="shared" si="826"/>
        <v>0</v>
      </c>
      <c r="L1989" s="95">
        <f t="shared" si="826"/>
        <v>0</v>
      </c>
      <c r="M1989" s="95">
        <f t="shared" si="806"/>
        <v>0</v>
      </c>
      <c r="N1989" s="95">
        <f>+N1990</f>
        <v>3650000000</v>
      </c>
      <c r="O1989" s="95">
        <f t="shared" si="827"/>
        <v>2885649366.52</v>
      </c>
      <c r="P1989" s="95">
        <f t="shared" si="827"/>
        <v>2665278297.9200001</v>
      </c>
      <c r="Q1989" s="95">
        <f t="shared" si="827"/>
        <v>1454428329.0899999</v>
      </c>
      <c r="R1989" s="97">
        <f t="shared" si="827"/>
        <v>1428300630.0899999</v>
      </c>
    </row>
    <row r="1990" spans="1:18" ht="18.600000000000001" thickBot="1" x14ac:dyDescent="0.35">
      <c r="A1990" s="2">
        <v>2021</v>
      </c>
      <c r="B1990" s="118" t="s">
        <v>438</v>
      </c>
      <c r="C1990" s="20" t="s">
        <v>364</v>
      </c>
      <c r="D1990" s="21" t="s">
        <v>172</v>
      </c>
      <c r="E1990" s="21">
        <v>11</v>
      </c>
      <c r="F1990" s="21" t="s">
        <v>19</v>
      </c>
      <c r="G1990" s="88" t="s">
        <v>208</v>
      </c>
      <c r="H1990" s="90">
        <v>3650000000</v>
      </c>
      <c r="I1990" s="90">
        <v>0</v>
      </c>
      <c r="J1990" s="90">
        <v>0</v>
      </c>
      <c r="K1990" s="90">
        <v>0</v>
      </c>
      <c r="L1990" s="90">
        <v>0</v>
      </c>
      <c r="M1990" s="90">
        <f t="shared" si="806"/>
        <v>0</v>
      </c>
      <c r="N1990" s="90">
        <f>+H1990+M1990</f>
        <v>3650000000</v>
      </c>
      <c r="O1990" s="90">
        <v>2885649366.52</v>
      </c>
      <c r="P1990" s="90">
        <v>2665278297.9200001</v>
      </c>
      <c r="Q1990" s="90">
        <v>1454428329.0899999</v>
      </c>
      <c r="R1990" s="91">
        <v>1428300630.0899999</v>
      </c>
    </row>
    <row r="1991" spans="1:18" ht="31.8" thickBot="1" x14ac:dyDescent="0.35">
      <c r="A1991" s="2">
        <v>2021</v>
      </c>
      <c r="B1991" s="118" t="s">
        <v>438</v>
      </c>
      <c r="C1991" s="63" t="s">
        <v>365</v>
      </c>
      <c r="D1991" s="55"/>
      <c r="E1991" s="55"/>
      <c r="F1991" s="55"/>
      <c r="G1991" s="104" t="s">
        <v>366</v>
      </c>
      <c r="H1991" s="94">
        <f>+H1992</f>
        <v>39914957829</v>
      </c>
      <c r="I1991" s="94">
        <f>+I1992</f>
        <v>0</v>
      </c>
      <c r="J1991" s="94">
        <f>+J1992</f>
        <v>0</v>
      </c>
      <c r="K1991" s="94">
        <f>+K1992</f>
        <v>1990000000</v>
      </c>
      <c r="L1991" s="94">
        <f>+L1992</f>
        <v>1990000000</v>
      </c>
      <c r="M1991" s="94">
        <f t="shared" si="806"/>
        <v>0</v>
      </c>
      <c r="N1991" s="94">
        <f>+N1992</f>
        <v>39914957829</v>
      </c>
      <c r="O1991" s="94">
        <f t="shared" ref="O1991:R1991" si="828">+O1992</f>
        <v>27437443032.330002</v>
      </c>
      <c r="P1991" s="94">
        <f t="shared" si="828"/>
        <v>26019100112.170002</v>
      </c>
      <c r="Q1991" s="94">
        <f t="shared" si="828"/>
        <v>6446632067.4099998</v>
      </c>
      <c r="R1991" s="96">
        <f t="shared" si="828"/>
        <v>6407885051.4099998</v>
      </c>
    </row>
    <row r="1992" spans="1:18" ht="18.600000000000001" thickBot="1" x14ac:dyDescent="0.35">
      <c r="A1992" s="2">
        <v>2021</v>
      </c>
      <c r="B1992" s="118" t="s">
        <v>438</v>
      </c>
      <c r="C1992" s="63" t="s">
        <v>367</v>
      </c>
      <c r="D1992" s="55"/>
      <c r="E1992" s="55"/>
      <c r="F1992" s="55"/>
      <c r="G1992" s="104" t="s">
        <v>201</v>
      </c>
      <c r="H1992" s="94">
        <f>+H1993+H1997+H2004+H2009</f>
        <v>39914957829</v>
      </c>
      <c r="I1992" s="94">
        <f>+I1993+I1997+I2004+I2009</f>
        <v>0</v>
      </c>
      <c r="J1992" s="94">
        <f>+J1993+J1997+J2004+J2009</f>
        <v>0</v>
      </c>
      <c r="K1992" s="94">
        <f>+K1993+K1997+K2004+K2009</f>
        <v>1990000000</v>
      </c>
      <c r="L1992" s="94">
        <f>+L1993+L1997+L2004+L2009</f>
        <v>1990000000</v>
      </c>
      <c r="M1992" s="94">
        <f t="shared" si="806"/>
        <v>0</v>
      </c>
      <c r="N1992" s="94">
        <f>+N1993+N1997+N2004+N2009</f>
        <v>39914957829</v>
      </c>
      <c r="O1992" s="94">
        <f t="shared" ref="O1992:R1992" si="829">+O1993+O1997+O2004+O2009</f>
        <v>27437443032.330002</v>
      </c>
      <c r="P1992" s="94">
        <f t="shared" si="829"/>
        <v>26019100112.170002</v>
      </c>
      <c r="Q1992" s="94">
        <f t="shared" si="829"/>
        <v>6446632067.4099998</v>
      </c>
      <c r="R1992" s="96">
        <f t="shared" si="829"/>
        <v>6407885051.4099998</v>
      </c>
    </row>
    <row r="1993" spans="1:18" ht="47.4" thickBot="1" x14ac:dyDescent="0.35">
      <c r="A1993" s="2">
        <v>2021</v>
      </c>
      <c r="B1993" s="118" t="s">
        <v>438</v>
      </c>
      <c r="C1993" s="56" t="s">
        <v>368</v>
      </c>
      <c r="D1993" s="55"/>
      <c r="E1993" s="55"/>
      <c r="F1993" s="55"/>
      <c r="G1993" s="104" t="s">
        <v>371</v>
      </c>
      <c r="H1993" s="94">
        <f t="shared" ref="H1993:L1995" si="830">+H1994</f>
        <v>50000000</v>
      </c>
      <c r="I1993" s="94">
        <f t="shared" si="830"/>
        <v>0</v>
      </c>
      <c r="J1993" s="94">
        <f t="shared" si="830"/>
        <v>0</v>
      </c>
      <c r="K1993" s="94">
        <f t="shared" si="830"/>
        <v>0</v>
      </c>
      <c r="L1993" s="94">
        <f t="shared" si="830"/>
        <v>0</v>
      </c>
      <c r="M1993" s="94">
        <f t="shared" si="806"/>
        <v>0</v>
      </c>
      <c r="N1993" s="94">
        <f>+N1994</f>
        <v>50000000</v>
      </c>
      <c r="O1993" s="94">
        <f t="shared" ref="O1993:R1995" si="831">+O1994</f>
        <v>16342310</v>
      </c>
      <c r="P1993" s="94">
        <f t="shared" si="831"/>
        <v>16242310</v>
      </c>
      <c r="Q1993" s="94">
        <f t="shared" si="831"/>
        <v>3897250</v>
      </c>
      <c r="R1993" s="96">
        <f t="shared" si="831"/>
        <v>3897250</v>
      </c>
    </row>
    <row r="1994" spans="1:18" ht="47.4" thickBot="1" x14ac:dyDescent="0.35">
      <c r="A1994" s="2">
        <v>2021</v>
      </c>
      <c r="B1994" s="118" t="s">
        <v>438</v>
      </c>
      <c r="C1994" s="56" t="s">
        <v>370</v>
      </c>
      <c r="D1994" s="55"/>
      <c r="E1994" s="55"/>
      <c r="F1994" s="55"/>
      <c r="G1994" s="104" t="s">
        <v>371</v>
      </c>
      <c r="H1994" s="94">
        <f t="shared" si="830"/>
        <v>50000000</v>
      </c>
      <c r="I1994" s="94">
        <f t="shared" si="830"/>
        <v>0</v>
      </c>
      <c r="J1994" s="94">
        <f t="shared" si="830"/>
        <v>0</v>
      </c>
      <c r="K1994" s="94">
        <f t="shared" si="830"/>
        <v>0</v>
      </c>
      <c r="L1994" s="94">
        <f t="shared" si="830"/>
        <v>0</v>
      </c>
      <c r="M1994" s="94">
        <f t="shared" si="806"/>
        <v>0</v>
      </c>
      <c r="N1994" s="94">
        <f>+N1995</f>
        <v>50000000</v>
      </c>
      <c r="O1994" s="94">
        <f t="shared" si="831"/>
        <v>16342310</v>
      </c>
      <c r="P1994" s="94">
        <f t="shared" si="831"/>
        <v>16242310</v>
      </c>
      <c r="Q1994" s="94">
        <f t="shared" si="831"/>
        <v>3897250</v>
      </c>
      <c r="R1994" s="96">
        <f t="shared" si="831"/>
        <v>3897250</v>
      </c>
    </row>
    <row r="1995" spans="1:18" ht="31.8" thickBot="1" x14ac:dyDescent="0.35">
      <c r="A1995" s="2">
        <v>2021</v>
      </c>
      <c r="B1995" s="118" t="s">
        <v>438</v>
      </c>
      <c r="C1995" s="56" t="s">
        <v>372</v>
      </c>
      <c r="D1995" s="55"/>
      <c r="E1995" s="55"/>
      <c r="F1995" s="55"/>
      <c r="G1995" s="104" t="s">
        <v>373</v>
      </c>
      <c r="H1995" s="94">
        <f t="shared" si="830"/>
        <v>50000000</v>
      </c>
      <c r="I1995" s="94">
        <f t="shared" si="830"/>
        <v>0</v>
      </c>
      <c r="J1995" s="94">
        <f t="shared" si="830"/>
        <v>0</v>
      </c>
      <c r="K1995" s="94">
        <f t="shared" si="830"/>
        <v>0</v>
      </c>
      <c r="L1995" s="94">
        <f t="shared" si="830"/>
        <v>0</v>
      </c>
      <c r="M1995" s="94">
        <f t="shared" si="806"/>
        <v>0</v>
      </c>
      <c r="N1995" s="94">
        <f>+N1996</f>
        <v>50000000</v>
      </c>
      <c r="O1995" s="94">
        <f t="shared" si="831"/>
        <v>16342310</v>
      </c>
      <c r="P1995" s="94">
        <f t="shared" si="831"/>
        <v>16242310</v>
      </c>
      <c r="Q1995" s="94">
        <f t="shared" si="831"/>
        <v>3897250</v>
      </c>
      <c r="R1995" s="96">
        <f t="shared" si="831"/>
        <v>3897250</v>
      </c>
    </row>
    <row r="1996" spans="1:18" ht="18.600000000000001" thickBot="1" x14ac:dyDescent="0.35">
      <c r="A1996" s="2">
        <v>2021</v>
      </c>
      <c r="B1996" s="118" t="s">
        <v>438</v>
      </c>
      <c r="C1996" s="20" t="s">
        <v>374</v>
      </c>
      <c r="D1996" s="60" t="s">
        <v>172</v>
      </c>
      <c r="E1996" s="21">
        <v>54</v>
      </c>
      <c r="F1996" s="21" t="s">
        <v>19</v>
      </c>
      <c r="G1996" s="88" t="s">
        <v>208</v>
      </c>
      <c r="H1996" s="90">
        <v>50000000</v>
      </c>
      <c r="I1996" s="90">
        <v>0</v>
      </c>
      <c r="J1996" s="90">
        <v>0</v>
      </c>
      <c r="K1996" s="90">
        <v>0</v>
      </c>
      <c r="L1996" s="90">
        <v>0</v>
      </c>
      <c r="M1996" s="90">
        <f t="shared" si="806"/>
        <v>0</v>
      </c>
      <c r="N1996" s="90">
        <f>+H1996+M1996</f>
        <v>50000000</v>
      </c>
      <c r="O1996" s="90">
        <v>16342310</v>
      </c>
      <c r="P1996" s="90">
        <v>16242310</v>
      </c>
      <c r="Q1996" s="90">
        <v>3897250</v>
      </c>
      <c r="R1996" s="91">
        <v>3897250</v>
      </c>
    </row>
    <row r="1997" spans="1:18" ht="47.4" thickBot="1" x14ac:dyDescent="0.35">
      <c r="A1997" s="2">
        <v>2021</v>
      </c>
      <c r="B1997" s="118" t="s">
        <v>438</v>
      </c>
      <c r="C1997" s="56" t="s">
        <v>375</v>
      </c>
      <c r="D1997" s="53"/>
      <c r="E1997" s="53"/>
      <c r="F1997" s="53"/>
      <c r="G1997" s="104" t="s">
        <v>378</v>
      </c>
      <c r="H1997" s="93">
        <f>+H1998</f>
        <v>34364957829</v>
      </c>
      <c r="I1997" s="94">
        <f>+I1998</f>
        <v>0</v>
      </c>
      <c r="J1997" s="94">
        <f>+J1998</f>
        <v>0</v>
      </c>
      <c r="K1997" s="94">
        <f>+K1998</f>
        <v>1990000000</v>
      </c>
      <c r="L1997" s="94">
        <f>+L1998</f>
        <v>1990000000</v>
      </c>
      <c r="M1997" s="94">
        <f t="shared" si="806"/>
        <v>0</v>
      </c>
      <c r="N1997" s="95">
        <f>+H1997+M1997</f>
        <v>34364957829</v>
      </c>
      <c r="O1997" s="94">
        <f>+O1998</f>
        <v>23144301835.360001</v>
      </c>
      <c r="P1997" s="94">
        <f>+P1998</f>
        <v>22189383061.450001</v>
      </c>
      <c r="Q1997" s="94">
        <f>+Q1998</f>
        <v>4102178581.6900001</v>
      </c>
      <c r="R1997" s="96">
        <f>+R1998</f>
        <v>4090687885.6900001</v>
      </c>
    </row>
    <row r="1998" spans="1:18" ht="47.4" thickBot="1" x14ac:dyDescent="0.35">
      <c r="A1998" s="2">
        <v>2021</v>
      </c>
      <c r="B1998" s="118" t="s">
        <v>438</v>
      </c>
      <c r="C1998" s="56" t="s">
        <v>377</v>
      </c>
      <c r="D1998" s="53"/>
      <c r="E1998" s="53"/>
      <c r="F1998" s="53"/>
      <c r="G1998" s="104" t="s">
        <v>378</v>
      </c>
      <c r="H1998" s="94">
        <f>H1999+H2002</f>
        <v>34364957829</v>
      </c>
      <c r="I1998" s="94">
        <f>I1999+I2002</f>
        <v>0</v>
      </c>
      <c r="J1998" s="94">
        <f>J1999+J2002</f>
        <v>0</v>
      </c>
      <c r="K1998" s="94">
        <f>K1999+K2002</f>
        <v>1990000000</v>
      </c>
      <c r="L1998" s="94">
        <f>L1999+L2002</f>
        <v>1990000000</v>
      </c>
      <c r="M1998" s="94">
        <f t="shared" si="806"/>
        <v>0</v>
      </c>
      <c r="N1998" s="94">
        <f>N1999+N2002</f>
        <v>34364957829</v>
      </c>
      <c r="O1998" s="94">
        <f t="shared" ref="O1998:R1998" si="832">O1999+O2002</f>
        <v>23144301835.360001</v>
      </c>
      <c r="P1998" s="94">
        <f t="shared" si="832"/>
        <v>22189383061.450001</v>
      </c>
      <c r="Q1998" s="94">
        <f t="shared" si="832"/>
        <v>4102178581.6900001</v>
      </c>
      <c r="R1998" s="96">
        <f t="shared" si="832"/>
        <v>4090687885.6900001</v>
      </c>
    </row>
    <row r="1999" spans="1:18" ht="18.600000000000001" thickBot="1" x14ac:dyDescent="0.35">
      <c r="A1999" s="2">
        <v>2021</v>
      </c>
      <c r="B1999" s="118" t="s">
        <v>438</v>
      </c>
      <c r="C1999" s="56" t="s">
        <v>379</v>
      </c>
      <c r="D1999" s="53"/>
      <c r="E1999" s="53"/>
      <c r="F1999" s="53"/>
      <c r="G1999" s="104" t="s">
        <v>331</v>
      </c>
      <c r="H1999" s="94">
        <f>+H2000+H2001</f>
        <v>13870400807</v>
      </c>
      <c r="I1999" s="94">
        <f>+I2000+I2001</f>
        <v>0</v>
      </c>
      <c r="J1999" s="94">
        <f>+J2000+J2001</f>
        <v>0</v>
      </c>
      <c r="K1999" s="94">
        <f>+K2000+K2001</f>
        <v>1990000000</v>
      </c>
      <c r="L1999" s="94">
        <f>+L2000+L2001</f>
        <v>0</v>
      </c>
      <c r="M1999" s="94">
        <f t="shared" si="806"/>
        <v>1990000000</v>
      </c>
      <c r="N1999" s="94">
        <f>+N2000+N2001</f>
        <v>15860400807</v>
      </c>
      <c r="O1999" s="94">
        <f t="shared" ref="O1999:R1999" si="833">+O2000+O2001</f>
        <v>10038628835.360001</v>
      </c>
      <c r="P1999" s="94">
        <f t="shared" si="833"/>
        <v>9085710061.4500008</v>
      </c>
      <c r="Q1999" s="94">
        <f t="shared" si="833"/>
        <v>4102178581.6900001</v>
      </c>
      <c r="R1999" s="96">
        <f t="shared" si="833"/>
        <v>4090687885.6900001</v>
      </c>
    </row>
    <row r="2000" spans="1:18" ht="18.600000000000001" thickBot="1" x14ac:dyDescent="0.35">
      <c r="A2000" s="2">
        <v>2021</v>
      </c>
      <c r="B2000" s="118" t="s">
        <v>438</v>
      </c>
      <c r="C2000" s="20" t="s">
        <v>380</v>
      </c>
      <c r="D2000" s="53" t="s">
        <v>172</v>
      </c>
      <c r="E2000" s="21">
        <v>11</v>
      </c>
      <c r="F2000" s="21" t="s">
        <v>19</v>
      </c>
      <c r="G2000" s="108" t="s">
        <v>208</v>
      </c>
      <c r="H2000" s="92">
        <v>5414957829</v>
      </c>
      <c r="I2000" s="90">
        <v>0</v>
      </c>
      <c r="J2000" s="90">
        <v>0</v>
      </c>
      <c r="K2000" s="90">
        <v>0</v>
      </c>
      <c r="L2000" s="90">
        <v>0</v>
      </c>
      <c r="M2000" s="90">
        <f t="shared" si="806"/>
        <v>0</v>
      </c>
      <c r="N2000" s="90">
        <f>+H2000+M2000</f>
        <v>5414957829</v>
      </c>
      <c r="O2000" s="90">
        <v>5250239171.3599997</v>
      </c>
      <c r="P2000" s="90">
        <v>5221476984.4499998</v>
      </c>
      <c r="Q2000" s="90">
        <v>3203053885.6900001</v>
      </c>
      <c r="R2000" s="91">
        <v>3191563189.6900001</v>
      </c>
    </row>
    <row r="2001" spans="1:18" ht="18.600000000000001" thickBot="1" x14ac:dyDescent="0.35">
      <c r="A2001" s="2">
        <v>2021</v>
      </c>
      <c r="B2001" s="118" t="s">
        <v>438</v>
      </c>
      <c r="C2001" s="20" t="s">
        <v>380</v>
      </c>
      <c r="D2001" s="60" t="s">
        <v>172</v>
      </c>
      <c r="E2001" s="21">
        <v>54</v>
      </c>
      <c r="F2001" s="21" t="s">
        <v>19</v>
      </c>
      <c r="G2001" s="108" t="s">
        <v>208</v>
      </c>
      <c r="H2001" s="106">
        <f>2010523584+6444919394</f>
        <v>8455442978</v>
      </c>
      <c r="I2001" s="90">
        <v>0</v>
      </c>
      <c r="J2001" s="90">
        <v>0</v>
      </c>
      <c r="K2001" s="90">
        <v>1990000000</v>
      </c>
      <c r="L2001" s="90">
        <v>0</v>
      </c>
      <c r="M2001" s="90">
        <f t="shared" si="806"/>
        <v>1990000000</v>
      </c>
      <c r="N2001" s="92">
        <f>+H2001+M2001</f>
        <v>10445442978</v>
      </c>
      <c r="O2001" s="90">
        <v>4788389664</v>
      </c>
      <c r="P2001" s="90">
        <v>3864233077</v>
      </c>
      <c r="Q2001" s="90">
        <v>899124696</v>
      </c>
      <c r="R2001" s="91">
        <v>899124696</v>
      </c>
    </row>
    <row r="2002" spans="1:18" ht="18.600000000000001" thickBot="1" x14ac:dyDescent="0.35">
      <c r="A2002" s="2">
        <v>2021</v>
      </c>
      <c r="B2002" s="118" t="s">
        <v>438</v>
      </c>
      <c r="C2002" s="15" t="s">
        <v>381</v>
      </c>
      <c r="D2002" s="53"/>
      <c r="E2002" s="21"/>
      <c r="F2002" s="21"/>
      <c r="G2002" s="85" t="s">
        <v>382</v>
      </c>
      <c r="H2002" s="95">
        <f>+H2003</f>
        <v>20494557022</v>
      </c>
      <c r="I2002" s="95">
        <f>+I2003</f>
        <v>0</v>
      </c>
      <c r="J2002" s="95">
        <f>+J2003</f>
        <v>0</v>
      </c>
      <c r="K2002" s="95">
        <f>+K2003</f>
        <v>0</v>
      </c>
      <c r="L2002" s="95">
        <f>+L2003</f>
        <v>1990000000</v>
      </c>
      <c r="M2002" s="95">
        <f t="shared" si="806"/>
        <v>-1990000000</v>
      </c>
      <c r="N2002" s="95">
        <f>+N2003</f>
        <v>18504557022</v>
      </c>
      <c r="O2002" s="95">
        <f t="shared" ref="O2002:R2002" si="834">+O2003</f>
        <v>13105673000</v>
      </c>
      <c r="P2002" s="95">
        <f t="shared" si="834"/>
        <v>13103673000</v>
      </c>
      <c r="Q2002" s="95">
        <f t="shared" si="834"/>
        <v>0</v>
      </c>
      <c r="R2002" s="97">
        <f t="shared" si="834"/>
        <v>0</v>
      </c>
    </row>
    <row r="2003" spans="1:18" ht="18.600000000000001" thickBot="1" x14ac:dyDescent="0.35">
      <c r="A2003" s="2">
        <v>2021</v>
      </c>
      <c r="B2003" s="118" t="s">
        <v>438</v>
      </c>
      <c r="C2003" s="20" t="s">
        <v>383</v>
      </c>
      <c r="D2003" s="60" t="s">
        <v>172</v>
      </c>
      <c r="E2003" s="21">
        <v>54</v>
      </c>
      <c r="F2003" s="21" t="s">
        <v>19</v>
      </c>
      <c r="G2003" s="108" t="s">
        <v>208</v>
      </c>
      <c r="H2003" s="106">
        <v>20494557022</v>
      </c>
      <c r="I2003" s="90">
        <v>0</v>
      </c>
      <c r="J2003" s="90">
        <v>0</v>
      </c>
      <c r="K2003" s="90">
        <v>0</v>
      </c>
      <c r="L2003" s="90">
        <v>1990000000</v>
      </c>
      <c r="M2003" s="90">
        <f t="shared" si="806"/>
        <v>-1990000000</v>
      </c>
      <c r="N2003" s="92">
        <f>+H2003+M2003</f>
        <v>18504557022</v>
      </c>
      <c r="O2003" s="90">
        <v>13105673000</v>
      </c>
      <c r="P2003" s="90">
        <v>13103673000</v>
      </c>
      <c r="Q2003" s="90">
        <v>0</v>
      </c>
      <c r="R2003" s="91">
        <v>0</v>
      </c>
    </row>
    <row r="2004" spans="1:18" ht="47.4" thickBot="1" x14ac:dyDescent="0.35">
      <c r="A2004" s="2">
        <v>2021</v>
      </c>
      <c r="B2004" s="118" t="s">
        <v>438</v>
      </c>
      <c r="C2004" s="56" t="s">
        <v>384</v>
      </c>
      <c r="D2004" s="53"/>
      <c r="E2004" s="53"/>
      <c r="F2004" s="53"/>
      <c r="G2004" s="104" t="s">
        <v>387</v>
      </c>
      <c r="H2004" s="94">
        <f t="shared" ref="H2004:L2005" si="835">+H2005</f>
        <v>4000000000</v>
      </c>
      <c r="I2004" s="94">
        <f t="shared" si="835"/>
        <v>0</v>
      </c>
      <c r="J2004" s="94">
        <f t="shared" si="835"/>
        <v>0</v>
      </c>
      <c r="K2004" s="94">
        <f t="shared" si="835"/>
        <v>0</v>
      </c>
      <c r="L2004" s="94">
        <f t="shared" si="835"/>
        <v>0</v>
      </c>
      <c r="M2004" s="94">
        <f t="shared" si="806"/>
        <v>0</v>
      </c>
      <c r="N2004" s="94">
        <f>+N2005</f>
        <v>4000000000</v>
      </c>
      <c r="O2004" s="94">
        <f t="shared" ref="O2004:R2005" si="836">+O2005</f>
        <v>3503490705.2200003</v>
      </c>
      <c r="P2004" s="94">
        <f t="shared" si="836"/>
        <v>3080657103.6500001</v>
      </c>
      <c r="Q2004" s="94">
        <f t="shared" si="836"/>
        <v>1982247174.6500001</v>
      </c>
      <c r="R2004" s="96">
        <f t="shared" si="836"/>
        <v>1957424454.6500001</v>
      </c>
    </row>
    <row r="2005" spans="1:18" ht="47.4" thickBot="1" x14ac:dyDescent="0.35">
      <c r="A2005" s="2">
        <v>2021</v>
      </c>
      <c r="B2005" s="118" t="s">
        <v>438</v>
      </c>
      <c r="C2005" s="56" t="s">
        <v>386</v>
      </c>
      <c r="D2005" s="53"/>
      <c r="E2005" s="53"/>
      <c r="F2005" s="53"/>
      <c r="G2005" s="104" t="s">
        <v>387</v>
      </c>
      <c r="H2005" s="94">
        <f t="shared" si="835"/>
        <v>4000000000</v>
      </c>
      <c r="I2005" s="94">
        <f t="shared" si="835"/>
        <v>0</v>
      </c>
      <c r="J2005" s="94">
        <f t="shared" si="835"/>
        <v>0</v>
      </c>
      <c r="K2005" s="94">
        <f t="shared" si="835"/>
        <v>0</v>
      </c>
      <c r="L2005" s="94">
        <f t="shared" si="835"/>
        <v>0</v>
      </c>
      <c r="M2005" s="94">
        <f t="shared" si="806"/>
        <v>0</v>
      </c>
      <c r="N2005" s="94">
        <f>+N2006</f>
        <v>4000000000</v>
      </c>
      <c r="O2005" s="94">
        <f t="shared" si="836"/>
        <v>3503490705.2200003</v>
      </c>
      <c r="P2005" s="94">
        <f t="shared" si="836"/>
        <v>3080657103.6500001</v>
      </c>
      <c r="Q2005" s="94">
        <f t="shared" si="836"/>
        <v>1982247174.6500001</v>
      </c>
      <c r="R2005" s="96">
        <f t="shared" si="836"/>
        <v>1957424454.6500001</v>
      </c>
    </row>
    <row r="2006" spans="1:18" ht="18.600000000000001" thickBot="1" x14ac:dyDescent="0.35">
      <c r="A2006" s="2">
        <v>2021</v>
      </c>
      <c r="B2006" s="118" t="s">
        <v>438</v>
      </c>
      <c r="C2006" s="56" t="s">
        <v>388</v>
      </c>
      <c r="D2006" s="53"/>
      <c r="E2006" s="53"/>
      <c r="F2006" s="53"/>
      <c r="G2006" s="104" t="s">
        <v>389</v>
      </c>
      <c r="H2006" s="94">
        <f>+H2007+H2008</f>
        <v>4000000000</v>
      </c>
      <c r="I2006" s="94">
        <f>+I2007+I2008</f>
        <v>0</v>
      </c>
      <c r="J2006" s="94">
        <f>+J2007+J2008</f>
        <v>0</v>
      </c>
      <c r="K2006" s="94">
        <f>+K2007+K2008</f>
        <v>0</v>
      </c>
      <c r="L2006" s="94">
        <f>+L2007+L2008</f>
        <v>0</v>
      </c>
      <c r="M2006" s="94">
        <f t="shared" si="806"/>
        <v>0</v>
      </c>
      <c r="N2006" s="94">
        <f>+N2007+N2008</f>
        <v>4000000000</v>
      </c>
      <c r="O2006" s="94">
        <f t="shared" ref="O2006:R2006" si="837">+O2007+O2008</f>
        <v>3503490705.2200003</v>
      </c>
      <c r="P2006" s="94">
        <f t="shared" si="837"/>
        <v>3080657103.6500001</v>
      </c>
      <c r="Q2006" s="94">
        <f t="shared" si="837"/>
        <v>1982247174.6500001</v>
      </c>
      <c r="R2006" s="96">
        <f t="shared" si="837"/>
        <v>1957424454.6500001</v>
      </c>
    </row>
    <row r="2007" spans="1:18" ht="18.600000000000001" thickBot="1" x14ac:dyDescent="0.35">
      <c r="A2007" s="2">
        <v>2021</v>
      </c>
      <c r="B2007" s="118" t="s">
        <v>438</v>
      </c>
      <c r="C2007" s="20" t="s">
        <v>390</v>
      </c>
      <c r="D2007" s="21" t="s">
        <v>172</v>
      </c>
      <c r="E2007" s="21">
        <v>11</v>
      </c>
      <c r="F2007" s="21" t="s">
        <v>19</v>
      </c>
      <c r="G2007" s="108" t="s">
        <v>208</v>
      </c>
      <c r="H2007" s="92">
        <v>1000000000</v>
      </c>
      <c r="I2007" s="90">
        <v>0</v>
      </c>
      <c r="J2007" s="90">
        <v>0</v>
      </c>
      <c r="K2007" s="90">
        <v>0</v>
      </c>
      <c r="L2007" s="90">
        <v>0</v>
      </c>
      <c r="M2007" s="90">
        <f t="shared" si="806"/>
        <v>0</v>
      </c>
      <c r="N2007" s="90">
        <f>+H2007+M2007</f>
        <v>1000000000</v>
      </c>
      <c r="O2007" s="90">
        <v>999524738.22000003</v>
      </c>
      <c r="P2007" s="90">
        <v>975946810.95000005</v>
      </c>
      <c r="Q2007" s="90">
        <v>901557274.95000005</v>
      </c>
      <c r="R2007" s="91">
        <v>883473754.95000005</v>
      </c>
    </row>
    <row r="2008" spans="1:18" ht="18.600000000000001" thickBot="1" x14ac:dyDescent="0.35">
      <c r="A2008" s="2">
        <v>2021</v>
      </c>
      <c r="B2008" s="118" t="s">
        <v>438</v>
      </c>
      <c r="C2008" s="20" t="s">
        <v>390</v>
      </c>
      <c r="D2008" s="60" t="s">
        <v>172</v>
      </c>
      <c r="E2008" s="21">
        <v>54</v>
      </c>
      <c r="F2008" s="21" t="s">
        <v>19</v>
      </c>
      <c r="G2008" s="108" t="s">
        <v>208</v>
      </c>
      <c r="H2008" s="92">
        <v>3000000000</v>
      </c>
      <c r="I2008" s="90">
        <v>0</v>
      </c>
      <c r="J2008" s="90">
        <v>0</v>
      </c>
      <c r="K2008" s="90">
        <v>0</v>
      </c>
      <c r="L2008" s="90">
        <v>0</v>
      </c>
      <c r="M2008" s="90">
        <f t="shared" si="806"/>
        <v>0</v>
      </c>
      <c r="N2008" s="90">
        <f>+H2008+M2008</f>
        <v>3000000000</v>
      </c>
      <c r="O2008" s="90">
        <v>2503965967</v>
      </c>
      <c r="P2008" s="90">
        <v>2104710292.7</v>
      </c>
      <c r="Q2008" s="90">
        <v>1080689899.7</v>
      </c>
      <c r="R2008" s="91">
        <v>1073950699.7</v>
      </c>
    </row>
    <row r="2009" spans="1:18" ht="47.4" thickBot="1" x14ac:dyDescent="0.35">
      <c r="A2009" s="2">
        <v>2021</v>
      </c>
      <c r="B2009" s="118" t="s">
        <v>438</v>
      </c>
      <c r="C2009" s="56" t="s">
        <v>391</v>
      </c>
      <c r="D2009" s="64"/>
      <c r="E2009" s="55"/>
      <c r="F2009" s="55"/>
      <c r="G2009" s="104" t="s">
        <v>394</v>
      </c>
      <c r="H2009" s="94">
        <f t="shared" ref="H2009:L2011" si="838">+H2010</f>
        <v>1500000000</v>
      </c>
      <c r="I2009" s="94">
        <f t="shared" si="838"/>
        <v>0</v>
      </c>
      <c r="J2009" s="94">
        <f t="shared" si="838"/>
        <v>0</v>
      </c>
      <c r="K2009" s="94">
        <f t="shared" si="838"/>
        <v>0</v>
      </c>
      <c r="L2009" s="94">
        <f t="shared" si="838"/>
        <v>0</v>
      </c>
      <c r="M2009" s="94">
        <f t="shared" si="806"/>
        <v>0</v>
      </c>
      <c r="N2009" s="94">
        <f>+N2010</f>
        <v>1500000000</v>
      </c>
      <c r="O2009" s="94">
        <f t="shared" ref="O2009:R2011" si="839">+O2010</f>
        <v>773308181.75</v>
      </c>
      <c r="P2009" s="94">
        <f t="shared" si="839"/>
        <v>732817637.07000005</v>
      </c>
      <c r="Q2009" s="94">
        <f t="shared" si="839"/>
        <v>358309061.06999999</v>
      </c>
      <c r="R2009" s="96">
        <f t="shared" si="839"/>
        <v>355875461.06999999</v>
      </c>
    </row>
    <row r="2010" spans="1:18" ht="47.4" thickBot="1" x14ac:dyDescent="0.35">
      <c r="A2010" s="2">
        <v>2021</v>
      </c>
      <c r="B2010" s="118" t="s">
        <v>438</v>
      </c>
      <c r="C2010" s="56" t="s">
        <v>393</v>
      </c>
      <c r="D2010" s="65"/>
      <c r="E2010" s="66"/>
      <c r="F2010" s="66"/>
      <c r="G2010" s="104" t="s">
        <v>394</v>
      </c>
      <c r="H2010" s="94">
        <f t="shared" si="838"/>
        <v>1500000000</v>
      </c>
      <c r="I2010" s="94">
        <f t="shared" si="838"/>
        <v>0</v>
      </c>
      <c r="J2010" s="94">
        <f t="shared" si="838"/>
        <v>0</v>
      </c>
      <c r="K2010" s="94">
        <f t="shared" si="838"/>
        <v>0</v>
      </c>
      <c r="L2010" s="94">
        <f t="shared" si="838"/>
        <v>0</v>
      </c>
      <c r="M2010" s="94">
        <f t="shared" si="806"/>
        <v>0</v>
      </c>
      <c r="N2010" s="94">
        <f>+N2011</f>
        <v>1500000000</v>
      </c>
      <c r="O2010" s="94">
        <f t="shared" si="839"/>
        <v>773308181.75</v>
      </c>
      <c r="P2010" s="94">
        <f t="shared" si="839"/>
        <v>732817637.07000005</v>
      </c>
      <c r="Q2010" s="94">
        <f t="shared" si="839"/>
        <v>358309061.06999999</v>
      </c>
      <c r="R2010" s="96">
        <f t="shared" si="839"/>
        <v>355875461.06999999</v>
      </c>
    </row>
    <row r="2011" spans="1:18" ht="18.600000000000001" thickBot="1" x14ac:dyDescent="0.35">
      <c r="A2011" s="2">
        <v>2021</v>
      </c>
      <c r="B2011" s="118" t="s">
        <v>438</v>
      </c>
      <c r="C2011" s="56" t="s">
        <v>395</v>
      </c>
      <c r="D2011" s="65"/>
      <c r="E2011" s="66"/>
      <c r="F2011" s="66"/>
      <c r="G2011" s="104" t="s">
        <v>396</v>
      </c>
      <c r="H2011" s="94">
        <f t="shared" si="838"/>
        <v>1500000000</v>
      </c>
      <c r="I2011" s="94">
        <f t="shared" si="838"/>
        <v>0</v>
      </c>
      <c r="J2011" s="94">
        <f t="shared" si="838"/>
        <v>0</v>
      </c>
      <c r="K2011" s="94">
        <f t="shared" si="838"/>
        <v>0</v>
      </c>
      <c r="L2011" s="94">
        <f t="shared" si="838"/>
        <v>0</v>
      </c>
      <c r="M2011" s="94">
        <f t="shared" si="806"/>
        <v>0</v>
      </c>
      <c r="N2011" s="94">
        <f>+N2012</f>
        <v>1500000000</v>
      </c>
      <c r="O2011" s="94">
        <f t="shared" si="839"/>
        <v>773308181.75</v>
      </c>
      <c r="P2011" s="94">
        <f t="shared" si="839"/>
        <v>732817637.07000005</v>
      </c>
      <c r="Q2011" s="94">
        <f t="shared" si="839"/>
        <v>358309061.06999999</v>
      </c>
      <c r="R2011" s="96">
        <f t="shared" si="839"/>
        <v>355875461.06999999</v>
      </c>
    </row>
    <row r="2012" spans="1:18" ht="18.600000000000001" thickBot="1" x14ac:dyDescent="0.35">
      <c r="A2012" s="2">
        <v>2021</v>
      </c>
      <c r="B2012" s="118" t="s">
        <v>438</v>
      </c>
      <c r="C2012" s="72" t="s">
        <v>421</v>
      </c>
      <c r="D2012" s="73" t="s">
        <v>172</v>
      </c>
      <c r="E2012" s="74">
        <v>54</v>
      </c>
      <c r="F2012" s="74" t="s">
        <v>19</v>
      </c>
      <c r="G2012" s="130" t="s">
        <v>208</v>
      </c>
      <c r="H2012" s="131">
        <v>1500000000</v>
      </c>
      <c r="I2012" s="132">
        <v>0</v>
      </c>
      <c r="J2012" s="132">
        <v>0</v>
      </c>
      <c r="K2012" s="132">
        <v>0</v>
      </c>
      <c r="L2012" s="132">
        <v>0</v>
      </c>
      <c r="M2012" s="132">
        <f t="shared" si="806"/>
        <v>0</v>
      </c>
      <c r="N2012" s="132">
        <f>+H2012+M2012</f>
        <v>1500000000</v>
      </c>
      <c r="O2012" s="132">
        <v>773308181.75</v>
      </c>
      <c r="P2012" s="132">
        <v>732817637.07000005</v>
      </c>
      <c r="Q2012" s="132">
        <v>358309061.06999999</v>
      </c>
      <c r="R2012" s="133">
        <v>355875461.06999999</v>
      </c>
    </row>
    <row r="2013" spans="1:18" ht="18.600000000000001" thickBot="1" x14ac:dyDescent="0.35">
      <c r="A2013" s="2">
        <v>2021</v>
      </c>
      <c r="B2013" s="118" t="s">
        <v>439</v>
      </c>
      <c r="C2013" s="5" t="s">
        <v>7</v>
      </c>
      <c r="D2013" s="6"/>
      <c r="E2013" s="6"/>
      <c r="F2013" s="6"/>
      <c r="G2013" s="81" t="s">
        <v>8</v>
      </c>
      <c r="H2013" s="8">
        <f>+H2014+H2042+H2088+H2102</f>
        <v>101565565000</v>
      </c>
      <c r="I2013" s="8">
        <f>+I2014+I2042+I2088+I2102</f>
        <v>0</v>
      </c>
      <c r="J2013" s="8">
        <f>+J2014+J2042+J2088+J2102</f>
        <v>0</v>
      </c>
      <c r="K2013" s="8">
        <f>+K2014+K2042+K2088+K2102</f>
        <v>1256083593.3</v>
      </c>
      <c r="L2013" s="8">
        <f>+L2014+L2042+L2088+L2102</f>
        <v>1256083593.3000002</v>
      </c>
      <c r="M2013" s="8">
        <f t="shared" si="806"/>
        <v>0</v>
      </c>
      <c r="N2013" s="8">
        <f>+H2013+M2013</f>
        <v>101565565000</v>
      </c>
      <c r="O2013" s="8">
        <f t="shared" ref="O2013:R2013" si="840">+O2014+O2042+O2088+O2102</f>
        <v>75189631989.470001</v>
      </c>
      <c r="P2013" s="8">
        <f t="shared" si="840"/>
        <v>64907638565.970001</v>
      </c>
      <c r="Q2013" s="8">
        <f t="shared" si="840"/>
        <v>56816585199.150002</v>
      </c>
      <c r="R2013" s="9">
        <f t="shared" si="840"/>
        <v>55817477924.150002</v>
      </c>
    </row>
    <row r="2014" spans="1:18" ht="18.600000000000001" thickBot="1" x14ac:dyDescent="0.35">
      <c r="A2014" s="2">
        <v>2021</v>
      </c>
      <c r="B2014" s="118" t="s">
        <v>439</v>
      </c>
      <c r="C2014" s="10" t="s">
        <v>9</v>
      </c>
      <c r="D2014" s="11"/>
      <c r="E2014" s="11"/>
      <c r="F2014" s="11"/>
      <c r="G2014" s="82" t="s">
        <v>10</v>
      </c>
      <c r="H2014" s="83">
        <f>+H2015</f>
        <v>48846668000</v>
      </c>
      <c r="I2014" s="83">
        <f>+I2015</f>
        <v>0</v>
      </c>
      <c r="J2014" s="83">
        <f>+J2015</f>
        <v>0</v>
      </c>
      <c r="K2014" s="83">
        <f>+K2015</f>
        <v>616000000</v>
      </c>
      <c r="L2014" s="83">
        <f>+L2015</f>
        <v>616000000</v>
      </c>
      <c r="M2014" s="83">
        <f t="shared" si="806"/>
        <v>0</v>
      </c>
      <c r="N2014" s="83">
        <f>+N2015</f>
        <v>48846668000</v>
      </c>
      <c r="O2014" s="83">
        <f t="shared" ref="O2014:R2014" si="841">+O2015</f>
        <v>44256310000</v>
      </c>
      <c r="P2014" s="83">
        <f t="shared" si="841"/>
        <v>34752817595.300003</v>
      </c>
      <c r="Q2014" s="83">
        <f t="shared" si="841"/>
        <v>34752817595.300003</v>
      </c>
      <c r="R2014" s="84">
        <f t="shared" si="841"/>
        <v>33754061745.300003</v>
      </c>
    </row>
    <row r="2015" spans="1:18" ht="18.600000000000001" thickBot="1" x14ac:dyDescent="0.35">
      <c r="A2015" s="2">
        <v>2021</v>
      </c>
      <c r="B2015" s="118" t="s">
        <v>439</v>
      </c>
      <c r="C2015" s="15" t="s">
        <v>11</v>
      </c>
      <c r="D2015" s="16"/>
      <c r="E2015" s="16"/>
      <c r="F2015" s="16"/>
      <c r="G2015" s="85" t="s">
        <v>12</v>
      </c>
      <c r="H2015" s="86">
        <f>+H2016+H2026+H2034+H2041</f>
        <v>48846668000</v>
      </c>
      <c r="I2015" s="86">
        <f>+I2016+I2026+I2034+I2041</f>
        <v>0</v>
      </c>
      <c r="J2015" s="86">
        <f>+J2016+J2026+J2034+J2041</f>
        <v>0</v>
      </c>
      <c r="K2015" s="86">
        <f>+K2016+K2026+K2034+K2041</f>
        <v>616000000</v>
      </c>
      <c r="L2015" s="86">
        <f>+L2016+L2026+L2034+L2041</f>
        <v>616000000</v>
      </c>
      <c r="M2015" s="86">
        <f t="shared" si="806"/>
        <v>0</v>
      </c>
      <c r="N2015" s="86">
        <f>+N2016+N2026+N2034+N2041</f>
        <v>48846668000</v>
      </c>
      <c r="O2015" s="86">
        <f t="shared" ref="O2015:R2015" si="842">+O2016+O2026+O2034+O2041</f>
        <v>44256310000</v>
      </c>
      <c r="P2015" s="86">
        <f t="shared" si="842"/>
        <v>34752817595.300003</v>
      </c>
      <c r="Q2015" s="86">
        <f t="shared" si="842"/>
        <v>34752817595.300003</v>
      </c>
      <c r="R2015" s="87">
        <f t="shared" si="842"/>
        <v>33754061745.300003</v>
      </c>
    </row>
    <row r="2016" spans="1:18" ht="18.600000000000001" thickBot="1" x14ac:dyDescent="0.35">
      <c r="A2016" s="2">
        <v>2021</v>
      </c>
      <c r="B2016" s="118" t="s">
        <v>439</v>
      </c>
      <c r="C2016" s="15" t="s">
        <v>13</v>
      </c>
      <c r="D2016" s="16"/>
      <c r="E2016" s="16"/>
      <c r="F2016" s="16"/>
      <c r="G2016" s="85" t="s">
        <v>14</v>
      </c>
      <c r="H2016" s="86">
        <f>+H2017</f>
        <v>28789591000</v>
      </c>
      <c r="I2016" s="86">
        <f>+I2017</f>
        <v>0</v>
      </c>
      <c r="J2016" s="86">
        <f>+J2017</f>
        <v>0</v>
      </c>
      <c r="K2016" s="86">
        <f>+K2017</f>
        <v>16000000</v>
      </c>
      <c r="L2016" s="86">
        <f>+L2017</f>
        <v>16000000</v>
      </c>
      <c r="M2016" s="86">
        <f t="shared" si="806"/>
        <v>0</v>
      </c>
      <c r="N2016" s="86">
        <f>+N2017</f>
        <v>28789591000</v>
      </c>
      <c r="O2016" s="86">
        <f t="shared" ref="O2016:R2016" si="843">+O2017</f>
        <v>28789591000</v>
      </c>
      <c r="P2016" s="86">
        <f t="shared" si="843"/>
        <v>23095674972.760002</v>
      </c>
      <c r="Q2016" s="86">
        <f t="shared" si="843"/>
        <v>23095674972.760002</v>
      </c>
      <c r="R2016" s="87">
        <f t="shared" si="843"/>
        <v>23095674972.760002</v>
      </c>
    </row>
    <row r="2017" spans="1:18" ht="18.600000000000001" thickBot="1" x14ac:dyDescent="0.35">
      <c r="A2017" s="2">
        <v>2021</v>
      </c>
      <c r="B2017" s="118" t="s">
        <v>439</v>
      </c>
      <c r="C2017" s="15" t="s">
        <v>15</v>
      </c>
      <c r="D2017" s="16"/>
      <c r="E2017" s="16"/>
      <c r="F2017" s="16"/>
      <c r="G2017" s="85" t="s">
        <v>16</v>
      </c>
      <c r="H2017" s="86">
        <f>SUM(H2018:H2025)</f>
        <v>28789591000</v>
      </c>
      <c r="I2017" s="86">
        <f>SUM(I2018:I2025)</f>
        <v>0</v>
      </c>
      <c r="J2017" s="86">
        <f>SUM(J2018:J2025)</f>
        <v>0</v>
      </c>
      <c r="K2017" s="86">
        <f>SUM(K2018:K2025)</f>
        <v>16000000</v>
      </c>
      <c r="L2017" s="86">
        <f>SUM(L2018:L2025)</f>
        <v>16000000</v>
      </c>
      <c r="M2017" s="86">
        <f t="shared" si="806"/>
        <v>0</v>
      </c>
      <c r="N2017" s="86">
        <f>SUM(N2018:N2025)</f>
        <v>28789591000</v>
      </c>
      <c r="O2017" s="86">
        <f t="shared" ref="O2017:R2017" si="844">SUM(O2018:O2025)</f>
        <v>28789591000</v>
      </c>
      <c r="P2017" s="86">
        <f t="shared" si="844"/>
        <v>23095674972.760002</v>
      </c>
      <c r="Q2017" s="86">
        <f t="shared" si="844"/>
        <v>23095674972.760002</v>
      </c>
      <c r="R2017" s="87">
        <f t="shared" si="844"/>
        <v>23095674972.760002</v>
      </c>
    </row>
    <row r="2018" spans="1:18" ht="18.600000000000001" thickBot="1" x14ac:dyDescent="0.35">
      <c r="A2018" s="2">
        <v>2021</v>
      </c>
      <c r="B2018" s="118" t="s">
        <v>439</v>
      </c>
      <c r="C2018" s="20" t="s">
        <v>17</v>
      </c>
      <c r="D2018" s="21" t="s">
        <v>18</v>
      </c>
      <c r="E2018" s="21">
        <v>20</v>
      </c>
      <c r="F2018" s="21" t="s">
        <v>19</v>
      </c>
      <c r="G2018" s="88" t="s">
        <v>20</v>
      </c>
      <c r="H2018" s="89">
        <v>22821279655</v>
      </c>
      <c r="I2018" s="90">
        <v>0</v>
      </c>
      <c r="J2018" s="90">
        <v>0</v>
      </c>
      <c r="K2018" s="90">
        <v>0</v>
      </c>
      <c r="L2018" s="90">
        <v>16000000</v>
      </c>
      <c r="M2018" s="90">
        <f t="shared" si="806"/>
        <v>-16000000</v>
      </c>
      <c r="N2018" s="89">
        <f t="shared" ref="N2018:N2025" si="845">+H2018+M2018</f>
        <v>22805279655</v>
      </c>
      <c r="O2018" s="90">
        <v>22805279655</v>
      </c>
      <c r="P2018" s="90">
        <v>19004897814.110001</v>
      </c>
      <c r="Q2018" s="90">
        <v>19004897814.110001</v>
      </c>
      <c r="R2018" s="91">
        <v>19004897814.110001</v>
      </c>
    </row>
    <row r="2019" spans="1:18" ht="18.600000000000001" thickBot="1" x14ac:dyDescent="0.35">
      <c r="A2019" s="2">
        <v>2021</v>
      </c>
      <c r="B2019" s="118" t="s">
        <v>439</v>
      </c>
      <c r="C2019" s="20" t="s">
        <v>21</v>
      </c>
      <c r="D2019" s="21" t="s">
        <v>18</v>
      </c>
      <c r="E2019" s="21">
        <v>20</v>
      </c>
      <c r="F2019" s="21" t="s">
        <v>19</v>
      </c>
      <c r="G2019" s="88" t="s">
        <v>22</v>
      </c>
      <c r="H2019" s="89">
        <v>1516830834</v>
      </c>
      <c r="I2019" s="90">
        <v>0</v>
      </c>
      <c r="J2019" s="90">
        <v>0</v>
      </c>
      <c r="K2019" s="90">
        <v>0</v>
      </c>
      <c r="L2019" s="90">
        <v>0</v>
      </c>
      <c r="M2019" s="90">
        <f t="shared" ref="M2019:M2082" si="846">+I2019-J2019+K2019-L2019</f>
        <v>0</v>
      </c>
      <c r="N2019" s="89">
        <f t="shared" si="845"/>
        <v>1516830834</v>
      </c>
      <c r="O2019" s="90">
        <v>1516830834</v>
      </c>
      <c r="P2019" s="90">
        <v>1442295016.5699999</v>
      </c>
      <c r="Q2019" s="90">
        <v>1442295016.5699999</v>
      </c>
      <c r="R2019" s="91">
        <v>1442295016.5699999</v>
      </c>
    </row>
    <row r="2020" spans="1:18" ht="18.600000000000001" thickBot="1" x14ac:dyDescent="0.35">
      <c r="A2020" s="2">
        <v>2021</v>
      </c>
      <c r="B2020" s="118" t="s">
        <v>439</v>
      </c>
      <c r="C2020" s="20" t="s">
        <v>23</v>
      </c>
      <c r="D2020" s="21" t="s">
        <v>18</v>
      </c>
      <c r="E2020" s="21">
        <v>20</v>
      </c>
      <c r="F2020" s="21" t="s">
        <v>19</v>
      </c>
      <c r="G2020" s="88" t="s">
        <v>24</v>
      </c>
      <c r="H2020" s="89">
        <v>2475792</v>
      </c>
      <c r="I2020" s="90">
        <v>0</v>
      </c>
      <c r="J2020" s="90">
        <v>0</v>
      </c>
      <c r="K2020" s="90">
        <v>0</v>
      </c>
      <c r="L2020" s="90">
        <v>0</v>
      </c>
      <c r="M2020" s="90">
        <f t="shared" si="846"/>
        <v>0</v>
      </c>
      <c r="N2020" s="89">
        <f t="shared" si="845"/>
        <v>2475792</v>
      </c>
      <c r="O2020" s="92">
        <v>2475792</v>
      </c>
      <c r="P2020" s="90">
        <v>1697163.44</v>
      </c>
      <c r="Q2020" s="90">
        <v>1697163.44</v>
      </c>
      <c r="R2020" s="91">
        <v>1697163.44</v>
      </c>
    </row>
    <row r="2021" spans="1:18" ht="18.600000000000001" thickBot="1" x14ac:dyDescent="0.35">
      <c r="A2021" s="2">
        <v>2021</v>
      </c>
      <c r="B2021" s="118" t="s">
        <v>439</v>
      </c>
      <c r="C2021" s="20" t="s">
        <v>25</v>
      </c>
      <c r="D2021" s="21" t="s">
        <v>18</v>
      </c>
      <c r="E2021" s="21">
        <v>20</v>
      </c>
      <c r="F2021" s="21" t="s">
        <v>19</v>
      </c>
      <c r="G2021" s="88" t="s">
        <v>26</v>
      </c>
      <c r="H2021" s="89">
        <v>1222067257</v>
      </c>
      <c r="I2021" s="90">
        <v>0</v>
      </c>
      <c r="J2021" s="90">
        <v>0</v>
      </c>
      <c r="K2021" s="90">
        <v>16000000</v>
      </c>
      <c r="L2021" s="90">
        <v>0</v>
      </c>
      <c r="M2021" s="90">
        <f t="shared" si="846"/>
        <v>16000000</v>
      </c>
      <c r="N2021" s="89">
        <f t="shared" si="845"/>
        <v>1238067257</v>
      </c>
      <c r="O2021" s="92">
        <v>1238067257</v>
      </c>
      <c r="P2021" s="90">
        <v>1225252438.6800001</v>
      </c>
      <c r="Q2021" s="90">
        <v>1225252438.6800001</v>
      </c>
      <c r="R2021" s="91">
        <v>1225252438.6800001</v>
      </c>
    </row>
    <row r="2022" spans="1:18" ht="18.600000000000001" thickBot="1" x14ac:dyDescent="0.35">
      <c r="A2022" s="2">
        <v>2021</v>
      </c>
      <c r="B2022" s="118" t="s">
        <v>439</v>
      </c>
      <c r="C2022" s="20" t="s">
        <v>27</v>
      </c>
      <c r="D2022" s="21" t="s">
        <v>18</v>
      </c>
      <c r="E2022" s="21">
        <v>20</v>
      </c>
      <c r="F2022" s="21" t="s">
        <v>19</v>
      </c>
      <c r="G2022" s="88" t="s">
        <v>28</v>
      </c>
      <c r="H2022" s="89">
        <v>883433667</v>
      </c>
      <c r="I2022" s="90">
        <v>0</v>
      </c>
      <c r="J2022" s="90">
        <v>0</v>
      </c>
      <c r="K2022" s="90">
        <v>0</v>
      </c>
      <c r="L2022" s="90">
        <v>0</v>
      </c>
      <c r="M2022" s="90">
        <f t="shared" si="846"/>
        <v>0</v>
      </c>
      <c r="N2022" s="89">
        <f t="shared" si="845"/>
        <v>883433667</v>
      </c>
      <c r="O2022" s="92">
        <v>883433667</v>
      </c>
      <c r="P2022" s="90">
        <v>478501130.69999999</v>
      </c>
      <c r="Q2022" s="90">
        <v>478501130.69999999</v>
      </c>
      <c r="R2022" s="91">
        <v>478501130.69999999</v>
      </c>
    </row>
    <row r="2023" spans="1:18" ht="31.8" thickBot="1" x14ac:dyDescent="0.35">
      <c r="A2023" s="2">
        <v>2021</v>
      </c>
      <c r="B2023" s="118" t="s">
        <v>439</v>
      </c>
      <c r="C2023" s="20" t="s">
        <v>29</v>
      </c>
      <c r="D2023" s="21" t="s">
        <v>18</v>
      </c>
      <c r="E2023" s="21">
        <v>20</v>
      </c>
      <c r="F2023" s="21" t="s">
        <v>19</v>
      </c>
      <c r="G2023" s="88" t="s">
        <v>30</v>
      </c>
      <c r="H2023" s="89">
        <v>76852744</v>
      </c>
      <c r="I2023" s="90">
        <v>0</v>
      </c>
      <c r="J2023" s="90">
        <v>0</v>
      </c>
      <c r="K2023" s="90">
        <v>0</v>
      </c>
      <c r="L2023" s="90">
        <v>0</v>
      </c>
      <c r="M2023" s="90">
        <f t="shared" si="846"/>
        <v>0</v>
      </c>
      <c r="N2023" s="89">
        <f t="shared" si="845"/>
        <v>76852744</v>
      </c>
      <c r="O2023" s="92">
        <v>76852744</v>
      </c>
      <c r="P2023" s="90">
        <v>53406962.729999997</v>
      </c>
      <c r="Q2023" s="90">
        <v>53406962.729999997</v>
      </c>
      <c r="R2023" s="91">
        <v>53406962.729999997</v>
      </c>
    </row>
    <row r="2024" spans="1:18" ht="18.600000000000001" thickBot="1" x14ac:dyDescent="0.35">
      <c r="A2024" s="2">
        <v>2021</v>
      </c>
      <c r="B2024" s="118" t="s">
        <v>439</v>
      </c>
      <c r="C2024" s="20" t="s">
        <v>31</v>
      </c>
      <c r="D2024" s="21" t="s">
        <v>18</v>
      </c>
      <c r="E2024" s="21">
        <v>20</v>
      </c>
      <c r="F2024" s="21" t="s">
        <v>19</v>
      </c>
      <c r="G2024" s="88" t="s">
        <v>32</v>
      </c>
      <c r="H2024" s="89">
        <v>1271900429</v>
      </c>
      <c r="I2024" s="90">
        <v>0</v>
      </c>
      <c r="J2024" s="90">
        <v>0</v>
      </c>
      <c r="K2024" s="90">
        <v>0</v>
      </c>
      <c r="L2024" s="90">
        <v>0</v>
      </c>
      <c r="M2024" s="90">
        <f t="shared" si="846"/>
        <v>0</v>
      </c>
      <c r="N2024" s="89">
        <f t="shared" si="845"/>
        <v>1271900429</v>
      </c>
      <c r="O2024" s="92">
        <v>1271900429</v>
      </c>
      <c r="P2024" s="90">
        <v>27229320.809999999</v>
      </c>
      <c r="Q2024" s="90">
        <v>27229320.809999999</v>
      </c>
      <c r="R2024" s="91">
        <v>27229320.809999999</v>
      </c>
    </row>
    <row r="2025" spans="1:18" ht="18.600000000000001" thickBot="1" x14ac:dyDescent="0.35">
      <c r="A2025" s="2">
        <v>2021</v>
      </c>
      <c r="B2025" s="118" t="s">
        <v>439</v>
      </c>
      <c r="C2025" s="20" t="s">
        <v>33</v>
      </c>
      <c r="D2025" s="21" t="s">
        <v>18</v>
      </c>
      <c r="E2025" s="21">
        <v>20</v>
      </c>
      <c r="F2025" s="21" t="s">
        <v>19</v>
      </c>
      <c r="G2025" s="88" t="s">
        <v>34</v>
      </c>
      <c r="H2025" s="89">
        <v>994750622</v>
      </c>
      <c r="I2025" s="90">
        <v>0</v>
      </c>
      <c r="J2025" s="90">
        <v>0</v>
      </c>
      <c r="K2025" s="90">
        <v>0</v>
      </c>
      <c r="L2025" s="90">
        <v>0</v>
      </c>
      <c r="M2025" s="90">
        <f t="shared" si="846"/>
        <v>0</v>
      </c>
      <c r="N2025" s="89">
        <f t="shared" si="845"/>
        <v>994750622</v>
      </c>
      <c r="O2025" s="92">
        <v>994750622</v>
      </c>
      <c r="P2025" s="90">
        <v>862395125.72000003</v>
      </c>
      <c r="Q2025" s="90">
        <v>862395125.72000003</v>
      </c>
      <c r="R2025" s="91">
        <v>862395125.72000003</v>
      </c>
    </row>
    <row r="2026" spans="1:18" ht="18.600000000000001" thickBot="1" x14ac:dyDescent="0.35">
      <c r="A2026" s="2">
        <v>2021</v>
      </c>
      <c r="B2026" s="118" t="s">
        <v>439</v>
      </c>
      <c r="C2026" s="15" t="s">
        <v>35</v>
      </c>
      <c r="D2026" s="16"/>
      <c r="E2026" s="16"/>
      <c r="F2026" s="21"/>
      <c r="G2026" s="85" t="s">
        <v>36</v>
      </c>
      <c r="H2026" s="86">
        <f>SUM(H2027:H2033)</f>
        <v>10389288000</v>
      </c>
      <c r="I2026" s="86">
        <f>SUM(I2027:I2033)</f>
        <v>0</v>
      </c>
      <c r="J2026" s="86">
        <f>SUM(J2027:J2033)</f>
        <v>0</v>
      </c>
      <c r="K2026" s="86">
        <f>SUM(K2027:K2033)</f>
        <v>600000000</v>
      </c>
      <c r="L2026" s="86">
        <f>SUM(L2027:L2033)</f>
        <v>600000000</v>
      </c>
      <c r="M2026" s="86">
        <f t="shared" si="846"/>
        <v>0</v>
      </c>
      <c r="N2026" s="86">
        <f>SUM(N2027:N2033)</f>
        <v>10389288000</v>
      </c>
      <c r="O2026" s="86">
        <f t="shared" ref="O2026:R2026" si="847">SUM(O2027:O2033)</f>
        <v>10389288000</v>
      </c>
      <c r="P2026" s="86">
        <f t="shared" si="847"/>
        <v>8588390965.7000008</v>
      </c>
      <c r="Q2026" s="86">
        <f t="shared" si="847"/>
        <v>8588390965.7000008</v>
      </c>
      <c r="R2026" s="87">
        <f t="shared" si="847"/>
        <v>7589635115.7000008</v>
      </c>
    </row>
    <row r="2027" spans="1:18" ht="18.600000000000001" thickBot="1" x14ac:dyDescent="0.35">
      <c r="A2027" s="2">
        <v>2021</v>
      </c>
      <c r="B2027" s="118" t="s">
        <v>439</v>
      </c>
      <c r="C2027" s="20" t="s">
        <v>37</v>
      </c>
      <c r="D2027" s="21" t="s">
        <v>18</v>
      </c>
      <c r="E2027" s="21">
        <v>20</v>
      </c>
      <c r="F2027" s="21" t="s">
        <v>19</v>
      </c>
      <c r="G2027" s="88" t="s">
        <v>412</v>
      </c>
      <c r="H2027" s="89">
        <v>3540437888</v>
      </c>
      <c r="I2027" s="90">
        <v>0</v>
      </c>
      <c r="J2027" s="90">
        <v>0</v>
      </c>
      <c r="K2027" s="90">
        <v>0</v>
      </c>
      <c r="L2027" s="90">
        <v>600000000</v>
      </c>
      <c r="M2027" s="90">
        <f t="shared" si="846"/>
        <v>-600000000</v>
      </c>
      <c r="N2027" s="89">
        <f t="shared" ref="N2027:N2033" si="848">+H2027+M2027</f>
        <v>2940437888</v>
      </c>
      <c r="O2027" s="92">
        <v>2940437888</v>
      </c>
      <c r="P2027" s="90">
        <v>2572849337.1999998</v>
      </c>
      <c r="Q2027" s="90">
        <v>2572849337.1999998</v>
      </c>
      <c r="R2027" s="91">
        <v>2288072737.1999998</v>
      </c>
    </row>
    <row r="2028" spans="1:18" ht="18.600000000000001" thickBot="1" x14ac:dyDescent="0.35">
      <c r="A2028" s="2">
        <v>2021</v>
      </c>
      <c r="B2028" s="118" t="s">
        <v>439</v>
      </c>
      <c r="C2028" s="20" t="s">
        <v>39</v>
      </c>
      <c r="D2028" s="21" t="s">
        <v>18</v>
      </c>
      <c r="E2028" s="21">
        <v>20</v>
      </c>
      <c r="F2028" s="21" t="s">
        <v>19</v>
      </c>
      <c r="G2028" s="88" t="s">
        <v>413</v>
      </c>
      <c r="H2028" s="89">
        <v>2411282700</v>
      </c>
      <c r="I2028" s="90">
        <v>0</v>
      </c>
      <c r="J2028" s="90">
        <v>0</v>
      </c>
      <c r="K2028" s="90">
        <v>0</v>
      </c>
      <c r="L2028" s="90">
        <v>0</v>
      </c>
      <c r="M2028" s="90">
        <f t="shared" si="846"/>
        <v>0</v>
      </c>
      <c r="N2028" s="89">
        <f t="shared" si="848"/>
        <v>2411282700</v>
      </c>
      <c r="O2028" s="92">
        <v>2411282700</v>
      </c>
      <c r="P2028" s="90">
        <v>1822551996.8</v>
      </c>
      <c r="Q2028" s="90">
        <v>1822551996.8</v>
      </c>
      <c r="R2028" s="91">
        <v>1620812396.8</v>
      </c>
    </row>
    <row r="2029" spans="1:18" ht="18.600000000000001" thickBot="1" x14ac:dyDescent="0.35">
      <c r="A2029" s="2">
        <v>2021</v>
      </c>
      <c r="B2029" s="118" t="s">
        <v>439</v>
      </c>
      <c r="C2029" s="20" t="s">
        <v>41</v>
      </c>
      <c r="D2029" s="21" t="s">
        <v>18</v>
      </c>
      <c r="E2029" s="21">
        <v>20</v>
      </c>
      <c r="F2029" s="21" t="s">
        <v>19</v>
      </c>
      <c r="G2029" s="88" t="s">
        <v>42</v>
      </c>
      <c r="H2029" s="89">
        <v>1539154912</v>
      </c>
      <c r="I2029" s="90">
        <v>0</v>
      </c>
      <c r="J2029" s="90">
        <v>0</v>
      </c>
      <c r="K2029" s="90">
        <v>600000000</v>
      </c>
      <c r="L2029" s="90">
        <v>0</v>
      </c>
      <c r="M2029" s="90">
        <f t="shared" si="846"/>
        <v>600000000</v>
      </c>
      <c r="N2029" s="89">
        <f t="shared" si="848"/>
        <v>2139154912</v>
      </c>
      <c r="O2029" s="92">
        <v>2139154912</v>
      </c>
      <c r="P2029" s="90">
        <v>2040795145.7</v>
      </c>
      <c r="Q2029" s="90">
        <v>2040795145.7</v>
      </c>
      <c r="R2029" s="91">
        <v>1768536895.7</v>
      </c>
    </row>
    <row r="2030" spans="1:18" ht="18.600000000000001" thickBot="1" x14ac:dyDescent="0.35">
      <c r="A2030" s="2">
        <v>2021</v>
      </c>
      <c r="B2030" s="118" t="s">
        <v>439</v>
      </c>
      <c r="C2030" s="20" t="s">
        <v>43</v>
      </c>
      <c r="D2030" s="21" t="s">
        <v>18</v>
      </c>
      <c r="E2030" s="21">
        <v>20</v>
      </c>
      <c r="F2030" s="21" t="s">
        <v>19</v>
      </c>
      <c r="G2030" s="88" t="s">
        <v>428</v>
      </c>
      <c r="H2030" s="89">
        <v>1254967000</v>
      </c>
      <c r="I2030" s="90">
        <v>0</v>
      </c>
      <c r="J2030" s="90">
        <v>0</v>
      </c>
      <c r="K2030" s="90">
        <v>0</v>
      </c>
      <c r="L2030" s="90">
        <v>0</v>
      </c>
      <c r="M2030" s="90">
        <f t="shared" si="846"/>
        <v>0</v>
      </c>
      <c r="N2030" s="89">
        <f t="shared" si="848"/>
        <v>1254967000</v>
      </c>
      <c r="O2030" s="92">
        <v>1254967000</v>
      </c>
      <c r="P2030" s="90">
        <v>909057313.60000002</v>
      </c>
      <c r="Q2030" s="90">
        <v>909057313.60000002</v>
      </c>
      <c r="R2030" s="91">
        <v>807530213.60000002</v>
      </c>
    </row>
    <row r="2031" spans="1:18" ht="31.8" thickBot="1" x14ac:dyDescent="0.35">
      <c r="A2031" s="2">
        <v>2021</v>
      </c>
      <c r="B2031" s="118" t="s">
        <v>439</v>
      </c>
      <c r="C2031" s="20" t="s">
        <v>45</v>
      </c>
      <c r="D2031" s="21" t="s">
        <v>18</v>
      </c>
      <c r="E2031" s="21">
        <v>20</v>
      </c>
      <c r="F2031" s="21" t="s">
        <v>19</v>
      </c>
      <c r="G2031" s="88" t="s">
        <v>46</v>
      </c>
      <c r="H2031" s="89">
        <v>145133600</v>
      </c>
      <c r="I2031" s="90">
        <v>0</v>
      </c>
      <c r="J2031" s="90">
        <v>0</v>
      </c>
      <c r="K2031" s="90">
        <v>0</v>
      </c>
      <c r="L2031" s="90">
        <v>0</v>
      </c>
      <c r="M2031" s="90">
        <f t="shared" si="846"/>
        <v>0</v>
      </c>
      <c r="N2031" s="89">
        <f t="shared" si="848"/>
        <v>145133600</v>
      </c>
      <c r="O2031" s="92">
        <v>145133600</v>
      </c>
      <c r="P2031" s="90">
        <v>106727658</v>
      </c>
      <c r="Q2031" s="90">
        <v>106727658</v>
      </c>
      <c r="R2031" s="91">
        <v>95195558</v>
      </c>
    </row>
    <row r="2032" spans="1:18" ht="18.600000000000001" thickBot="1" x14ac:dyDescent="0.35">
      <c r="A2032" s="2">
        <v>2021</v>
      </c>
      <c r="B2032" s="118" t="s">
        <v>439</v>
      </c>
      <c r="C2032" s="20" t="s">
        <v>47</v>
      </c>
      <c r="D2032" s="21" t="s">
        <v>18</v>
      </c>
      <c r="E2032" s="21">
        <v>20</v>
      </c>
      <c r="F2032" s="21" t="s">
        <v>19</v>
      </c>
      <c r="G2032" s="88" t="s">
        <v>48</v>
      </c>
      <c r="H2032" s="89">
        <v>898748700</v>
      </c>
      <c r="I2032" s="90">
        <v>0</v>
      </c>
      <c r="J2032" s="90">
        <v>0</v>
      </c>
      <c r="K2032" s="90">
        <v>0</v>
      </c>
      <c r="L2032" s="90">
        <v>0</v>
      </c>
      <c r="M2032" s="90">
        <f t="shared" si="846"/>
        <v>0</v>
      </c>
      <c r="N2032" s="89">
        <f t="shared" si="848"/>
        <v>898748700</v>
      </c>
      <c r="O2032" s="92">
        <v>898748700</v>
      </c>
      <c r="P2032" s="90">
        <v>681816279.60000002</v>
      </c>
      <c r="Q2032" s="90">
        <v>681816279.60000002</v>
      </c>
      <c r="R2032" s="91">
        <v>605665479.60000002</v>
      </c>
    </row>
    <row r="2033" spans="1:18" ht="18.600000000000001" thickBot="1" x14ac:dyDescent="0.35">
      <c r="A2033" s="2">
        <v>2021</v>
      </c>
      <c r="B2033" s="118" t="s">
        <v>439</v>
      </c>
      <c r="C2033" s="20" t="s">
        <v>49</v>
      </c>
      <c r="D2033" s="21" t="s">
        <v>18</v>
      </c>
      <c r="E2033" s="21">
        <v>20</v>
      </c>
      <c r="F2033" s="21" t="s">
        <v>19</v>
      </c>
      <c r="G2033" s="88" t="s">
        <v>50</v>
      </c>
      <c r="H2033" s="89">
        <v>599563200</v>
      </c>
      <c r="I2033" s="90">
        <v>0</v>
      </c>
      <c r="J2033" s="90">
        <v>0</v>
      </c>
      <c r="K2033" s="90">
        <v>0</v>
      </c>
      <c r="L2033" s="90">
        <v>0</v>
      </c>
      <c r="M2033" s="90">
        <f t="shared" si="846"/>
        <v>0</v>
      </c>
      <c r="N2033" s="89">
        <f t="shared" si="848"/>
        <v>599563200</v>
      </c>
      <c r="O2033" s="92">
        <v>599563200</v>
      </c>
      <c r="P2033" s="90">
        <v>454593234.80000001</v>
      </c>
      <c r="Q2033" s="90">
        <v>454593234.80000001</v>
      </c>
      <c r="R2033" s="91">
        <v>403821834.80000001</v>
      </c>
    </row>
    <row r="2034" spans="1:18" ht="31.8" thickBot="1" x14ac:dyDescent="0.35">
      <c r="A2034" s="2">
        <v>2021</v>
      </c>
      <c r="B2034" s="118" t="s">
        <v>439</v>
      </c>
      <c r="C2034" s="15" t="s">
        <v>51</v>
      </c>
      <c r="D2034" s="16"/>
      <c r="E2034" s="16"/>
      <c r="F2034" s="21"/>
      <c r="G2034" s="85" t="s">
        <v>52</v>
      </c>
      <c r="H2034" s="86">
        <f>+H2035+H2039+H2040</f>
        <v>5077431000</v>
      </c>
      <c r="I2034" s="86">
        <f>+I2035+I2039+I2040</f>
        <v>0</v>
      </c>
      <c r="J2034" s="86">
        <f>+J2035+J2039+J2040</f>
        <v>0</v>
      </c>
      <c r="K2034" s="86">
        <f>+K2035+K2039+K2040</f>
        <v>0</v>
      </c>
      <c r="L2034" s="86">
        <f>+L2035+L2039+L2040</f>
        <v>0</v>
      </c>
      <c r="M2034" s="86">
        <f t="shared" si="846"/>
        <v>0</v>
      </c>
      <c r="N2034" s="86">
        <f>+N2035+N2039+N2040</f>
        <v>5077431000</v>
      </c>
      <c r="O2034" s="86">
        <f t="shared" ref="O2034:R2034" si="849">+O2035+O2039+O2040</f>
        <v>5077431000</v>
      </c>
      <c r="P2034" s="86">
        <f t="shared" si="849"/>
        <v>3068751656.8400002</v>
      </c>
      <c r="Q2034" s="86">
        <f t="shared" si="849"/>
        <v>3068751656.8400002</v>
      </c>
      <c r="R2034" s="87">
        <f t="shared" si="849"/>
        <v>3068751656.8400002</v>
      </c>
    </row>
    <row r="2035" spans="1:18" ht="31.8" thickBot="1" x14ac:dyDescent="0.35">
      <c r="A2035" s="2">
        <v>2021</v>
      </c>
      <c r="B2035" s="118" t="s">
        <v>439</v>
      </c>
      <c r="C2035" s="15" t="s">
        <v>53</v>
      </c>
      <c r="D2035" s="16"/>
      <c r="E2035" s="16"/>
      <c r="F2035" s="16"/>
      <c r="G2035" s="85" t="s">
        <v>54</v>
      </c>
      <c r="H2035" s="86">
        <f>+H2036+H2037+H2038</f>
        <v>2059834541</v>
      </c>
      <c r="I2035" s="86">
        <f>+I2036+I2037+I2038</f>
        <v>0</v>
      </c>
      <c r="J2035" s="86">
        <f>+J2036+J2037+J2038</f>
        <v>0</v>
      </c>
      <c r="K2035" s="86">
        <f>+K2036+K2037+K2038</f>
        <v>0</v>
      </c>
      <c r="L2035" s="86">
        <f>+L2036+L2037+L2038</f>
        <v>0</v>
      </c>
      <c r="M2035" s="86">
        <f t="shared" si="846"/>
        <v>0</v>
      </c>
      <c r="N2035" s="86">
        <f>+N2036+N2037+N2038</f>
        <v>2059834541</v>
      </c>
      <c r="O2035" s="86">
        <f t="shared" ref="O2035:R2035" si="850">+O2036+O2037+O2038</f>
        <v>2059834541</v>
      </c>
      <c r="P2035" s="86">
        <f t="shared" si="850"/>
        <v>1338640457.79</v>
      </c>
      <c r="Q2035" s="86">
        <f t="shared" si="850"/>
        <v>1338640457.79</v>
      </c>
      <c r="R2035" s="87">
        <f t="shared" si="850"/>
        <v>1338640457.79</v>
      </c>
    </row>
    <row r="2036" spans="1:18" ht="18.600000000000001" thickBot="1" x14ac:dyDescent="0.35">
      <c r="A2036" s="2">
        <v>2021</v>
      </c>
      <c r="B2036" s="118" t="s">
        <v>439</v>
      </c>
      <c r="C2036" s="20" t="s">
        <v>55</v>
      </c>
      <c r="D2036" s="21" t="s">
        <v>18</v>
      </c>
      <c r="E2036" s="21">
        <v>20</v>
      </c>
      <c r="F2036" s="21" t="s">
        <v>19</v>
      </c>
      <c r="G2036" s="88" t="s">
        <v>419</v>
      </c>
      <c r="H2036" s="89">
        <v>1440417805</v>
      </c>
      <c r="I2036" s="90">
        <v>0</v>
      </c>
      <c r="J2036" s="90">
        <v>0</v>
      </c>
      <c r="K2036" s="90">
        <v>0</v>
      </c>
      <c r="L2036" s="90">
        <v>0</v>
      </c>
      <c r="M2036" s="90">
        <f t="shared" si="846"/>
        <v>0</v>
      </c>
      <c r="N2036" s="89">
        <v>1440417805</v>
      </c>
      <c r="O2036" s="92">
        <v>1440417805</v>
      </c>
      <c r="P2036" s="92">
        <v>969737480.29999995</v>
      </c>
      <c r="Q2036" s="90">
        <v>969737480.29999995</v>
      </c>
      <c r="R2036" s="91">
        <v>969737480.29999995</v>
      </c>
    </row>
    <row r="2037" spans="1:18" ht="18.600000000000001" thickBot="1" x14ac:dyDescent="0.35">
      <c r="A2037" s="2">
        <v>2021</v>
      </c>
      <c r="B2037" s="118" t="s">
        <v>439</v>
      </c>
      <c r="C2037" s="20" t="s">
        <v>57</v>
      </c>
      <c r="D2037" s="21" t="s">
        <v>18</v>
      </c>
      <c r="E2037" s="21">
        <v>20</v>
      </c>
      <c r="F2037" s="21" t="s">
        <v>19</v>
      </c>
      <c r="G2037" s="88" t="s">
        <v>58</v>
      </c>
      <c r="H2037" s="89">
        <v>510000000</v>
      </c>
      <c r="I2037" s="90">
        <v>0</v>
      </c>
      <c r="J2037" s="90">
        <v>0</v>
      </c>
      <c r="K2037" s="90">
        <v>0</v>
      </c>
      <c r="L2037" s="90">
        <v>0</v>
      </c>
      <c r="M2037" s="90">
        <f t="shared" si="846"/>
        <v>0</v>
      </c>
      <c r="N2037" s="89">
        <v>510000000</v>
      </c>
      <c r="O2037" s="92">
        <v>510000000</v>
      </c>
      <c r="P2037" s="92">
        <v>270409592.57999998</v>
      </c>
      <c r="Q2037" s="90">
        <v>270409592.57999998</v>
      </c>
      <c r="R2037" s="91">
        <v>270409592.57999998</v>
      </c>
    </row>
    <row r="2038" spans="1:18" ht="18.600000000000001" thickBot="1" x14ac:dyDescent="0.35">
      <c r="A2038" s="2">
        <v>2021</v>
      </c>
      <c r="B2038" s="118" t="s">
        <v>439</v>
      </c>
      <c r="C2038" s="20" t="s">
        <v>59</v>
      </c>
      <c r="D2038" s="21" t="s">
        <v>18</v>
      </c>
      <c r="E2038" s="21">
        <v>20</v>
      </c>
      <c r="F2038" s="21" t="s">
        <v>19</v>
      </c>
      <c r="G2038" s="88" t="s">
        <v>60</v>
      </c>
      <c r="H2038" s="89">
        <v>109416736</v>
      </c>
      <c r="I2038" s="90">
        <v>0</v>
      </c>
      <c r="J2038" s="90">
        <v>0</v>
      </c>
      <c r="K2038" s="90">
        <v>0</v>
      </c>
      <c r="L2038" s="90">
        <v>0</v>
      </c>
      <c r="M2038" s="90">
        <f t="shared" si="846"/>
        <v>0</v>
      </c>
      <c r="N2038" s="89">
        <v>109416736</v>
      </c>
      <c r="O2038" s="92">
        <v>109416736</v>
      </c>
      <c r="P2038" s="90">
        <v>98493384.909999996</v>
      </c>
      <c r="Q2038" s="90">
        <v>98493384.909999996</v>
      </c>
      <c r="R2038" s="91">
        <v>98493384.909999996</v>
      </c>
    </row>
    <row r="2039" spans="1:18" ht="18.600000000000001" thickBot="1" x14ac:dyDescent="0.35">
      <c r="A2039" s="2">
        <v>2021</v>
      </c>
      <c r="B2039" s="118" t="s">
        <v>439</v>
      </c>
      <c r="C2039" s="20" t="s">
        <v>61</v>
      </c>
      <c r="D2039" s="21" t="s">
        <v>18</v>
      </c>
      <c r="E2039" s="21">
        <v>20</v>
      </c>
      <c r="F2039" s="21" t="s">
        <v>19</v>
      </c>
      <c r="G2039" s="88" t="s">
        <v>62</v>
      </c>
      <c r="H2039" s="89">
        <v>2897220308</v>
      </c>
      <c r="I2039" s="90">
        <v>0</v>
      </c>
      <c r="J2039" s="90">
        <v>0</v>
      </c>
      <c r="K2039" s="90">
        <v>0</v>
      </c>
      <c r="L2039" s="90">
        <v>0</v>
      </c>
      <c r="M2039" s="90">
        <f t="shared" si="846"/>
        <v>0</v>
      </c>
      <c r="N2039" s="89">
        <v>2897220308</v>
      </c>
      <c r="O2039" s="90">
        <v>2897220308</v>
      </c>
      <c r="P2039" s="90">
        <v>1670964147.05</v>
      </c>
      <c r="Q2039" s="90">
        <v>1670964147.05</v>
      </c>
      <c r="R2039" s="91">
        <v>1670964147.05</v>
      </c>
    </row>
    <row r="2040" spans="1:18" ht="18.600000000000001" thickBot="1" x14ac:dyDescent="0.35">
      <c r="A2040" s="2">
        <v>2021</v>
      </c>
      <c r="B2040" s="118" t="s">
        <v>439</v>
      </c>
      <c r="C2040" s="20" t="s">
        <v>63</v>
      </c>
      <c r="D2040" s="21" t="s">
        <v>18</v>
      </c>
      <c r="E2040" s="21">
        <v>20</v>
      </c>
      <c r="F2040" s="21" t="s">
        <v>19</v>
      </c>
      <c r="G2040" s="88" t="s">
        <v>64</v>
      </c>
      <c r="H2040" s="89">
        <v>120376151</v>
      </c>
      <c r="I2040" s="90">
        <v>0</v>
      </c>
      <c r="J2040" s="90">
        <v>0</v>
      </c>
      <c r="K2040" s="90">
        <v>0</v>
      </c>
      <c r="L2040" s="90">
        <v>0</v>
      </c>
      <c r="M2040" s="90">
        <f t="shared" si="846"/>
        <v>0</v>
      </c>
      <c r="N2040" s="89">
        <v>120376151</v>
      </c>
      <c r="O2040" s="90">
        <v>120376151</v>
      </c>
      <c r="P2040" s="90">
        <v>59147052</v>
      </c>
      <c r="Q2040" s="90">
        <v>59147052</v>
      </c>
      <c r="R2040" s="91">
        <v>59147052</v>
      </c>
    </row>
    <row r="2041" spans="1:18" ht="31.8" thickBot="1" x14ac:dyDescent="0.35">
      <c r="A2041" s="2">
        <v>2021</v>
      </c>
      <c r="B2041" s="118" t="s">
        <v>439</v>
      </c>
      <c r="C2041" s="15" t="s">
        <v>65</v>
      </c>
      <c r="D2041" s="16" t="s">
        <v>18</v>
      </c>
      <c r="E2041" s="16">
        <v>20</v>
      </c>
      <c r="F2041" s="16" t="s">
        <v>19</v>
      </c>
      <c r="G2041" s="85" t="s">
        <v>66</v>
      </c>
      <c r="H2041" s="93">
        <v>4590358000</v>
      </c>
      <c r="I2041" s="94">
        <v>0</v>
      </c>
      <c r="J2041" s="94">
        <v>0</v>
      </c>
      <c r="K2041" s="94">
        <v>0</v>
      </c>
      <c r="L2041" s="94">
        <v>0</v>
      </c>
      <c r="M2041" s="94">
        <f t="shared" si="846"/>
        <v>0</v>
      </c>
      <c r="N2041" s="94">
        <f>+H2041+M2041</f>
        <v>4590358000</v>
      </c>
      <c r="O2041" s="94">
        <v>0</v>
      </c>
      <c r="P2041" s="94">
        <v>0</v>
      </c>
      <c r="Q2041" s="94">
        <v>0</v>
      </c>
      <c r="R2041" s="96">
        <v>0</v>
      </c>
    </row>
    <row r="2042" spans="1:18" ht="18.600000000000001" thickBot="1" x14ac:dyDescent="0.35">
      <c r="A2042" s="2">
        <v>2021</v>
      </c>
      <c r="B2042" s="118" t="s">
        <v>439</v>
      </c>
      <c r="C2042" s="15" t="s">
        <v>67</v>
      </c>
      <c r="D2042" s="16"/>
      <c r="E2042" s="16"/>
      <c r="F2042" s="21"/>
      <c r="G2042" s="85" t="s">
        <v>68</v>
      </c>
      <c r="H2042" s="95">
        <f>+H2043+H2049</f>
        <v>19419071000</v>
      </c>
      <c r="I2042" s="95">
        <f>+I2043+I2049</f>
        <v>0</v>
      </c>
      <c r="J2042" s="95">
        <f>+J2043+J2049</f>
        <v>0</v>
      </c>
      <c r="K2042" s="95">
        <f>+K2043+K2049</f>
        <v>640083593.29999995</v>
      </c>
      <c r="L2042" s="95">
        <f>+L2043+L2049</f>
        <v>640083593.30000007</v>
      </c>
      <c r="M2042" s="95">
        <f t="shared" si="846"/>
        <v>0</v>
      </c>
      <c r="N2042" s="95">
        <f>+N2043+N2049</f>
        <v>19419071000</v>
      </c>
      <c r="O2042" s="95">
        <f t="shared" ref="O2042:R2042" si="851">+O2043+O2049</f>
        <v>18856345887.719997</v>
      </c>
      <c r="P2042" s="95">
        <f t="shared" si="851"/>
        <v>18466065433.489998</v>
      </c>
      <c r="Q2042" s="95">
        <f t="shared" si="851"/>
        <v>12555419303.67</v>
      </c>
      <c r="R2042" s="97">
        <f t="shared" si="851"/>
        <v>12555067878.67</v>
      </c>
    </row>
    <row r="2043" spans="1:18" ht="18.600000000000001" thickBot="1" x14ac:dyDescent="0.35">
      <c r="A2043" s="2">
        <v>2021</v>
      </c>
      <c r="B2043" s="118" t="s">
        <v>439</v>
      </c>
      <c r="C2043" s="15" t="s">
        <v>69</v>
      </c>
      <c r="D2043" s="16"/>
      <c r="E2043" s="16"/>
      <c r="F2043" s="21"/>
      <c r="G2043" s="85" t="s">
        <v>70</v>
      </c>
      <c r="H2043" s="95">
        <f>+H2044</f>
        <v>20000000</v>
      </c>
      <c r="I2043" s="95">
        <f>+I2044</f>
        <v>0</v>
      </c>
      <c r="J2043" s="95">
        <f>+J2044</f>
        <v>0</v>
      </c>
      <c r="K2043" s="95">
        <f>+K2044</f>
        <v>5149090</v>
      </c>
      <c r="L2043" s="95">
        <f>+L2044</f>
        <v>5149090</v>
      </c>
      <c r="M2043" s="95">
        <f t="shared" si="846"/>
        <v>0</v>
      </c>
      <c r="N2043" s="95">
        <f>+N2044</f>
        <v>20000000</v>
      </c>
      <c r="O2043" s="95">
        <f t="shared" ref="O2043:R2043" si="852">+O2044</f>
        <v>5150090</v>
      </c>
      <c r="P2043" s="95">
        <f t="shared" si="852"/>
        <v>5149354.6399999997</v>
      </c>
      <c r="Q2043" s="95">
        <f t="shared" si="852"/>
        <v>264.64</v>
      </c>
      <c r="R2043" s="97">
        <f t="shared" si="852"/>
        <v>264.64</v>
      </c>
    </row>
    <row r="2044" spans="1:18" ht="18.600000000000001" thickBot="1" x14ac:dyDescent="0.35">
      <c r="A2044" s="2">
        <v>2021</v>
      </c>
      <c r="B2044" s="118" t="s">
        <v>439</v>
      </c>
      <c r="C2044" s="15" t="s">
        <v>71</v>
      </c>
      <c r="D2044" s="16"/>
      <c r="E2044" s="16"/>
      <c r="F2044" s="21"/>
      <c r="G2044" s="85" t="s">
        <v>72</v>
      </c>
      <c r="H2044" s="95">
        <f t="shared" ref="H2044:J2045" si="853">+H2045</f>
        <v>20000000</v>
      </c>
      <c r="I2044" s="95">
        <f t="shared" si="853"/>
        <v>0</v>
      </c>
      <c r="J2044" s="95">
        <f t="shared" si="853"/>
        <v>0</v>
      </c>
      <c r="K2044" s="95">
        <f>+K2045+K2047</f>
        <v>5149090</v>
      </c>
      <c r="L2044" s="95">
        <f>+L2045</f>
        <v>5149090</v>
      </c>
      <c r="M2044" s="95">
        <f t="shared" si="846"/>
        <v>0</v>
      </c>
      <c r="N2044" s="95">
        <f>+N2045+N2047</f>
        <v>20000000</v>
      </c>
      <c r="O2044" s="95">
        <f t="shared" ref="O2044:R2044" si="854">+O2045+O2047</f>
        <v>5150090</v>
      </c>
      <c r="P2044" s="95">
        <f t="shared" si="854"/>
        <v>5149354.6399999997</v>
      </c>
      <c r="Q2044" s="95">
        <f t="shared" si="854"/>
        <v>264.64</v>
      </c>
      <c r="R2044" s="97">
        <f t="shared" si="854"/>
        <v>264.64</v>
      </c>
    </row>
    <row r="2045" spans="1:18" ht="31.8" thickBot="1" x14ac:dyDescent="0.35">
      <c r="A2045" s="2">
        <v>2021</v>
      </c>
      <c r="B2045" s="118" t="s">
        <v>439</v>
      </c>
      <c r="C2045" s="15" t="s">
        <v>73</v>
      </c>
      <c r="D2045" s="21"/>
      <c r="E2045" s="21"/>
      <c r="F2045" s="21"/>
      <c r="G2045" s="85" t="s">
        <v>74</v>
      </c>
      <c r="H2045" s="86">
        <f t="shared" si="853"/>
        <v>20000000</v>
      </c>
      <c r="I2045" s="86">
        <f t="shared" si="853"/>
        <v>0</v>
      </c>
      <c r="J2045" s="86">
        <f t="shared" si="853"/>
        <v>0</v>
      </c>
      <c r="K2045" s="86">
        <f>+K2046</f>
        <v>0</v>
      </c>
      <c r="L2045" s="86">
        <f>+L2046</f>
        <v>5149090</v>
      </c>
      <c r="M2045" s="86">
        <f t="shared" si="846"/>
        <v>-5149090</v>
      </c>
      <c r="N2045" s="86">
        <f>+N2046</f>
        <v>14850910</v>
      </c>
      <c r="O2045" s="86">
        <f t="shared" ref="O2045:R2045" si="855">+O2046</f>
        <v>1000</v>
      </c>
      <c r="P2045" s="86">
        <f t="shared" si="855"/>
        <v>264.64</v>
      </c>
      <c r="Q2045" s="86">
        <f t="shared" si="855"/>
        <v>264.64</v>
      </c>
      <c r="R2045" s="87">
        <f t="shared" si="855"/>
        <v>264.64</v>
      </c>
    </row>
    <row r="2046" spans="1:18" ht="31.8" thickBot="1" x14ac:dyDescent="0.35">
      <c r="A2046" s="2">
        <v>2021</v>
      </c>
      <c r="B2046" s="118" t="s">
        <v>439</v>
      </c>
      <c r="C2046" s="20" t="s">
        <v>75</v>
      </c>
      <c r="D2046" s="21" t="s">
        <v>18</v>
      </c>
      <c r="E2046" s="21">
        <v>20</v>
      </c>
      <c r="F2046" s="21" t="s">
        <v>19</v>
      </c>
      <c r="G2046" s="88" t="s">
        <v>76</v>
      </c>
      <c r="H2046" s="90">
        <v>20000000</v>
      </c>
      <c r="I2046" s="90">
        <v>0</v>
      </c>
      <c r="J2046" s="90">
        <v>0</v>
      </c>
      <c r="K2046" s="90">
        <v>0</v>
      </c>
      <c r="L2046" s="90">
        <v>5149090</v>
      </c>
      <c r="M2046" s="90">
        <f t="shared" si="846"/>
        <v>-5149090</v>
      </c>
      <c r="N2046" s="90">
        <f>+H2046+M2046</f>
        <v>14850910</v>
      </c>
      <c r="O2046" s="92">
        <v>1000</v>
      </c>
      <c r="P2046" s="92">
        <v>264.64</v>
      </c>
      <c r="Q2046" s="92">
        <v>264.64</v>
      </c>
      <c r="R2046" s="98">
        <v>264.64</v>
      </c>
    </row>
    <row r="2047" spans="1:18" ht="18.600000000000001" thickBot="1" x14ac:dyDescent="0.35">
      <c r="A2047" s="2">
        <v>2021</v>
      </c>
      <c r="B2047" s="118" t="s">
        <v>439</v>
      </c>
      <c r="C2047" s="15" t="s">
        <v>431</v>
      </c>
      <c r="D2047" s="21"/>
      <c r="E2047" s="21"/>
      <c r="F2047" s="21"/>
      <c r="G2047" s="85" t="s">
        <v>432</v>
      </c>
      <c r="H2047" s="86">
        <f>+H2048</f>
        <v>0</v>
      </c>
      <c r="I2047" s="86">
        <f>+I2048</f>
        <v>0</v>
      </c>
      <c r="J2047" s="86">
        <f>+J2048</f>
        <v>0</v>
      </c>
      <c r="K2047" s="86">
        <f>+K2048</f>
        <v>5149090</v>
      </c>
      <c r="L2047" s="86">
        <f>+L2048</f>
        <v>0</v>
      </c>
      <c r="M2047" s="86">
        <f t="shared" si="846"/>
        <v>5149090</v>
      </c>
      <c r="N2047" s="86">
        <f>+N2048</f>
        <v>5149090</v>
      </c>
      <c r="O2047" s="86">
        <f t="shared" ref="O2047:R2047" si="856">+O2048</f>
        <v>5149090</v>
      </c>
      <c r="P2047" s="86">
        <f t="shared" si="856"/>
        <v>5149090</v>
      </c>
      <c r="Q2047" s="86">
        <f t="shared" si="856"/>
        <v>0</v>
      </c>
      <c r="R2047" s="87">
        <f t="shared" si="856"/>
        <v>0</v>
      </c>
    </row>
    <row r="2048" spans="1:18" ht="31.8" thickBot="1" x14ac:dyDescent="0.35">
      <c r="A2048" s="2">
        <v>2021</v>
      </c>
      <c r="B2048" s="118" t="s">
        <v>439</v>
      </c>
      <c r="C2048" s="20" t="s">
        <v>433</v>
      </c>
      <c r="D2048" s="21" t="s">
        <v>18</v>
      </c>
      <c r="E2048" s="21">
        <v>20</v>
      </c>
      <c r="F2048" s="21" t="s">
        <v>19</v>
      </c>
      <c r="G2048" s="88" t="s">
        <v>434</v>
      </c>
      <c r="H2048" s="90">
        <v>0</v>
      </c>
      <c r="I2048" s="90">
        <v>0</v>
      </c>
      <c r="J2048" s="90">
        <v>0</v>
      </c>
      <c r="K2048" s="90">
        <v>5149090</v>
      </c>
      <c r="L2048" s="90">
        <v>0</v>
      </c>
      <c r="M2048" s="90">
        <f t="shared" si="846"/>
        <v>5149090</v>
      </c>
      <c r="N2048" s="90">
        <f>+H2048+M2048</f>
        <v>5149090</v>
      </c>
      <c r="O2048" s="92">
        <v>5149090</v>
      </c>
      <c r="P2048" s="92">
        <v>5149090</v>
      </c>
      <c r="Q2048" s="92">
        <v>0</v>
      </c>
      <c r="R2048" s="98">
        <v>0</v>
      </c>
    </row>
    <row r="2049" spans="1:18" ht="18.600000000000001" thickBot="1" x14ac:dyDescent="0.35">
      <c r="A2049" s="2">
        <v>2021</v>
      </c>
      <c r="B2049" s="118" t="s">
        <v>439</v>
      </c>
      <c r="C2049" s="15" t="s">
        <v>77</v>
      </c>
      <c r="D2049" s="16"/>
      <c r="E2049" s="16"/>
      <c r="F2049" s="21"/>
      <c r="G2049" s="85" t="s">
        <v>78</v>
      </c>
      <c r="H2049" s="94">
        <f>+H2050+H2063</f>
        <v>19399071000</v>
      </c>
      <c r="I2049" s="94">
        <f>+I2050+I2063</f>
        <v>0</v>
      </c>
      <c r="J2049" s="94">
        <f>+J2050+J2063</f>
        <v>0</v>
      </c>
      <c r="K2049" s="94">
        <f>+K2050+K2063</f>
        <v>634934503.29999995</v>
      </c>
      <c r="L2049" s="94">
        <f>+L2050+L2063</f>
        <v>634934503.30000007</v>
      </c>
      <c r="M2049" s="94">
        <f t="shared" si="846"/>
        <v>0</v>
      </c>
      <c r="N2049" s="94">
        <f>+N2050+N2063</f>
        <v>19399071000</v>
      </c>
      <c r="O2049" s="94">
        <f t="shared" ref="O2049:R2049" si="857">+O2050+O2063</f>
        <v>18851195797.719997</v>
      </c>
      <c r="P2049" s="94">
        <f t="shared" si="857"/>
        <v>18460916078.849998</v>
      </c>
      <c r="Q2049" s="94">
        <f t="shared" si="857"/>
        <v>12555419039.030001</v>
      </c>
      <c r="R2049" s="96">
        <f t="shared" si="857"/>
        <v>12555067614.030001</v>
      </c>
    </row>
    <row r="2050" spans="1:18" ht="18.600000000000001" thickBot="1" x14ac:dyDescent="0.35">
      <c r="A2050" s="2">
        <v>2021</v>
      </c>
      <c r="B2050" s="118" t="s">
        <v>439</v>
      </c>
      <c r="C2050" s="15" t="s">
        <v>79</v>
      </c>
      <c r="D2050" s="16"/>
      <c r="E2050" s="16"/>
      <c r="F2050" s="21"/>
      <c r="G2050" s="85" t="s">
        <v>80</v>
      </c>
      <c r="H2050" s="95">
        <f>+H2051+H2054+H2061</f>
        <v>237491820</v>
      </c>
      <c r="I2050" s="95">
        <f>+I2051+I2054+I2061</f>
        <v>0</v>
      </c>
      <c r="J2050" s="95">
        <f>+J2051+J2054+J2061</f>
        <v>0</v>
      </c>
      <c r="K2050" s="95">
        <f>+K2051+K2054+K2061</f>
        <v>149424884.28</v>
      </c>
      <c r="L2050" s="95">
        <f>+L2051+L2054+L2061</f>
        <v>0</v>
      </c>
      <c r="M2050" s="95">
        <f t="shared" si="846"/>
        <v>149424884.28</v>
      </c>
      <c r="N2050" s="95">
        <f>+N2051+N2054+N2061</f>
        <v>386916704.27999997</v>
      </c>
      <c r="O2050" s="95">
        <f t="shared" ref="O2050:R2050" si="858">+O2051+O2054+O2061</f>
        <v>191375821.19</v>
      </c>
      <c r="P2050" s="95">
        <f t="shared" si="858"/>
        <v>189936492.92999995</v>
      </c>
      <c r="Q2050" s="95">
        <f t="shared" si="858"/>
        <v>68472073.61999999</v>
      </c>
      <c r="R2050" s="97">
        <f t="shared" si="858"/>
        <v>68472073.61999999</v>
      </c>
    </row>
    <row r="2051" spans="1:18" ht="47.4" thickBot="1" x14ac:dyDescent="0.35">
      <c r="A2051" s="2">
        <v>2021</v>
      </c>
      <c r="B2051" s="118" t="s">
        <v>439</v>
      </c>
      <c r="C2051" s="15" t="s">
        <v>81</v>
      </c>
      <c r="D2051" s="21"/>
      <c r="E2051" s="21"/>
      <c r="F2051" s="21"/>
      <c r="G2051" s="85" t="s">
        <v>82</v>
      </c>
      <c r="H2051" s="95">
        <f>+H2052+H2053</f>
        <v>39000000</v>
      </c>
      <c r="I2051" s="95">
        <f>+I2052+I2053</f>
        <v>0</v>
      </c>
      <c r="J2051" s="95">
        <f>+J2052+J2053</f>
        <v>0</v>
      </c>
      <c r="K2051" s="95">
        <f>+K2052+K2053</f>
        <v>0</v>
      </c>
      <c r="L2051" s="95">
        <f>+L2052+L2053</f>
        <v>0</v>
      </c>
      <c r="M2051" s="95">
        <f t="shared" si="846"/>
        <v>0</v>
      </c>
      <c r="N2051" s="95">
        <f>+N2052+N2053</f>
        <v>39000000</v>
      </c>
      <c r="O2051" s="95">
        <f t="shared" ref="O2051:R2051" si="859">+O2052+O2053</f>
        <v>26424498.670000002</v>
      </c>
      <c r="P2051" s="95">
        <f t="shared" si="859"/>
        <v>26423898.670000002</v>
      </c>
      <c r="Q2051" s="95">
        <f t="shared" si="859"/>
        <v>4157143.45</v>
      </c>
      <c r="R2051" s="97">
        <f t="shared" si="859"/>
        <v>4157143.45</v>
      </c>
    </row>
    <row r="2052" spans="1:18" ht="47.4" thickBot="1" x14ac:dyDescent="0.35">
      <c r="A2052" s="2">
        <v>2021</v>
      </c>
      <c r="B2052" s="118" t="s">
        <v>439</v>
      </c>
      <c r="C2052" s="20" t="s">
        <v>83</v>
      </c>
      <c r="D2052" s="21" t="s">
        <v>18</v>
      </c>
      <c r="E2052" s="21">
        <v>20</v>
      </c>
      <c r="F2052" s="21" t="s">
        <v>19</v>
      </c>
      <c r="G2052" s="88" t="s">
        <v>84</v>
      </c>
      <c r="H2052" s="90">
        <v>29000000</v>
      </c>
      <c r="I2052" s="90">
        <v>0</v>
      </c>
      <c r="J2052" s="90">
        <v>0</v>
      </c>
      <c r="K2052" s="90">
        <v>0</v>
      </c>
      <c r="L2052" s="90">
        <v>0</v>
      </c>
      <c r="M2052" s="90">
        <f t="shared" si="846"/>
        <v>0</v>
      </c>
      <c r="N2052" s="90">
        <f>+H2052+M2052</f>
        <v>29000000</v>
      </c>
      <c r="O2052" s="90">
        <v>26424001.050000001</v>
      </c>
      <c r="P2052" s="90">
        <v>26423801.050000001</v>
      </c>
      <c r="Q2052" s="90">
        <v>4157045.83</v>
      </c>
      <c r="R2052" s="91">
        <v>4157045.83</v>
      </c>
    </row>
    <row r="2053" spans="1:18" ht="31.8" thickBot="1" x14ac:dyDescent="0.35">
      <c r="A2053" s="2">
        <v>2021</v>
      </c>
      <c r="B2053" s="118" t="s">
        <v>439</v>
      </c>
      <c r="C2053" s="20" t="s">
        <v>85</v>
      </c>
      <c r="D2053" s="21" t="s">
        <v>18</v>
      </c>
      <c r="E2053" s="21">
        <v>20</v>
      </c>
      <c r="F2053" s="21" t="s">
        <v>19</v>
      </c>
      <c r="G2053" s="88" t="s">
        <v>86</v>
      </c>
      <c r="H2053" s="90">
        <v>10000000</v>
      </c>
      <c r="I2053" s="90">
        <v>0</v>
      </c>
      <c r="J2053" s="90">
        <v>0</v>
      </c>
      <c r="K2053" s="90">
        <v>0</v>
      </c>
      <c r="L2053" s="90">
        <v>0</v>
      </c>
      <c r="M2053" s="90">
        <f t="shared" si="846"/>
        <v>0</v>
      </c>
      <c r="N2053" s="90">
        <f>+H2053+M2053</f>
        <v>10000000</v>
      </c>
      <c r="O2053" s="90">
        <v>497.62</v>
      </c>
      <c r="P2053" s="90">
        <v>97.62</v>
      </c>
      <c r="Q2053" s="90">
        <v>97.62</v>
      </c>
      <c r="R2053" s="91">
        <v>97.62</v>
      </c>
    </row>
    <row r="2054" spans="1:18" ht="31.8" thickBot="1" x14ac:dyDescent="0.35">
      <c r="A2054" s="2">
        <v>2021</v>
      </c>
      <c r="B2054" s="118" t="s">
        <v>439</v>
      </c>
      <c r="C2054" s="33" t="s">
        <v>87</v>
      </c>
      <c r="D2054" s="21"/>
      <c r="E2054" s="21"/>
      <c r="F2054" s="21"/>
      <c r="G2054" s="85" t="s">
        <v>88</v>
      </c>
      <c r="H2054" s="95">
        <f>+H2055+H2056+H2058+H2059+H2060+H2057</f>
        <v>198491820</v>
      </c>
      <c r="I2054" s="95">
        <f>+I2055+I2056+I2058+I2059+I2060+I2057</f>
        <v>0</v>
      </c>
      <c r="J2054" s="95">
        <f>+J2055+J2056+J2058+J2059+J2060+J2057</f>
        <v>0</v>
      </c>
      <c r="K2054" s="95">
        <f>+K2055+K2056+K2058+K2059+K2060+K2057</f>
        <v>49424884.280000001</v>
      </c>
      <c r="L2054" s="95">
        <f>+L2055+L2056+L2058+L2059+L2060+L2057</f>
        <v>0</v>
      </c>
      <c r="M2054" s="95">
        <f t="shared" si="846"/>
        <v>49424884.280000001</v>
      </c>
      <c r="N2054" s="95">
        <f>+N2055+N2056+N2058+N2059+N2060+N2057</f>
        <v>247916704.28</v>
      </c>
      <c r="O2054" s="95">
        <f t="shared" ref="O2054:R2054" si="860">+O2055+O2056+O2058+O2059+O2060+O2057</f>
        <v>161690722.51999998</v>
      </c>
      <c r="P2054" s="95">
        <f t="shared" si="860"/>
        <v>160251994.25999996</v>
      </c>
      <c r="Q2054" s="95">
        <f t="shared" si="860"/>
        <v>64314930.169999994</v>
      </c>
      <c r="R2054" s="97">
        <f t="shared" si="860"/>
        <v>64314930.169999994</v>
      </c>
    </row>
    <row r="2055" spans="1:18" ht="31.8" thickBot="1" x14ac:dyDescent="0.35">
      <c r="A2055" s="2">
        <v>2021</v>
      </c>
      <c r="B2055" s="118" t="s">
        <v>439</v>
      </c>
      <c r="C2055" s="34" t="s">
        <v>89</v>
      </c>
      <c r="D2055" s="21" t="s">
        <v>18</v>
      </c>
      <c r="E2055" s="21">
        <v>20</v>
      </c>
      <c r="F2055" s="21" t="s">
        <v>19</v>
      </c>
      <c r="G2055" s="88" t="s">
        <v>90</v>
      </c>
      <c r="H2055" s="90">
        <v>40000000</v>
      </c>
      <c r="I2055" s="90">
        <v>0</v>
      </c>
      <c r="J2055" s="90">
        <v>0</v>
      </c>
      <c r="K2055" s="90">
        <v>0</v>
      </c>
      <c r="L2055" s="90">
        <v>0</v>
      </c>
      <c r="M2055" s="90">
        <f t="shared" si="846"/>
        <v>0</v>
      </c>
      <c r="N2055" s="90">
        <f t="shared" ref="N2055:N2060" si="861">+H2055+M2055</f>
        <v>40000000</v>
      </c>
      <c r="O2055" s="90">
        <v>16406426.970000001</v>
      </c>
      <c r="P2055" s="90">
        <v>16406131.52</v>
      </c>
      <c r="Q2055" s="90">
        <v>3848095.9</v>
      </c>
      <c r="R2055" s="91">
        <v>3848095.9</v>
      </c>
    </row>
    <row r="2056" spans="1:18" ht="47.4" thickBot="1" x14ac:dyDescent="0.35">
      <c r="A2056" s="2">
        <v>2021</v>
      </c>
      <c r="B2056" s="118" t="s">
        <v>439</v>
      </c>
      <c r="C2056" s="34" t="s">
        <v>91</v>
      </c>
      <c r="D2056" s="21" t="s">
        <v>18</v>
      </c>
      <c r="E2056" s="21">
        <v>20</v>
      </c>
      <c r="F2056" s="21" t="s">
        <v>19</v>
      </c>
      <c r="G2056" s="88" t="s">
        <v>92</v>
      </c>
      <c r="H2056" s="90">
        <v>82491820</v>
      </c>
      <c r="I2056" s="90">
        <v>0</v>
      </c>
      <c r="J2056" s="90">
        <v>0</v>
      </c>
      <c r="K2056" s="90">
        <v>0</v>
      </c>
      <c r="L2056" s="90">
        <v>0</v>
      </c>
      <c r="M2056" s="90">
        <f t="shared" si="846"/>
        <v>0</v>
      </c>
      <c r="N2056" s="90">
        <f t="shared" si="861"/>
        <v>82491820</v>
      </c>
      <c r="O2056" s="90">
        <v>56016701.890000001</v>
      </c>
      <c r="P2056" s="90">
        <v>54581617.829999998</v>
      </c>
      <c r="Q2056" s="90">
        <v>36099013.829999998</v>
      </c>
      <c r="R2056" s="91">
        <v>36099013.829999998</v>
      </c>
    </row>
    <row r="2057" spans="1:18" ht="18.600000000000001" thickBot="1" x14ac:dyDescent="0.35">
      <c r="A2057" s="2">
        <v>2021</v>
      </c>
      <c r="B2057" s="118" t="s">
        <v>439</v>
      </c>
      <c r="C2057" s="34" t="s">
        <v>93</v>
      </c>
      <c r="D2057" s="21" t="s">
        <v>18</v>
      </c>
      <c r="E2057" s="21">
        <v>20</v>
      </c>
      <c r="F2057" s="21" t="s">
        <v>19</v>
      </c>
      <c r="G2057" s="88" t="s">
        <v>94</v>
      </c>
      <c r="H2057" s="90">
        <v>2000000</v>
      </c>
      <c r="I2057" s="90">
        <v>0</v>
      </c>
      <c r="J2057" s="90">
        <v>0</v>
      </c>
      <c r="K2057" s="90">
        <v>0</v>
      </c>
      <c r="L2057" s="90">
        <v>0</v>
      </c>
      <c r="M2057" s="90">
        <f t="shared" si="846"/>
        <v>0</v>
      </c>
      <c r="N2057" s="90">
        <f t="shared" si="861"/>
        <v>2000000</v>
      </c>
      <c r="O2057" s="90">
        <v>210.04</v>
      </c>
      <c r="P2057" s="90">
        <v>10.039999999999999</v>
      </c>
      <c r="Q2057" s="90">
        <v>10.039999999999999</v>
      </c>
      <c r="R2057" s="91">
        <v>10.039999999999999</v>
      </c>
    </row>
    <row r="2058" spans="1:18" ht="47.4" thickBot="1" x14ac:dyDescent="0.35">
      <c r="A2058" s="2">
        <v>2021</v>
      </c>
      <c r="B2058" s="118" t="s">
        <v>439</v>
      </c>
      <c r="C2058" s="34" t="s">
        <v>95</v>
      </c>
      <c r="D2058" s="21" t="s">
        <v>18</v>
      </c>
      <c r="E2058" s="21">
        <v>20</v>
      </c>
      <c r="F2058" s="21" t="s">
        <v>19</v>
      </c>
      <c r="G2058" s="88" t="s">
        <v>96</v>
      </c>
      <c r="H2058" s="90">
        <v>12000000</v>
      </c>
      <c r="I2058" s="90">
        <v>0</v>
      </c>
      <c r="J2058" s="90">
        <v>0</v>
      </c>
      <c r="K2058" s="90">
        <v>0</v>
      </c>
      <c r="L2058" s="90">
        <v>0</v>
      </c>
      <c r="M2058" s="90">
        <f t="shared" si="846"/>
        <v>0</v>
      </c>
      <c r="N2058" s="90">
        <f t="shared" si="861"/>
        <v>12000000</v>
      </c>
      <c r="O2058" s="90">
        <v>7843273.5199999996</v>
      </c>
      <c r="P2058" s="90">
        <v>7842973.5199999996</v>
      </c>
      <c r="Q2058" s="90">
        <v>1528119.05</v>
      </c>
      <c r="R2058" s="91">
        <v>1528119.05</v>
      </c>
    </row>
    <row r="2059" spans="1:18" ht="18.600000000000001" thickBot="1" x14ac:dyDescent="0.35">
      <c r="A2059" s="2">
        <v>2021</v>
      </c>
      <c r="B2059" s="118" t="s">
        <v>439</v>
      </c>
      <c r="C2059" s="34" t="s">
        <v>97</v>
      </c>
      <c r="D2059" s="21" t="s">
        <v>18</v>
      </c>
      <c r="E2059" s="21">
        <v>20</v>
      </c>
      <c r="F2059" s="21" t="s">
        <v>19</v>
      </c>
      <c r="G2059" s="88" t="s">
        <v>98</v>
      </c>
      <c r="H2059" s="90">
        <v>10000000</v>
      </c>
      <c r="I2059" s="90">
        <v>0</v>
      </c>
      <c r="J2059" s="90">
        <v>0</v>
      </c>
      <c r="K2059" s="90">
        <v>23501000</v>
      </c>
      <c r="L2059" s="90">
        <v>0</v>
      </c>
      <c r="M2059" s="90">
        <f t="shared" si="846"/>
        <v>23501000</v>
      </c>
      <c r="N2059" s="90">
        <f t="shared" si="861"/>
        <v>33501000</v>
      </c>
      <c r="O2059" s="90">
        <v>3500225.82</v>
      </c>
      <c r="P2059" s="90">
        <v>3500025.82</v>
      </c>
      <c r="Q2059" s="90">
        <v>386740.82</v>
      </c>
      <c r="R2059" s="91">
        <v>386740.82</v>
      </c>
    </row>
    <row r="2060" spans="1:18" ht="18.600000000000001" thickBot="1" x14ac:dyDescent="0.35">
      <c r="A2060" s="2">
        <v>2021</v>
      </c>
      <c r="B2060" s="118" t="s">
        <v>439</v>
      </c>
      <c r="C2060" s="34" t="s">
        <v>99</v>
      </c>
      <c r="D2060" s="21" t="s">
        <v>18</v>
      </c>
      <c r="E2060" s="21">
        <v>20</v>
      </c>
      <c r="F2060" s="21" t="s">
        <v>19</v>
      </c>
      <c r="G2060" s="88" t="s">
        <v>100</v>
      </c>
      <c r="H2060" s="90">
        <v>52000000</v>
      </c>
      <c r="I2060" s="90">
        <v>0</v>
      </c>
      <c r="J2060" s="90">
        <v>0</v>
      </c>
      <c r="K2060" s="90">
        <v>25923884.280000001</v>
      </c>
      <c r="L2060" s="90">
        <v>0</v>
      </c>
      <c r="M2060" s="90">
        <f t="shared" si="846"/>
        <v>25923884.280000001</v>
      </c>
      <c r="N2060" s="90">
        <f t="shared" si="861"/>
        <v>77923884.280000001</v>
      </c>
      <c r="O2060" s="90">
        <v>77923884.280000001</v>
      </c>
      <c r="P2060" s="90">
        <v>77921235.530000001</v>
      </c>
      <c r="Q2060" s="90">
        <v>22452950.530000001</v>
      </c>
      <c r="R2060" s="91">
        <v>22452950.530000001</v>
      </c>
    </row>
    <row r="2061" spans="1:18" ht="31.8" thickBot="1" x14ac:dyDescent="0.35">
      <c r="A2061" s="2">
        <v>2021</v>
      </c>
      <c r="B2061" s="118" t="s">
        <v>439</v>
      </c>
      <c r="C2061" s="33" t="s">
        <v>422</v>
      </c>
      <c r="D2061" s="16"/>
      <c r="E2061" s="16"/>
      <c r="F2061" s="16"/>
      <c r="G2061" s="85" t="s">
        <v>423</v>
      </c>
      <c r="H2061" s="95">
        <f>+H2062</f>
        <v>0</v>
      </c>
      <c r="I2061" s="95">
        <f>+I2062</f>
        <v>0</v>
      </c>
      <c r="J2061" s="95">
        <f>+J2062</f>
        <v>0</v>
      </c>
      <c r="K2061" s="95">
        <f>+K2062</f>
        <v>100000000</v>
      </c>
      <c r="L2061" s="95">
        <f>+L2062</f>
        <v>0</v>
      </c>
      <c r="M2061" s="95">
        <f t="shared" si="846"/>
        <v>100000000</v>
      </c>
      <c r="N2061" s="95">
        <f>+N2062</f>
        <v>100000000</v>
      </c>
      <c r="O2061" s="95">
        <f t="shared" ref="O2061:R2061" si="862">+O2062</f>
        <v>3260600</v>
      </c>
      <c r="P2061" s="95">
        <f t="shared" si="862"/>
        <v>3260600</v>
      </c>
      <c r="Q2061" s="95">
        <f t="shared" si="862"/>
        <v>0</v>
      </c>
      <c r="R2061" s="97">
        <f t="shared" si="862"/>
        <v>0</v>
      </c>
    </row>
    <row r="2062" spans="1:18" ht="31.8" thickBot="1" x14ac:dyDescent="0.35">
      <c r="A2062" s="2">
        <v>2021</v>
      </c>
      <c r="B2062" s="118" t="s">
        <v>439</v>
      </c>
      <c r="C2062" s="34" t="s">
        <v>424</v>
      </c>
      <c r="D2062" s="21" t="s">
        <v>18</v>
      </c>
      <c r="E2062" s="21">
        <v>20</v>
      </c>
      <c r="F2062" s="21" t="s">
        <v>19</v>
      </c>
      <c r="G2062" s="88" t="s">
        <v>425</v>
      </c>
      <c r="H2062" s="90">
        <v>0</v>
      </c>
      <c r="I2062" s="90">
        <v>0</v>
      </c>
      <c r="J2062" s="90">
        <v>0</v>
      </c>
      <c r="K2062" s="90">
        <v>100000000</v>
      </c>
      <c r="L2062" s="90">
        <v>0</v>
      </c>
      <c r="M2062" s="90">
        <f t="shared" si="846"/>
        <v>100000000</v>
      </c>
      <c r="N2062" s="90">
        <f>+H2062+M2062</f>
        <v>100000000</v>
      </c>
      <c r="O2062" s="90">
        <v>3260600</v>
      </c>
      <c r="P2062" s="90">
        <v>3260600</v>
      </c>
      <c r="Q2062" s="90">
        <v>0</v>
      </c>
      <c r="R2062" s="91">
        <v>0</v>
      </c>
    </row>
    <row r="2063" spans="1:18" ht="18.600000000000001" thickBot="1" x14ac:dyDescent="0.35">
      <c r="A2063" s="2">
        <v>2021</v>
      </c>
      <c r="B2063" s="118" t="s">
        <v>439</v>
      </c>
      <c r="C2063" s="15" t="s">
        <v>101</v>
      </c>
      <c r="D2063" s="21"/>
      <c r="E2063" s="21"/>
      <c r="F2063" s="21"/>
      <c r="G2063" s="85" t="s">
        <v>102</v>
      </c>
      <c r="H2063" s="95">
        <f>+H2064+H2074+H2081+H2087+H2070</f>
        <v>19161579180</v>
      </c>
      <c r="I2063" s="95">
        <f>+I2064+I2074+I2081+I2087+I2070</f>
        <v>0</v>
      </c>
      <c r="J2063" s="95">
        <f>+J2064+J2074+J2081+J2087+J2070</f>
        <v>0</v>
      </c>
      <c r="K2063" s="95">
        <f>+K2064+K2074+K2081+K2087+K2070</f>
        <v>485509619.01999998</v>
      </c>
      <c r="L2063" s="95">
        <f>+L2064+L2074+L2081+L2087+L2070</f>
        <v>634934503.30000007</v>
      </c>
      <c r="M2063" s="95">
        <f t="shared" si="846"/>
        <v>-149424884.28000009</v>
      </c>
      <c r="N2063" s="95">
        <f>+N2064+N2074+N2081+N2087+N2070</f>
        <v>19012154295.720001</v>
      </c>
      <c r="O2063" s="95">
        <f t="shared" ref="O2063:R2063" si="863">+O2064+O2074+O2081+O2087+O2070</f>
        <v>18659819976.529999</v>
      </c>
      <c r="P2063" s="95">
        <f t="shared" si="863"/>
        <v>18270979585.919998</v>
      </c>
      <c r="Q2063" s="95">
        <f t="shared" si="863"/>
        <v>12486946965.41</v>
      </c>
      <c r="R2063" s="97">
        <f t="shared" si="863"/>
        <v>12486595540.41</v>
      </c>
    </row>
    <row r="2064" spans="1:18" ht="63" thickBot="1" x14ac:dyDescent="0.35">
      <c r="A2064" s="2">
        <v>2021</v>
      </c>
      <c r="B2064" s="118" t="s">
        <v>439</v>
      </c>
      <c r="C2064" s="15" t="s">
        <v>103</v>
      </c>
      <c r="D2064" s="21"/>
      <c r="E2064" s="21"/>
      <c r="F2064" s="21"/>
      <c r="G2064" s="85" t="s">
        <v>104</v>
      </c>
      <c r="H2064" s="95">
        <f>+H2065+H2067+H2068+H2069+H2066</f>
        <v>853000000</v>
      </c>
      <c r="I2064" s="95">
        <f>+I2065+I2067+I2068+I2069+I2066</f>
        <v>0</v>
      </c>
      <c r="J2064" s="95">
        <f>+J2065+J2067+J2068+J2069+J2066</f>
        <v>0</v>
      </c>
      <c r="K2064" s="95">
        <f>+K2065+K2067+K2068+K2069+K2066</f>
        <v>3423220</v>
      </c>
      <c r="L2064" s="95">
        <f>+L2065+L2067+L2068+L2069+L2066</f>
        <v>85000000</v>
      </c>
      <c r="M2064" s="95">
        <f t="shared" si="846"/>
        <v>-81576780</v>
      </c>
      <c r="N2064" s="95">
        <f>+N2065+N2067+N2068+N2069+N2066</f>
        <v>771423220</v>
      </c>
      <c r="O2064" s="95">
        <f t="shared" ref="O2064:R2064" si="864">+O2065+O2067+O2068+O2069+O2066</f>
        <v>641210871.79999995</v>
      </c>
      <c r="P2064" s="95">
        <f t="shared" si="864"/>
        <v>570693727.89999998</v>
      </c>
      <c r="Q2064" s="95">
        <f t="shared" si="864"/>
        <v>180925923.90000001</v>
      </c>
      <c r="R2064" s="97">
        <f t="shared" si="864"/>
        <v>180925923.90000001</v>
      </c>
    </row>
    <row r="2065" spans="1:18" ht="31.8" thickBot="1" x14ac:dyDescent="0.35">
      <c r="A2065" s="2">
        <v>2021</v>
      </c>
      <c r="B2065" s="118" t="s">
        <v>439</v>
      </c>
      <c r="C2065" s="20" t="s">
        <v>105</v>
      </c>
      <c r="D2065" s="21" t="s">
        <v>18</v>
      </c>
      <c r="E2065" s="21">
        <v>20</v>
      </c>
      <c r="F2065" s="21" t="s">
        <v>19</v>
      </c>
      <c r="G2065" s="88" t="s">
        <v>106</v>
      </c>
      <c r="H2065" s="90">
        <v>6000000</v>
      </c>
      <c r="I2065" s="90">
        <v>0</v>
      </c>
      <c r="J2065" s="90">
        <v>0</v>
      </c>
      <c r="K2065" s="90">
        <v>0</v>
      </c>
      <c r="L2065" s="90">
        <v>0</v>
      </c>
      <c r="M2065" s="90">
        <f t="shared" si="846"/>
        <v>0</v>
      </c>
      <c r="N2065" s="90">
        <f>+H2065+M2065</f>
        <v>6000000</v>
      </c>
      <c r="O2065" s="90">
        <v>2203000</v>
      </c>
      <c r="P2065" s="90">
        <v>2200000</v>
      </c>
      <c r="Q2065" s="90">
        <v>2200000</v>
      </c>
      <c r="R2065" s="91">
        <v>2200000</v>
      </c>
    </row>
    <row r="2066" spans="1:18" ht="18.600000000000001" thickBot="1" x14ac:dyDescent="0.35">
      <c r="A2066" s="2">
        <v>2021</v>
      </c>
      <c r="B2066" s="118" t="s">
        <v>439</v>
      </c>
      <c r="C2066" s="20" t="s">
        <v>397</v>
      </c>
      <c r="D2066" s="21" t="s">
        <v>18</v>
      </c>
      <c r="E2066" s="21">
        <v>20</v>
      </c>
      <c r="F2066" s="21" t="s">
        <v>19</v>
      </c>
      <c r="G2066" s="88" t="s">
        <v>398</v>
      </c>
      <c r="H2066" s="90">
        <v>0</v>
      </c>
      <c r="I2066" s="90">
        <v>0</v>
      </c>
      <c r="J2066" s="90">
        <v>0</v>
      </c>
      <c r="K2066" s="90">
        <f>3422220+1000</f>
        <v>3423220</v>
      </c>
      <c r="L2066" s="90">
        <v>0</v>
      </c>
      <c r="M2066" s="90">
        <f t="shared" si="846"/>
        <v>3423220</v>
      </c>
      <c r="N2066" s="90">
        <f>+H2066+M2066</f>
        <v>3423220</v>
      </c>
      <c r="O2066" s="90">
        <v>3423220</v>
      </c>
      <c r="P2066" s="90">
        <v>3422224.36</v>
      </c>
      <c r="Q2066" s="90">
        <v>240654.36</v>
      </c>
      <c r="R2066" s="91">
        <v>240654.36</v>
      </c>
    </row>
    <row r="2067" spans="1:18" ht="18.600000000000001" thickBot="1" x14ac:dyDescent="0.35">
      <c r="A2067" s="2">
        <v>2021</v>
      </c>
      <c r="B2067" s="118" t="s">
        <v>439</v>
      </c>
      <c r="C2067" s="20" t="s">
        <v>107</v>
      </c>
      <c r="D2067" s="21" t="s">
        <v>18</v>
      </c>
      <c r="E2067" s="21">
        <v>20</v>
      </c>
      <c r="F2067" s="21" t="s">
        <v>19</v>
      </c>
      <c r="G2067" s="88" t="s">
        <v>108</v>
      </c>
      <c r="H2067" s="90">
        <v>15000000</v>
      </c>
      <c r="I2067" s="90">
        <v>0</v>
      </c>
      <c r="J2067" s="90">
        <v>0</v>
      </c>
      <c r="K2067" s="90">
        <v>0</v>
      </c>
      <c r="L2067" s="90">
        <v>0</v>
      </c>
      <c r="M2067" s="90">
        <f t="shared" si="846"/>
        <v>0</v>
      </c>
      <c r="N2067" s="90">
        <f>+H2067+M2067</f>
        <v>15000000</v>
      </c>
      <c r="O2067" s="90">
        <v>8756010.8000000007</v>
      </c>
      <c r="P2067" s="90">
        <v>8161418.8499999996</v>
      </c>
      <c r="Q2067" s="90">
        <v>6206768.8499999996</v>
      </c>
      <c r="R2067" s="91">
        <v>6206768.8499999996</v>
      </c>
    </row>
    <row r="2068" spans="1:18" ht="18.600000000000001" thickBot="1" x14ac:dyDescent="0.35">
      <c r="A2068" s="2">
        <v>2021</v>
      </c>
      <c r="B2068" s="118" t="s">
        <v>439</v>
      </c>
      <c r="C2068" s="20" t="s">
        <v>109</v>
      </c>
      <c r="D2068" s="21" t="s">
        <v>18</v>
      </c>
      <c r="E2068" s="21">
        <v>20</v>
      </c>
      <c r="F2068" s="21" t="s">
        <v>19</v>
      </c>
      <c r="G2068" s="88" t="s">
        <v>110</v>
      </c>
      <c r="H2068" s="90">
        <v>456000000</v>
      </c>
      <c r="I2068" s="90">
        <v>0</v>
      </c>
      <c r="J2068" s="90">
        <v>0</v>
      </c>
      <c r="K2068" s="90">
        <v>0</v>
      </c>
      <c r="L2068" s="90">
        <v>0</v>
      </c>
      <c r="M2068" s="90">
        <f t="shared" si="846"/>
        <v>0</v>
      </c>
      <c r="N2068" s="90">
        <f>+H2068+M2068</f>
        <v>456000000</v>
      </c>
      <c r="O2068" s="90">
        <v>384636584</v>
      </c>
      <c r="P2068" s="90">
        <v>384631584</v>
      </c>
      <c r="Q2068" s="90">
        <v>0</v>
      </c>
      <c r="R2068" s="91">
        <v>0</v>
      </c>
    </row>
    <row r="2069" spans="1:18" ht="31.8" thickBot="1" x14ac:dyDescent="0.35">
      <c r="A2069" s="2">
        <v>2021</v>
      </c>
      <c r="B2069" s="118" t="s">
        <v>439</v>
      </c>
      <c r="C2069" s="20" t="s">
        <v>111</v>
      </c>
      <c r="D2069" s="21" t="s">
        <v>18</v>
      </c>
      <c r="E2069" s="21">
        <v>20</v>
      </c>
      <c r="F2069" s="21" t="s">
        <v>19</v>
      </c>
      <c r="G2069" s="88" t="s">
        <v>112</v>
      </c>
      <c r="H2069" s="90">
        <v>376000000</v>
      </c>
      <c r="I2069" s="90">
        <v>0</v>
      </c>
      <c r="J2069" s="90">
        <v>0</v>
      </c>
      <c r="K2069" s="90">
        <v>0</v>
      </c>
      <c r="L2069" s="90">
        <v>85000000</v>
      </c>
      <c r="M2069" s="90">
        <f t="shared" si="846"/>
        <v>-85000000</v>
      </c>
      <c r="N2069" s="90">
        <f>+H2069+M2069</f>
        <v>291000000</v>
      </c>
      <c r="O2069" s="90">
        <v>242192057</v>
      </c>
      <c r="P2069" s="90">
        <v>172278500.69</v>
      </c>
      <c r="Q2069" s="90">
        <v>172278500.69</v>
      </c>
      <c r="R2069" s="91">
        <v>172278500.69</v>
      </c>
    </row>
    <row r="2070" spans="1:18" ht="47.4" thickBot="1" x14ac:dyDescent="0.35">
      <c r="A2070" s="2">
        <v>2021</v>
      </c>
      <c r="B2070" s="118" t="s">
        <v>439</v>
      </c>
      <c r="C2070" s="15" t="s">
        <v>113</v>
      </c>
      <c r="D2070" s="21"/>
      <c r="E2070" s="21"/>
      <c r="F2070" s="21"/>
      <c r="G2070" s="85" t="s">
        <v>114</v>
      </c>
      <c r="H2070" s="95">
        <f>+H2071+H2072+H2073</f>
        <v>9682389879</v>
      </c>
      <c r="I2070" s="95">
        <f>+I2071+I2072+I2073</f>
        <v>0</v>
      </c>
      <c r="J2070" s="95">
        <f>+J2071+J2072+J2073</f>
        <v>0</v>
      </c>
      <c r="K2070" s="95">
        <f>+K2071+K2072+K2073</f>
        <v>67264197</v>
      </c>
      <c r="L2070" s="95">
        <f>+L2071+L2072+L2073</f>
        <v>48037823.82</v>
      </c>
      <c r="M2070" s="95">
        <f t="shared" si="846"/>
        <v>19226373.18</v>
      </c>
      <c r="N2070" s="95">
        <f>+N2071+N2072+N2073</f>
        <v>9701616252.1800003</v>
      </c>
      <c r="O2070" s="95">
        <f t="shared" ref="O2070:R2070" si="865">+O2071+O2072+O2073</f>
        <v>9666061261.7799988</v>
      </c>
      <c r="P2070" s="95">
        <f t="shared" si="865"/>
        <v>9452174727.7999992</v>
      </c>
      <c r="Q2070" s="95">
        <f t="shared" si="865"/>
        <v>7040928947.8900003</v>
      </c>
      <c r="R2070" s="97">
        <f t="shared" si="865"/>
        <v>7040928947.8900003</v>
      </c>
    </row>
    <row r="2071" spans="1:18" ht="18.600000000000001" thickBot="1" x14ac:dyDescent="0.35">
      <c r="A2071" s="2">
        <v>2021</v>
      </c>
      <c r="B2071" s="118" t="s">
        <v>439</v>
      </c>
      <c r="C2071" s="20" t="s">
        <v>115</v>
      </c>
      <c r="D2071" s="21" t="s">
        <v>18</v>
      </c>
      <c r="E2071" s="21">
        <v>20</v>
      </c>
      <c r="F2071" s="21" t="s">
        <v>19</v>
      </c>
      <c r="G2071" s="88" t="s">
        <v>116</v>
      </c>
      <c r="H2071" s="90">
        <v>1764740547</v>
      </c>
      <c r="I2071" s="90">
        <v>0</v>
      </c>
      <c r="J2071" s="90">
        <v>0</v>
      </c>
      <c r="K2071" s="90">
        <f>55459348+1804849</f>
        <v>57264197</v>
      </c>
      <c r="L2071" s="90">
        <v>0</v>
      </c>
      <c r="M2071" s="90">
        <f t="shared" si="846"/>
        <v>57264197</v>
      </c>
      <c r="N2071" s="90">
        <f>+H2071+M2071</f>
        <v>1822004744</v>
      </c>
      <c r="O2071" s="90">
        <v>1822004744</v>
      </c>
      <c r="P2071" s="90">
        <v>1820199895</v>
      </c>
      <c r="Q2071" s="90">
        <v>1819683717</v>
      </c>
      <c r="R2071" s="91">
        <v>1819683717</v>
      </c>
    </row>
    <row r="2072" spans="1:18" ht="18.600000000000001" thickBot="1" x14ac:dyDescent="0.35">
      <c r="A2072" s="2">
        <v>2021</v>
      </c>
      <c r="B2072" s="118" t="s">
        <v>439</v>
      </c>
      <c r="C2072" s="20" t="s">
        <v>117</v>
      </c>
      <c r="D2072" s="21" t="s">
        <v>18</v>
      </c>
      <c r="E2072" s="21">
        <v>20</v>
      </c>
      <c r="F2072" s="21" t="s">
        <v>19</v>
      </c>
      <c r="G2072" s="88" t="s">
        <v>118</v>
      </c>
      <c r="H2072" s="90">
        <v>7916649332</v>
      </c>
      <c r="I2072" s="90">
        <v>0</v>
      </c>
      <c r="J2072" s="90">
        <v>0</v>
      </c>
      <c r="K2072" s="90">
        <v>0</v>
      </c>
      <c r="L2072" s="90">
        <f>3422220+8575775.1+34234979.72+1804849</f>
        <v>48037823.82</v>
      </c>
      <c r="M2072" s="90">
        <f t="shared" si="846"/>
        <v>-48037823.82</v>
      </c>
      <c r="N2072" s="90">
        <f>+H2072+M2072</f>
        <v>7868611508.1800003</v>
      </c>
      <c r="O2072" s="90">
        <v>7833056517.7799997</v>
      </c>
      <c r="P2072" s="90">
        <v>7620974832.8000002</v>
      </c>
      <c r="Q2072" s="90">
        <v>5219170238.3000002</v>
      </c>
      <c r="R2072" s="91">
        <v>5219170238.3000002</v>
      </c>
    </row>
    <row r="2073" spans="1:18" ht="31.8" thickBot="1" x14ac:dyDescent="0.35">
      <c r="A2073" s="2">
        <v>2021</v>
      </c>
      <c r="B2073" s="118" t="s">
        <v>439</v>
      </c>
      <c r="C2073" s="20" t="s">
        <v>119</v>
      </c>
      <c r="D2073" s="21" t="s">
        <v>18</v>
      </c>
      <c r="E2073" s="21">
        <v>20</v>
      </c>
      <c r="F2073" s="21" t="s">
        <v>19</v>
      </c>
      <c r="G2073" s="88" t="s">
        <v>120</v>
      </c>
      <c r="H2073" s="90">
        <v>1000000</v>
      </c>
      <c r="I2073" s="90">
        <v>0</v>
      </c>
      <c r="J2073" s="90">
        <v>0</v>
      </c>
      <c r="K2073" s="90">
        <v>10000000</v>
      </c>
      <c r="L2073" s="90">
        <v>0</v>
      </c>
      <c r="M2073" s="90">
        <f t="shared" si="846"/>
        <v>10000000</v>
      </c>
      <c r="N2073" s="90">
        <f>+H2073+M2073</f>
        <v>11000000</v>
      </c>
      <c r="O2073" s="90">
        <v>11000000</v>
      </c>
      <c r="P2073" s="90">
        <v>11000000</v>
      </c>
      <c r="Q2073" s="90">
        <v>2074992.59</v>
      </c>
      <c r="R2073" s="91">
        <v>2074992.59</v>
      </c>
    </row>
    <row r="2074" spans="1:18" ht="31.8" thickBot="1" x14ac:dyDescent="0.35">
      <c r="A2074" s="2">
        <v>2021</v>
      </c>
      <c r="B2074" s="118" t="s">
        <v>439</v>
      </c>
      <c r="C2074" s="15" t="s">
        <v>121</v>
      </c>
      <c r="D2074" s="21"/>
      <c r="E2074" s="21"/>
      <c r="F2074" s="21"/>
      <c r="G2074" s="85" t="s">
        <v>122</v>
      </c>
      <c r="H2074" s="95">
        <f>SUM(H2075:H2080)</f>
        <v>8027189301</v>
      </c>
      <c r="I2074" s="95">
        <f>SUM(I2075:I2080)</f>
        <v>0</v>
      </c>
      <c r="J2074" s="95">
        <f>SUM(J2075:J2080)</f>
        <v>0</v>
      </c>
      <c r="K2074" s="95">
        <f>SUM(K2075:K2080)</f>
        <v>332791602.01999998</v>
      </c>
      <c r="L2074" s="95">
        <f>SUM(L2075:L2080)</f>
        <v>419896679.48000002</v>
      </c>
      <c r="M2074" s="95">
        <f t="shared" si="846"/>
        <v>-87105077.460000038</v>
      </c>
      <c r="N2074" s="95">
        <f>SUM(N2075:N2080)</f>
        <v>7940084223.539999</v>
      </c>
      <c r="O2074" s="95">
        <f t="shared" ref="O2074:R2074" si="866">SUM(O2075:O2080)</f>
        <v>7843437554.7199993</v>
      </c>
      <c r="P2074" s="95">
        <f t="shared" si="866"/>
        <v>7758070355.0600014</v>
      </c>
      <c r="Q2074" s="95">
        <f t="shared" si="866"/>
        <v>5065464476.46</v>
      </c>
      <c r="R2074" s="97">
        <f t="shared" si="866"/>
        <v>5065113051.46</v>
      </c>
    </row>
    <row r="2075" spans="1:18" ht="18.600000000000001" thickBot="1" x14ac:dyDescent="0.35">
      <c r="A2075" s="2">
        <v>2021</v>
      </c>
      <c r="B2075" s="118" t="s">
        <v>439</v>
      </c>
      <c r="C2075" s="20" t="s">
        <v>123</v>
      </c>
      <c r="D2075" s="21" t="s">
        <v>18</v>
      </c>
      <c r="E2075" s="21">
        <v>20</v>
      </c>
      <c r="F2075" s="21" t="s">
        <v>19</v>
      </c>
      <c r="G2075" s="88" t="s">
        <v>124</v>
      </c>
      <c r="H2075" s="90">
        <v>1901794484</v>
      </c>
      <c r="I2075" s="90">
        <v>0</v>
      </c>
      <c r="J2075" s="90">
        <v>0</v>
      </c>
      <c r="K2075" s="90">
        <f>58000000+84968400+46410000</f>
        <v>189378400</v>
      </c>
      <c r="L2075" s="90">
        <v>0</v>
      </c>
      <c r="M2075" s="90">
        <f t="shared" si="846"/>
        <v>189378400</v>
      </c>
      <c r="N2075" s="90">
        <f t="shared" ref="N2075:N2080" si="867">+H2075+M2075</f>
        <v>2091172884</v>
      </c>
      <c r="O2075" s="90">
        <v>2081390204.0899999</v>
      </c>
      <c r="P2075" s="90">
        <v>2050118947.1099999</v>
      </c>
      <c r="Q2075" s="90">
        <v>1321777120.1099999</v>
      </c>
      <c r="R2075" s="91">
        <v>1321777120.1099999</v>
      </c>
    </row>
    <row r="2076" spans="1:18" ht="31.8" thickBot="1" x14ac:dyDescent="0.35">
      <c r="A2076" s="2">
        <v>2021</v>
      </c>
      <c r="B2076" s="118" t="s">
        <v>439</v>
      </c>
      <c r="C2076" s="20" t="s">
        <v>125</v>
      </c>
      <c r="D2076" s="21" t="s">
        <v>18</v>
      </c>
      <c r="E2076" s="21">
        <v>20</v>
      </c>
      <c r="F2076" s="21" t="s">
        <v>19</v>
      </c>
      <c r="G2076" s="88" t="s">
        <v>126</v>
      </c>
      <c r="H2076" s="90">
        <v>3522762176</v>
      </c>
      <c r="I2076" s="90">
        <v>0</v>
      </c>
      <c r="J2076" s="90">
        <v>0</v>
      </c>
      <c r="K2076" s="90">
        <v>0</v>
      </c>
      <c r="L2076" s="90">
        <f>23501000+58000000</f>
        <v>81501000</v>
      </c>
      <c r="M2076" s="90">
        <f t="shared" si="846"/>
        <v>-81501000</v>
      </c>
      <c r="N2076" s="90">
        <f t="shared" si="867"/>
        <v>3441261176</v>
      </c>
      <c r="O2076" s="90">
        <v>3369615716.1999998</v>
      </c>
      <c r="P2076" s="90">
        <v>3337605297.5700002</v>
      </c>
      <c r="Q2076" s="90">
        <v>2177103825.5700002</v>
      </c>
      <c r="R2076" s="91">
        <v>2177103825.5700002</v>
      </c>
    </row>
    <row r="2077" spans="1:18" ht="31.8" thickBot="1" x14ac:dyDescent="0.35">
      <c r="A2077" s="2">
        <v>2021</v>
      </c>
      <c r="B2077" s="118" t="s">
        <v>439</v>
      </c>
      <c r="C2077" s="20" t="s">
        <v>127</v>
      </c>
      <c r="D2077" s="21" t="s">
        <v>18</v>
      </c>
      <c r="E2077" s="21">
        <v>20</v>
      </c>
      <c r="F2077" s="21" t="s">
        <v>19</v>
      </c>
      <c r="G2077" s="88" t="s">
        <v>128</v>
      </c>
      <c r="H2077" s="90">
        <v>438053756</v>
      </c>
      <c r="I2077" s="90">
        <v>0</v>
      </c>
      <c r="J2077" s="90">
        <v>0</v>
      </c>
      <c r="K2077" s="90">
        <v>0</v>
      </c>
      <c r="L2077" s="90">
        <f>99083304.05+46410000</f>
        <v>145493304.05000001</v>
      </c>
      <c r="M2077" s="90">
        <f t="shared" si="846"/>
        <v>-145493304.05000001</v>
      </c>
      <c r="N2077" s="90">
        <f t="shared" si="867"/>
        <v>292560451.94999999</v>
      </c>
      <c r="O2077" s="90">
        <v>277341922.83999997</v>
      </c>
      <c r="P2077" s="90">
        <v>255425341.81</v>
      </c>
      <c r="Q2077" s="90">
        <v>226998357.69999999</v>
      </c>
      <c r="R2077" s="91">
        <v>226646932.69999999</v>
      </c>
    </row>
    <row r="2078" spans="1:18" ht="18.600000000000001" thickBot="1" x14ac:dyDescent="0.35">
      <c r="A2078" s="2">
        <v>2021</v>
      </c>
      <c r="B2078" s="118" t="s">
        <v>439</v>
      </c>
      <c r="C2078" s="20" t="s">
        <v>129</v>
      </c>
      <c r="D2078" s="21" t="s">
        <v>18</v>
      </c>
      <c r="E2078" s="21">
        <v>20</v>
      </c>
      <c r="F2078" s="21" t="s">
        <v>19</v>
      </c>
      <c r="G2078" s="88" t="s">
        <v>130</v>
      </c>
      <c r="H2078" s="90">
        <v>1485186461</v>
      </c>
      <c r="I2078" s="90">
        <v>0</v>
      </c>
      <c r="J2078" s="90">
        <v>0</v>
      </c>
      <c r="K2078" s="90">
        <v>119466283.77</v>
      </c>
      <c r="L2078" s="90">
        <f>100000000+10000000</f>
        <v>110000000</v>
      </c>
      <c r="M2078" s="90">
        <f t="shared" si="846"/>
        <v>9466283.7699999958</v>
      </c>
      <c r="N2078" s="90">
        <f t="shared" si="867"/>
        <v>1494652744.77</v>
      </c>
      <c r="O2078" s="90">
        <v>1494652744.77</v>
      </c>
      <c r="P2078" s="90">
        <v>1494594846.8099999</v>
      </c>
      <c r="Q2078" s="90">
        <v>943897292.78999996</v>
      </c>
      <c r="R2078" s="91">
        <v>943897292.78999996</v>
      </c>
    </row>
    <row r="2079" spans="1:18" ht="47.4" thickBot="1" x14ac:dyDescent="0.35">
      <c r="A2079" s="2">
        <v>2021</v>
      </c>
      <c r="B2079" s="118" t="s">
        <v>439</v>
      </c>
      <c r="C2079" s="20" t="s">
        <v>131</v>
      </c>
      <c r="D2079" s="21" t="s">
        <v>18</v>
      </c>
      <c r="E2079" s="21">
        <v>20</v>
      </c>
      <c r="F2079" s="21" t="s">
        <v>19</v>
      </c>
      <c r="G2079" s="88" t="s">
        <v>132</v>
      </c>
      <c r="H2079" s="90">
        <v>160471120</v>
      </c>
      <c r="I2079" s="90">
        <v>0</v>
      </c>
      <c r="J2079" s="90">
        <v>0</v>
      </c>
      <c r="K2079" s="90">
        <v>10094918.25</v>
      </c>
      <c r="L2079" s="90">
        <v>0</v>
      </c>
      <c r="M2079" s="90">
        <f t="shared" si="846"/>
        <v>10094918.25</v>
      </c>
      <c r="N2079" s="90">
        <f t="shared" si="867"/>
        <v>170566038.25</v>
      </c>
      <c r="O2079" s="90">
        <v>170566038.25</v>
      </c>
      <c r="P2079" s="90">
        <v>170500330.31</v>
      </c>
      <c r="Q2079" s="90">
        <v>100786328.53</v>
      </c>
      <c r="R2079" s="91">
        <v>100786328.53</v>
      </c>
    </row>
    <row r="2080" spans="1:18" ht="47.4" thickBot="1" x14ac:dyDescent="0.35">
      <c r="A2080" s="2">
        <v>2021</v>
      </c>
      <c r="B2080" s="118" t="s">
        <v>439</v>
      </c>
      <c r="C2080" s="20" t="s">
        <v>133</v>
      </c>
      <c r="D2080" s="21" t="s">
        <v>18</v>
      </c>
      <c r="E2080" s="21">
        <v>20</v>
      </c>
      <c r="F2080" s="21" t="s">
        <v>19</v>
      </c>
      <c r="G2080" s="88" t="s">
        <v>134</v>
      </c>
      <c r="H2080" s="90">
        <v>518921304</v>
      </c>
      <c r="I2080" s="90">
        <v>0</v>
      </c>
      <c r="J2080" s="90">
        <v>0</v>
      </c>
      <c r="K2080" s="90">
        <v>13852000</v>
      </c>
      <c r="L2080" s="90">
        <f>55459348+27443027.43</f>
        <v>82902375.430000007</v>
      </c>
      <c r="M2080" s="90">
        <f t="shared" si="846"/>
        <v>-69050375.430000007</v>
      </c>
      <c r="N2080" s="90">
        <f t="shared" si="867"/>
        <v>449870928.56999999</v>
      </c>
      <c r="O2080" s="90">
        <v>449870928.56999999</v>
      </c>
      <c r="P2080" s="90">
        <v>449825591.44999999</v>
      </c>
      <c r="Q2080" s="90">
        <v>294901551.75999999</v>
      </c>
      <c r="R2080" s="91">
        <v>294901551.75999999</v>
      </c>
    </row>
    <row r="2081" spans="1:18" ht="31.8" thickBot="1" x14ac:dyDescent="0.35">
      <c r="A2081" s="2">
        <v>2021</v>
      </c>
      <c r="B2081" s="118" t="s">
        <v>439</v>
      </c>
      <c r="C2081" s="15" t="s">
        <v>135</v>
      </c>
      <c r="D2081" s="21"/>
      <c r="E2081" s="21"/>
      <c r="F2081" s="21"/>
      <c r="G2081" s="85" t="s">
        <v>136</v>
      </c>
      <c r="H2081" s="95">
        <f>SUM(H2082:H2086)</f>
        <v>563000000</v>
      </c>
      <c r="I2081" s="95">
        <f>SUM(I2082:I2086)</f>
        <v>0</v>
      </c>
      <c r="J2081" s="95">
        <f>SUM(J2082:J2086)</f>
        <v>0</v>
      </c>
      <c r="K2081" s="95">
        <f>SUM(K2082:K2086)</f>
        <v>82030600</v>
      </c>
      <c r="L2081" s="95">
        <f>SUM(L2082:L2086)</f>
        <v>82000000</v>
      </c>
      <c r="M2081" s="95">
        <f t="shared" si="846"/>
        <v>30600</v>
      </c>
      <c r="N2081" s="95">
        <f>SUM(N2082:N2086)</f>
        <v>563030600</v>
      </c>
      <c r="O2081" s="95">
        <f t="shared" ref="O2081:R2081" si="868">SUM(O2082:O2086)</f>
        <v>498325751.72000003</v>
      </c>
      <c r="P2081" s="95">
        <f t="shared" si="868"/>
        <v>480138499.64999992</v>
      </c>
      <c r="Q2081" s="95">
        <f t="shared" si="868"/>
        <v>189725341.64999998</v>
      </c>
      <c r="R2081" s="97">
        <f t="shared" si="868"/>
        <v>189725341.64999998</v>
      </c>
    </row>
    <row r="2082" spans="1:18" ht="18.600000000000001" thickBot="1" x14ac:dyDescent="0.35">
      <c r="A2082" s="2">
        <v>2021</v>
      </c>
      <c r="B2082" s="118" t="s">
        <v>439</v>
      </c>
      <c r="C2082" s="20" t="s">
        <v>137</v>
      </c>
      <c r="D2082" s="21" t="s">
        <v>18</v>
      </c>
      <c r="E2082" s="21">
        <v>20</v>
      </c>
      <c r="F2082" s="21" t="s">
        <v>19</v>
      </c>
      <c r="G2082" s="88" t="s">
        <v>138</v>
      </c>
      <c r="H2082" s="90">
        <v>270000000</v>
      </c>
      <c r="I2082" s="90">
        <v>0</v>
      </c>
      <c r="J2082" s="90">
        <v>0</v>
      </c>
      <c r="K2082" s="90">
        <v>11000</v>
      </c>
      <c r="L2082" s="90">
        <v>0</v>
      </c>
      <c r="M2082" s="90">
        <f t="shared" si="846"/>
        <v>11000</v>
      </c>
      <c r="N2082" s="90">
        <f t="shared" ref="N2082:N2087" si="869">+H2082+M2082</f>
        <v>270011000</v>
      </c>
      <c r="O2082" s="90">
        <v>270011000</v>
      </c>
      <c r="P2082" s="90">
        <v>252837063.47999999</v>
      </c>
      <c r="Q2082" s="90">
        <v>147537063.47999999</v>
      </c>
      <c r="R2082" s="91">
        <v>147537063.47999999</v>
      </c>
    </row>
    <row r="2083" spans="1:18" ht="31.8" thickBot="1" x14ac:dyDescent="0.35">
      <c r="A2083" s="2">
        <v>2021</v>
      </c>
      <c r="B2083" s="118" t="s">
        <v>439</v>
      </c>
      <c r="C2083" s="20" t="s">
        <v>139</v>
      </c>
      <c r="D2083" s="21" t="s">
        <v>18</v>
      </c>
      <c r="E2083" s="21">
        <v>20</v>
      </c>
      <c r="F2083" s="21" t="s">
        <v>19</v>
      </c>
      <c r="G2083" s="88" t="s">
        <v>140</v>
      </c>
      <c r="H2083" s="90">
        <v>50000000</v>
      </c>
      <c r="I2083" s="90">
        <v>0</v>
      </c>
      <c r="J2083" s="90">
        <v>0</v>
      </c>
      <c r="K2083" s="90">
        <v>0</v>
      </c>
      <c r="L2083" s="90">
        <v>0</v>
      </c>
      <c r="M2083" s="90">
        <f t="shared" ref="M2083:M2146" si="870">+I2083-J2083+K2083-L2083</f>
        <v>0</v>
      </c>
      <c r="N2083" s="90">
        <f t="shared" si="869"/>
        <v>50000000</v>
      </c>
      <c r="O2083" s="90">
        <v>16472813.720000001</v>
      </c>
      <c r="P2083" s="90">
        <v>16469813.720000001</v>
      </c>
      <c r="Q2083" s="90">
        <v>126.72</v>
      </c>
      <c r="R2083" s="91">
        <v>126.72</v>
      </c>
    </row>
    <row r="2084" spans="1:18" ht="47.4" thickBot="1" x14ac:dyDescent="0.35">
      <c r="A2084" s="2">
        <v>2021</v>
      </c>
      <c r="B2084" s="118" t="s">
        <v>439</v>
      </c>
      <c r="C2084" s="20" t="s">
        <v>141</v>
      </c>
      <c r="D2084" s="21" t="s">
        <v>18</v>
      </c>
      <c r="E2084" s="21">
        <v>20</v>
      </c>
      <c r="F2084" s="21" t="s">
        <v>19</v>
      </c>
      <c r="G2084" s="88" t="s">
        <v>142</v>
      </c>
      <c r="H2084" s="90">
        <v>3000000</v>
      </c>
      <c r="I2084" s="90">
        <v>0</v>
      </c>
      <c r="J2084" s="90">
        <v>0</v>
      </c>
      <c r="K2084" s="90">
        <v>0</v>
      </c>
      <c r="L2084" s="90">
        <v>0</v>
      </c>
      <c r="M2084" s="90">
        <f t="shared" si="870"/>
        <v>0</v>
      </c>
      <c r="N2084" s="90">
        <f t="shared" si="869"/>
        <v>3000000</v>
      </c>
      <c r="O2084" s="90">
        <v>1822338</v>
      </c>
      <c r="P2084" s="90">
        <v>830315.78</v>
      </c>
      <c r="Q2084" s="90">
        <v>830315.78</v>
      </c>
      <c r="R2084" s="91">
        <v>830315.78</v>
      </c>
    </row>
    <row r="2085" spans="1:18" ht="31.8" thickBot="1" x14ac:dyDescent="0.35">
      <c r="A2085" s="2">
        <v>2021</v>
      </c>
      <c r="B2085" s="118" t="s">
        <v>439</v>
      </c>
      <c r="C2085" s="20" t="s">
        <v>143</v>
      </c>
      <c r="D2085" s="21" t="s">
        <v>18</v>
      </c>
      <c r="E2085" s="21">
        <v>20</v>
      </c>
      <c r="F2085" s="21" t="s">
        <v>19</v>
      </c>
      <c r="G2085" s="88" t="s">
        <v>144</v>
      </c>
      <c r="H2085" s="90">
        <v>210000000</v>
      </c>
      <c r="I2085" s="90">
        <v>0</v>
      </c>
      <c r="J2085" s="90">
        <v>0</v>
      </c>
      <c r="K2085" s="90">
        <v>10600</v>
      </c>
      <c r="L2085" s="90">
        <v>82000000</v>
      </c>
      <c r="M2085" s="90">
        <f t="shared" si="870"/>
        <v>-81989400</v>
      </c>
      <c r="N2085" s="92">
        <f t="shared" si="869"/>
        <v>128010600</v>
      </c>
      <c r="O2085" s="90">
        <v>98010600</v>
      </c>
      <c r="P2085" s="90">
        <v>98000184.349999994</v>
      </c>
      <c r="Q2085" s="90">
        <v>12241413.35</v>
      </c>
      <c r="R2085" s="91">
        <v>12241413.35</v>
      </c>
    </row>
    <row r="2086" spans="1:18" ht="18.600000000000001" thickBot="1" x14ac:dyDescent="0.35">
      <c r="A2086" s="2">
        <v>2021</v>
      </c>
      <c r="B2086" s="118" t="s">
        <v>439</v>
      </c>
      <c r="C2086" s="20" t="s">
        <v>145</v>
      </c>
      <c r="D2086" s="21" t="s">
        <v>18</v>
      </c>
      <c r="E2086" s="21">
        <v>20</v>
      </c>
      <c r="F2086" s="21" t="s">
        <v>19</v>
      </c>
      <c r="G2086" s="88" t="s">
        <v>146</v>
      </c>
      <c r="H2086" s="90">
        <v>30000000</v>
      </c>
      <c r="I2086" s="90">
        <v>0</v>
      </c>
      <c r="J2086" s="90">
        <v>0</v>
      </c>
      <c r="K2086" s="90">
        <f>82000000+9000</f>
        <v>82009000</v>
      </c>
      <c r="L2086" s="90">
        <v>0</v>
      </c>
      <c r="M2086" s="90">
        <f t="shared" si="870"/>
        <v>82009000</v>
      </c>
      <c r="N2086" s="92">
        <f t="shared" si="869"/>
        <v>112009000</v>
      </c>
      <c r="O2086" s="90">
        <v>112009000</v>
      </c>
      <c r="P2086" s="90">
        <v>112001122.31999999</v>
      </c>
      <c r="Q2086" s="90">
        <v>29116422.32</v>
      </c>
      <c r="R2086" s="91">
        <v>29116422.32</v>
      </c>
    </row>
    <row r="2087" spans="1:18" ht="18.600000000000001" thickBot="1" x14ac:dyDescent="0.35">
      <c r="A2087" s="2">
        <v>2021</v>
      </c>
      <c r="B2087" s="118" t="s">
        <v>439</v>
      </c>
      <c r="C2087" s="15" t="s">
        <v>147</v>
      </c>
      <c r="D2087" s="21" t="s">
        <v>18</v>
      </c>
      <c r="E2087" s="21">
        <v>20</v>
      </c>
      <c r="F2087" s="21" t="s">
        <v>19</v>
      </c>
      <c r="G2087" s="85" t="s">
        <v>148</v>
      </c>
      <c r="H2087" s="95">
        <v>36000000</v>
      </c>
      <c r="I2087" s="95">
        <v>0</v>
      </c>
      <c r="J2087" s="95">
        <v>0</v>
      </c>
      <c r="K2087" s="95">
        <v>0</v>
      </c>
      <c r="L2087" s="95">
        <v>0</v>
      </c>
      <c r="M2087" s="95">
        <f t="shared" si="870"/>
        <v>0</v>
      </c>
      <c r="N2087" s="95">
        <f t="shared" si="869"/>
        <v>36000000</v>
      </c>
      <c r="O2087" s="95">
        <v>10784536.51</v>
      </c>
      <c r="P2087" s="95">
        <v>9902275.5099999998</v>
      </c>
      <c r="Q2087" s="95">
        <v>9902275.5099999998</v>
      </c>
      <c r="R2087" s="97">
        <v>9902275.5099999998</v>
      </c>
    </row>
    <row r="2088" spans="1:18" ht="18.600000000000001" thickBot="1" x14ac:dyDescent="0.35">
      <c r="A2088" s="2">
        <v>2021</v>
      </c>
      <c r="B2088" s="118" t="s">
        <v>439</v>
      </c>
      <c r="C2088" s="15" t="s">
        <v>149</v>
      </c>
      <c r="D2088" s="16"/>
      <c r="E2088" s="16"/>
      <c r="F2088" s="21"/>
      <c r="G2088" s="85" t="s">
        <v>150</v>
      </c>
      <c r="H2088" s="95">
        <f>+H2089+H2092+H2097</f>
        <v>27177626000</v>
      </c>
      <c r="I2088" s="95">
        <f>+I2089+I2092+I2097</f>
        <v>0</v>
      </c>
      <c r="J2088" s="95">
        <f>+J2089+J2092+J2097</f>
        <v>0</v>
      </c>
      <c r="K2088" s="95">
        <f>+K2089+K2092+K2097</f>
        <v>0</v>
      </c>
      <c r="L2088" s="95">
        <f>+L2089+L2092+L2097</f>
        <v>0</v>
      </c>
      <c r="M2088" s="95">
        <f t="shared" si="870"/>
        <v>0</v>
      </c>
      <c r="N2088" s="95">
        <f>+N2089+N2092+N2097</f>
        <v>27177626000</v>
      </c>
      <c r="O2088" s="95">
        <f t="shared" ref="O2088:R2088" si="871">+O2089+O2092+O2097</f>
        <v>7436904826.3000002</v>
      </c>
      <c r="P2088" s="95">
        <f t="shared" si="871"/>
        <v>7048684261.7300005</v>
      </c>
      <c r="Q2088" s="95">
        <f t="shared" si="871"/>
        <v>4868277024.7300005</v>
      </c>
      <c r="R2088" s="97">
        <f t="shared" si="871"/>
        <v>4868277024.7300005</v>
      </c>
    </row>
    <row r="2089" spans="1:18" ht="18.600000000000001" thickBot="1" x14ac:dyDescent="0.35">
      <c r="A2089" s="2">
        <v>2021</v>
      </c>
      <c r="B2089" s="118" t="s">
        <v>439</v>
      </c>
      <c r="C2089" s="15" t="s">
        <v>151</v>
      </c>
      <c r="D2089" s="16"/>
      <c r="E2089" s="16"/>
      <c r="F2089" s="21"/>
      <c r="G2089" s="85" t="s">
        <v>152</v>
      </c>
      <c r="H2089" s="95">
        <f t="shared" ref="H2089:L2090" si="872">+H2090</f>
        <v>18767000000</v>
      </c>
      <c r="I2089" s="95">
        <f t="shared" si="872"/>
        <v>0</v>
      </c>
      <c r="J2089" s="95">
        <f t="shared" si="872"/>
        <v>0</v>
      </c>
      <c r="K2089" s="95">
        <f t="shared" si="872"/>
        <v>0</v>
      </c>
      <c r="L2089" s="95">
        <f t="shared" si="872"/>
        <v>0</v>
      </c>
      <c r="M2089" s="95">
        <f t="shared" si="870"/>
        <v>0</v>
      </c>
      <c r="N2089" s="95">
        <f>+N2090</f>
        <v>18767000000</v>
      </c>
      <c r="O2089" s="95">
        <f t="shared" ref="O2089:R2090" si="873">+O2090</f>
        <v>0</v>
      </c>
      <c r="P2089" s="95">
        <f t="shared" si="873"/>
        <v>0</v>
      </c>
      <c r="Q2089" s="95">
        <f t="shared" si="873"/>
        <v>0</v>
      </c>
      <c r="R2089" s="97">
        <f t="shared" si="873"/>
        <v>0</v>
      </c>
    </row>
    <row r="2090" spans="1:18" ht="18.600000000000001" thickBot="1" x14ac:dyDescent="0.35">
      <c r="A2090" s="2">
        <v>2021</v>
      </c>
      <c r="B2090" s="118" t="s">
        <v>439</v>
      </c>
      <c r="C2090" s="15" t="s">
        <v>153</v>
      </c>
      <c r="D2090" s="16"/>
      <c r="E2090" s="16"/>
      <c r="F2090" s="21"/>
      <c r="G2090" s="85" t="s">
        <v>154</v>
      </c>
      <c r="H2090" s="95">
        <f t="shared" si="872"/>
        <v>18767000000</v>
      </c>
      <c r="I2090" s="95">
        <f t="shared" si="872"/>
        <v>0</v>
      </c>
      <c r="J2090" s="95">
        <f t="shared" si="872"/>
        <v>0</v>
      </c>
      <c r="K2090" s="95">
        <f t="shared" si="872"/>
        <v>0</v>
      </c>
      <c r="L2090" s="95">
        <f t="shared" si="872"/>
        <v>0</v>
      </c>
      <c r="M2090" s="95">
        <f t="shared" si="870"/>
        <v>0</v>
      </c>
      <c r="N2090" s="95">
        <f>+N2091</f>
        <v>18767000000</v>
      </c>
      <c r="O2090" s="95">
        <f t="shared" si="873"/>
        <v>0</v>
      </c>
      <c r="P2090" s="95">
        <f t="shared" si="873"/>
        <v>0</v>
      </c>
      <c r="Q2090" s="95">
        <f t="shared" si="873"/>
        <v>0</v>
      </c>
      <c r="R2090" s="97">
        <f t="shared" si="873"/>
        <v>0</v>
      </c>
    </row>
    <row r="2091" spans="1:18" ht="47.4" thickBot="1" x14ac:dyDescent="0.35">
      <c r="A2091" s="2">
        <v>2021</v>
      </c>
      <c r="B2091" s="118" t="s">
        <v>439</v>
      </c>
      <c r="C2091" s="15" t="s">
        <v>155</v>
      </c>
      <c r="D2091" s="16" t="s">
        <v>18</v>
      </c>
      <c r="E2091" s="16">
        <v>20</v>
      </c>
      <c r="F2091" s="16" t="s">
        <v>19</v>
      </c>
      <c r="G2091" s="85" t="s">
        <v>156</v>
      </c>
      <c r="H2091" s="93">
        <v>18767000000</v>
      </c>
      <c r="I2091" s="95">
        <v>0</v>
      </c>
      <c r="J2091" s="95">
        <v>0</v>
      </c>
      <c r="K2091" s="95">
        <v>0</v>
      </c>
      <c r="L2091" s="95">
        <v>0</v>
      </c>
      <c r="M2091" s="95">
        <f t="shared" si="870"/>
        <v>0</v>
      </c>
      <c r="N2091" s="95">
        <f>+H2091+M2091</f>
        <v>18767000000</v>
      </c>
      <c r="O2091" s="95">
        <v>0</v>
      </c>
      <c r="P2091" s="95">
        <v>0</v>
      </c>
      <c r="Q2091" s="95">
        <v>0</v>
      </c>
      <c r="R2091" s="97">
        <v>0</v>
      </c>
    </row>
    <row r="2092" spans="1:18" ht="18.600000000000001" thickBot="1" x14ac:dyDescent="0.35">
      <c r="A2092" s="2">
        <v>2021</v>
      </c>
      <c r="B2092" s="118" t="s">
        <v>439</v>
      </c>
      <c r="C2092" s="15" t="s">
        <v>157</v>
      </c>
      <c r="D2092" s="16"/>
      <c r="E2092" s="16"/>
      <c r="F2092" s="21"/>
      <c r="G2092" s="85" t="s">
        <v>427</v>
      </c>
      <c r="H2092" s="95">
        <f t="shared" ref="H2092:L2093" si="874">+H2093</f>
        <v>188000000</v>
      </c>
      <c r="I2092" s="95">
        <f t="shared" si="874"/>
        <v>0</v>
      </c>
      <c r="J2092" s="95">
        <f t="shared" si="874"/>
        <v>0</v>
      </c>
      <c r="K2092" s="95">
        <f t="shared" si="874"/>
        <v>0</v>
      </c>
      <c r="L2092" s="95">
        <f t="shared" si="874"/>
        <v>0</v>
      </c>
      <c r="M2092" s="95">
        <f t="shared" si="870"/>
        <v>0</v>
      </c>
      <c r="N2092" s="95">
        <f>+N2093</f>
        <v>188000000</v>
      </c>
      <c r="O2092" s="95">
        <f t="shared" ref="O2092:R2093" si="875">+O2093</f>
        <v>188000000</v>
      </c>
      <c r="P2092" s="95">
        <f t="shared" si="875"/>
        <v>54187244.869999997</v>
      </c>
      <c r="Q2092" s="95">
        <f t="shared" si="875"/>
        <v>35797096.869999997</v>
      </c>
      <c r="R2092" s="97">
        <f t="shared" si="875"/>
        <v>35797096.869999997</v>
      </c>
    </row>
    <row r="2093" spans="1:18" ht="31.8" thickBot="1" x14ac:dyDescent="0.35">
      <c r="A2093" s="2">
        <v>2021</v>
      </c>
      <c r="B2093" s="118" t="s">
        <v>439</v>
      </c>
      <c r="C2093" s="15" t="s">
        <v>159</v>
      </c>
      <c r="D2093" s="21"/>
      <c r="E2093" s="21"/>
      <c r="F2093" s="21"/>
      <c r="G2093" s="85" t="s">
        <v>160</v>
      </c>
      <c r="H2093" s="95">
        <f t="shared" si="874"/>
        <v>188000000</v>
      </c>
      <c r="I2093" s="95">
        <f t="shared" si="874"/>
        <v>0</v>
      </c>
      <c r="J2093" s="95">
        <f t="shared" si="874"/>
        <v>0</v>
      </c>
      <c r="K2093" s="95">
        <f t="shared" si="874"/>
        <v>0</v>
      </c>
      <c r="L2093" s="95">
        <f t="shared" si="874"/>
        <v>0</v>
      </c>
      <c r="M2093" s="95">
        <f t="shared" si="870"/>
        <v>0</v>
      </c>
      <c r="N2093" s="95">
        <f>+N2094</f>
        <v>188000000</v>
      </c>
      <c r="O2093" s="95">
        <f t="shared" si="875"/>
        <v>188000000</v>
      </c>
      <c r="P2093" s="95">
        <f t="shared" si="875"/>
        <v>54187244.869999997</v>
      </c>
      <c r="Q2093" s="95">
        <f t="shared" si="875"/>
        <v>35797096.869999997</v>
      </c>
      <c r="R2093" s="97">
        <f t="shared" si="875"/>
        <v>35797096.869999997</v>
      </c>
    </row>
    <row r="2094" spans="1:18" ht="31.8" thickBot="1" x14ac:dyDescent="0.35">
      <c r="A2094" s="2">
        <v>2021</v>
      </c>
      <c r="B2094" s="118" t="s">
        <v>439</v>
      </c>
      <c r="C2094" s="15" t="s">
        <v>161</v>
      </c>
      <c r="D2094" s="21"/>
      <c r="E2094" s="21"/>
      <c r="F2094" s="21"/>
      <c r="G2094" s="85" t="s">
        <v>162</v>
      </c>
      <c r="H2094" s="95">
        <f>+H2095+H2096</f>
        <v>188000000</v>
      </c>
      <c r="I2094" s="95">
        <f>+I2095+I2096</f>
        <v>0</v>
      </c>
      <c r="J2094" s="95">
        <f>+J2095+J2096</f>
        <v>0</v>
      </c>
      <c r="K2094" s="95">
        <f>+K2095+K2096</f>
        <v>0</v>
      </c>
      <c r="L2094" s="95">
        <f>+L2095+L2096</f>
        <v>0</v>
      </c>
      <c r="M2094" s="95">
        <f t="shared" si="870"/>
        <v>0</v>
      </c>
      <c r="N2094" s="95">
        <f>+N2095+N2096</f>
        <v>188000000</v>
      </c>
      <c r="O2094" s="95">
        <f t="shared" ref="O2094:R2094" si="876">+O2095+O2096</f>
        <v>188000000</v>
      </c>
      <c r="P2094" s="95">
        <f t="shared" si="876"/>
        <v>54187244.869999997</v>
      </c>
      <c r="Q2094" s="95">
        <f t="shared" si="876"/>
        <v>35797096.869999997</v>
      </c>
      <c r="R2094" s="97">
        <f t="shared" si="876"/>
        <v>35797096.869999997</v>
      </c>
    </row>
    <row r="2095" spans="1:18" ht="18.600000000000001" thickBot="1" x14ac:dyDescent="0.35">
      <c r="A2095" s="2">
        <v>2021</v>
      </c>
      <c r="B2095" s="118" t="s">
        <v>439</v>
      </c>
      <c r="C2095" s="20" t="s">
        <v>163</v>
      </c>
      <c r="D2095" s="21" t="s">
        <v>18</v>
      </c>
      <c r="E2095" s="21">
        <v>20</v>
      </c>
      <c r="F2095" s="21" t="s">
        <v>19</v>
      </c>
      <c r="G2095" s="88" t="s">
        <v>164</v>
      </c>
      <c r="H2095" s="90">
        <v>68000000</v>
      </c>
      <c r="I2095" s="90">
        <v>0</v>
      </c>
      <c r="J2095" s="90">
        <v>0</v>
      </c>
      <c r="K2095" s="90">
        <v>0</v>
      </c>
      <c r="L2095" s="90">
        <v>0</v>
      </c>
      <c r="M2095" s="90">
        <f t="shared" si="870"/>
        <v>0</v>
      </c>
      <c r="N2095" s="90">
        <f>+H2095+M2095</f>
        <v>68000000</v>
      </c>
      <c r="O2095" s="90">
        <v>68000000</v>
      </c>
      <c r="P2095" s="90">
        <v>54158566.979999997</v>
      </c>
      <c r="Q2095" s="90">
        <v>35768418.979999997</v>
      </c>
      <c r="R2095" s="91">
        <v>35768418.979999997</v>
      </c>
    </row>
    <row r="2096" spans="1:18" ht="31.8" thickBot="1" x14ac:dyDescent="0.35">
      <c r="A2096" s="2">
        <v>2021</v>
      </c>
      <c r="B2096" s="118" t="s">
        <v>439</v>
      </c>
      <c r="C2096" s="20" t="s">
        <v>165</v>
      </c>
      <c r="D2096" s="21" t="s">
        <v>18</v>
      </c>
      <c r="E2096" s="21">
        <v>20</v>
      </c>
      <c r="F2096" s="21" t="s">
        <v>19</v>
      </c>
      <c r="G2096" s="88" t="s">
        <v>166</v>
      </c>
      <c r="H2096" s="90">
        <v>120000000</v>
      </c>
      <c r="I2096" s="90">
        <v>0</v>
      </c>
      <c r="J2096" s="90">
        <v>0</v>
      </c>
      <c r="K2096" s="90">
        <v>0</v>
      </c>
      <c r="L2096" s="90">
        <v>0</v>
      </c>
      <c r="M2096" s="90">
        <f t="shared" si="870"/>
        <v>0</v>
      </c>
      <c r="N2096" s="90">
        <f>+H2096+M2096</f>
        <v>120000000</v>
      </c>
      <c r="O2096" s="90">
        <v>120000000</v>
      </c>
      <c r="P2096" s="90">
        <v>28677.89</v>
      </c>
      <c r="Q2096" s="90">
        <v>28677.89</v>
      </c>
      <c r="R2096" s="91">
        <v>28677.89</v>
      </c>
    </row>
    <row r="2097" spans="1:18" ht="18.600000000000001" thickBot="1" x14ac:dyDescent="0.35">
      <c r="A2097" s="2">
        <v>2021</v>
      </c>
      <c r="B2097" s="118" t="s">
        <v>439</v>
      </c>
      <c r="C2097" s="15" t="s">
        <v>167</v>
      </c>
      <c r="D2097" s="16"/>
      <c r="E2097" s="16"/>
      <c r="F2097" s="21"/>
      <c r="G2097" s="85" t="s">
        <v>168</v>
      </c>
      <c r="H2097" s="95">
        <f>+H2098</f>
        <v>8222626000</v>
      </c>
      <c r="I2097" s="95">
        <f>+I2098</f>
        <v>0</v>
      </c>
      <c r="J2097" s="95">
        <f>+J2098</f>
        <v>0</v>
      </c>
      <c r="K2097" s="95">
        <f>+K2098</f>
        <v>0</v>
      </c>
      <c r="L2097" s="95">
        <f>+L2098</f>
        <v>0</v>
      </c>
      <c r="M2097" s="95">
        <f t="shared" si="870"/>
        <v>0</v>
      </c>
      <c r="N2097" s="95">
        <f>+N2098</f>
        <v>8222626000</v>
      </c>
      <c r="O2097" s="95">
        <f t="shared" ref="O2097:R2097" si="877">+O2098</f>
        <v>7248904826.3000002</v>
      </c>
      <c r="P2097" s="95">
        <f t="shared" si="877"/>
        <v>6994497016.8600006</v>
      </c>
      <c r="Q2097" s="95">
        <f t="shared" si="877"/>
        <v>4832479927.8600006</v>
      </c>
      <c r="R2097" s="97">
        <f t="shared" si="877"/>
        <v>4832479927.8600006</v>
      </c>
    </row>
    <row r="2098" spans="1:18" ht="18.600000000000001" thickBot="1" x14ac:dyDescent="0.35">
      <c r="A2098" s="2">
        <v>2021</v>
      </c>
      <c r="B2098" s="118" t="s">
        <v>439</v>
      </c>
      <c r="C2098" s="15" t="s">
        <v>169</v>
      </c>
      <c r="D2098" s="16"/>
      <c r="E2098" s="16"/>
      <c r="F2098" s="21"/>
      <c r="G2098" s="85" t="s">
        <v>170</v>
      </c>
      <c r="H2098" s="95">
        <f>+H2099+H2100+H2101</f>
        <v>8222626000</v>
      </c>
      <c r="I2098" s="95">
        <f>+I2099+I2100+I2101</f>
        <v>0</v>
      </c>
      <c r="J2098" s="95">
        <f>+J2099+J2100+J2101</f>
        <v>0</v>
      </c>
      <c r="K2098" s="95">
        <f>+K2099+K2100+K2101</f>
        <v>0</v>
      </c>
      <c r="L2098" s="95">
        <f>+L2099+L2100+L2101</f>
        <v>0</v>
      </c>
      <c r="M2098" s="95">
        <f t="shared" si="870"/>
        <v>0</v>
      </c>
      <c r="N2098" s="95">
        <f>+N2099+N2100+N2101</f>
        <v>8222626000</v>
      </c>
      <c r="O2098" s="95">
        <f t="shared" ref="O2098:R2098" si="878">+O2099+O2100+O2101</f>
        <v>7248904826.3000002</v>
      </c>
      <c r="P2098" s="95">
        <f t="shared" si="878"/>
        <v>6994497016.8600006</v>
      </c>
      <c r="Q2098" s="95">
        <f t="shared" si="878"/>
        <v>4832479927.8600006</v>
      </c>
      <c r="R2098" s="97">
        <f t="shared" si="878"/>
        <v>4832479927.8600006</v>
      </c>
    </row>
    <row r="2099" spans="1:18" ht="18.600000000000001" thickBot="1" x14ac:dyDescent="0.35">
      <c r="A2099" s="2">
        <v>2021</v>
      </c>
      <c r="B2099" s="118" t="s">
        <v>439</v>
      </c>
      <c r="C2099" s="20" t="s">
        <v>171</v>
      </c>
      <c r="D2099" s="21" t="s">
        <v>172</v>
      </c>
      <c r="E2099" s="21">
        <v>10</v>
      </c>
      <c r="F2099" s="21" t="s">
        <v>19</v>
      </c>
      <c r="G2099" s="88" t="s">
        <v>173</v>
      </c>
      <c r="H2099" s="90">
        <v>1408779000</v>
      </c>
      <c r="I2099" s="90">
        <v>0</v>
      </c>
      <c r="J2099" s="90">
        <v>0</v>
      </c>
      <c r="K2099" s="90">
        <v>0</v>
      </c>
      <c r="L2099" s="90">
        <v>0</v>
      </c>
      <c r="M2099" s="90">
        <f t="shared" si="870"/>
        <v>0</v>
      </c>
      <c r="N2099" s="90">
        <f>+H2099+M2099</f>
        <v>1408779000</v>
      </c>
      <c r="O2099" s="90">
        <v>1408779000</v>
      </c>
      <c r="P2099" s="90">
        <v>1408779000</v>
      </c>
      <c r="Q2099" s="90">
        <v>1408779000</v>
      </c>
      <c r="R2099" s="91">
        <v>1408779000</v>
      </c>
    </row>
    <row r="2100" spans="1:18" ht="18.600000000000001" thickBot="1" x14ac:dyDescent="0.35">
      <c r="A2100" s="2">
        <v>2021</v>
      </c>
      <c r="B2100" s="118" t="s">
        <v>439</v>
      </c>
      <c r="C2100" s="20" t="s">
        <v>171</v>
      </c>
      <c r="D2100" s="21" t="s">
        <v>18</v>
      </c>
      <c r="E2100" s="21">
        <v>20</v>
      </c>
      <c r="F2100" s="21" t="s">
        <v>19</v>
      </c>
      <c r="G2100" s="88" t="s">
        <v>173</v>
      </c>
      <c r="H2100" s="90">
        <v>848378000</v>
      </c>
      <c r="I2100" s="90">
        <v>0</v>
      </c>
      <c r="J2100" s="90">
        <v>0</v>
      </c>
      <c r="K2100" s="90">
        <v>0</v>
      </c>
      <c r="L2100" s="90">
        <v>0</v>
      </c>
      <c r="M2100" s="90">
        <f t="shared" si="870"/>
        <v>0</v>
      </c>
      <c r="N2100" s="90">
        <f>+H2100+M2100</f>
        <v>848378000</v>
      </c>
      <c r="O2100" s="90">
        <v>83785794.510000005</v>
      </c>
      <c r="P2100" s="90">
        <v>81430428.400000006</v>
      </c>
      <c r="Q2100" s="90">
        <v>81430428.400000006</v>
      </c>
      <c r="R2100" s="91">
        <v>81430428.400000006</v>
      </c>
    </row>
    <row r="2101" spans="1:18" ht="18.600000000000001" thickBot="1" x14ac:dyDescent="0.35">
      <c r="A2101" s="2">
        <v>2021</v>
      </c>
      <c r="B2101" s="118" t="s">
        <v>439</v>
      </c>
      <c r="C2101" s="20" t="s">
        <v>174</v>
      </c>
      <c r="D2101" s="21" t="s">
        <v>18</v>
      </c>
      <c r="E2101" s="21">
        <v>20</v>
      </c>
      <c r="F2101" s="21" t="s">
        <v>19</v>
      </c>
      <c r="G2101" s="88" t="s">
        <v>175</v>
      </c>
      <c r="H2101" s="90">
        <v>5965469000</v>
      </c>
      <c r="I2101" s="90">
        <v>0</v>
      </c>
      <c r="J2101" s="90">
        <v>0</v>
      </c>
      <c r="K2101" s="90">
        <v>0</v>
      </c>
      <c r="L2101" s="90">
        <v>0</v>
      </c>
      <c r="M2101" s="90">
        <f t="shared" si="870"/>
        <v>0</v>
      </c>
      <c r="N2101" s="90">
        <f>+H2101+M2101</f>
        <v>5965469000</v>
      </c>
      <c r="O2101" s="90">
        <v>5756340031.79</v>
      </c>
      <c r="P2101" s="90">
        <v>5504287588.46</v>
      </c>
      <c r="Q2101" s="90">
        <v>3342270499.46</v>
      </c>
      <c r="R2101" s="91">
        <v>3342270499.46</v>
      </c>
    </row>
    <row r="2102" spans="1:18" ht="31.8" thickBot="1" x14ac:dyDescent="0.35">
      <c r="A2102" s="2">
        <v>2021</v>
      </c>
      <c r="B2102" s="118" t="s">
        <v>439</v>
      </c>
      <c r="C2102" s="15" t="s">
        <v>176</v>
      </c>
      <c r="D2102" s="16"/>
      <c r="E2102" s="16"/>
      <c r="F2102" s="21"/>
      <c r="G2102" s="85" t="s">
        <v>177</v>
      </c>
      <c r="H2102" s="95">
        <f t="shared" ref="H2102:L2103" si="879">+H2103</f>
        <v>6122200000</v>
      </c>
      <c r="I2102" s="95">
        <f t="shared" si="879"/>
        <v>0</v>
      </c>
      <c r="J2102" s="95">
        <f t="shared" si="879"/>
        <v>0</v>
      </c>
      <c r="K2102" s="95">
        <f t="shared" si="879"/>
        <v>0</v>
      </c>
      <c r="L2102" s="95">
        <f t="shared" si="879"/>
        <v>0</v>
      </c>
      <c r="M2102" s="95">
        <f t="shared" si="870"/>
        <v>0</v>
      </c>
      <c r="N2102" s="95">
        <f>+N2103</f>
        <v>6122200000</v>
      </c>
      <c r="O2102" s="95">
        <f t="shared" ref="O2102:R2103" si="880">+O2103</f>
        <v>4640071275.4499998</v>
      </c>
      <c r="P2102" s="95">
        <f t="shared" si="880"/>
        <v>4640071275.4499998</v>
      </c>
      <c r="Q2102" s="95">
        <f t="shared" si="880"/>
        <v>4640071275.4499998</v>
      </c>
      <c r="R2102" s="97">
        <f t="shared" si="880"/>
        <v>4640071275.4499998</v>
      </c>
    </row>
    <row r="2103" spans="1:18" ht="18.600000000000001" thickBot="1" x14ac:dyDescent="0.35">
      <c r="A2103" s="2">
        <v>2021</v>
      </c>
      <c r="B2103" s="118" t="s">
        <v>439</v>
      </c>
      <c r="C2103" s="15" t="s">
        <v>178</v>
      </c>
      <c r="D2103" s="16"/>
      <c r="E2103" s="16"/>
      <c r="F2103" s="21"/>
      <c r="G2103" s="85" t="s">
        <v>179</v>
      </c>
      <c r="H2103" s="95">
        <f t="shared" si="879"/>
        <v>6122200000</v>
      </c>
      <c r="I2103" s="95">
        <f t="shared" si="879"/>
        <v>0</v>
      </c>
      <c r="J2103" s="95">
        <f t="shared" si="879"/>
        <v>0</v>
      </c>
      <c r="K2103" s="95">
        <f t="shared" si="879"/>
        <v>0</v>
      </c>
      <c r="L2103" s="95">
        <f t="shared" si="879"/>
        <v>0</v>
      </c>
      <c r="M2103" s="95">
        <f t="shared" si="870"/>
        <v>0</v>
      </c>
      <c r="N2103" s="95">
        <f>+N2104</f>
        <v>6122200000</v>
      </c>
      <c r="O2103" s="95">
        <f t="shared" si="880"/>
        <v>4640071275.4499998</v>
      </c>
      <c r="P2103" s="95">
        <f t="shared" si="880"/>
        <v>4640071275.4499998</v>
      </c>
      <c r="Q2103" s="95">
        <f t="shared" si="880"/>
        <v>4640071275.4499998</v>
      </c>
      <c r="R2103" s="97">
        <f t="shared" si="880"/>
        <v>4640071275.4499998</v>
      </c>
    </row>
    <row r="2104" spans="1:18" ht="18.600000000000001" thickBot="1" x14ac:dyDescent="0.35">
      <c r="A2104" s="2">
        <v>2021</v>
      </c>
      <c r="B2104" s="118" t="s">
        <v>439</v>
      </c>
      <c r="C2104" s="36" t="s">
        <v>180</v>
      </c>
      <c r="D2104" s="37" t="s">
        <v>18</v>
      </c>
      <c r="E2104" s="37">
        <v>20</v>
      </c>
      <c r="F2104" s="37" t="s">
        <v>19</v>
      </c>
      <c r="G2104" s="99" t="s">
        <v>181</v>
      </c>
      <c r="H2104" s="100">
        <v>6122200000</v>
      </c>
      <c r="I2104" s="100">
        <v>0</v>
      </c>
      <c r="J2104" s="100">
        <v>0</v>
      </c>
      <c r="K2104" s="100">
        <v>0</v>
      </c>
      <c r="L2104" s="100">
        <v>0</v>
      </c>
      <c r="M2104" s="100">
        <f t="shared" si="870"/>
        <v>0</v>
      </c>
      <c r="N2104" s="100">
        <f>+H2104+M2104</f>
        <v>6122200000</v>
      </c>
      <c r="O2104" s="100">
        <v>4640071275.4499998</v>
      </c>
      <c r="P2104" s="100">
        <v>4640071275.4499998</v>
      </c>
      <c r="Q2104" s="100">
        <v>4640071275.4499998</v>
      </c>
      <c r="R2104" s="101">
        <v>4640071275.4499998</v>
      </c>
    </row>
    <row r="2105" spans="1:18" ht="18.600000000000001" thickBot="1" x14ac:dyDescent="0.35">
      <c r="A2105" s="2">
        <v>2021</v>
      </c>
      <c r="B2105" s="118" t="s">
        <v>439</v>
      </c>
      <c r="C2105" s="5" t="s">
        <v>182</v>
      </c>
      <c r="D2105" s="6"/>
      <c r="E2105" s="6"/>
      <c r="F2105" s="6"/>
      <c r="G2105" s="81" t="s">
        <v>183</v>
      </c>
      <c r="H2105" s="8">
        <f>H2106+H2109</f>
        <v>969198470862</v>
      </c>
      <c r="I2105" s="8">
        <f>I2106+I2109</f>
        <v>0</v>
      </c>
      <c r="J2105" s="8">
        <f>J2106+J2109</f>
        <v>0</v>
      </c>
      <c r="K2105" s="8">
        <f>K2106+K2109</f>
        <v>134836170862</v>
      </c>
      <c r="L2105" s="8">
        <f>L2106+L2109</f>
        <v>134836170862</v>
      </c>
      <c r="M2105" s="8">
        <f t="shared" si="870"/>
        <v>0</v>
      </c>
      <c r="N2105" s="8">
        <f>+N2106+N2109</f>
        <v>969198470862</v>
      </c>
      <c r="O2105" s="8">
        <f>O2106+O2109</f>
        <v>416716266330</v>
      </c>
      <c r="P2105" s="8">
        <f>+P2106+P2110+P2113</f>
        <v>416716266330</v>
      </c>
      <c r="Q2105" s="8">
        <f t="shared" ref="Q2105:R2105" si="881">Q2106+Q2109</f>
        <v>416716266330</v>
      </c>
      <c r="R2105" s="9">
        <f t="shared" si="881"/>
        <v>416716266330</v>
      </c>
    </row>
    <row r="2106" spans="1:18" ht="18.600000000000001" thickBot="1" x14ac:dyDescent="0.35">
      <c r="A2106" s="2">
        <v>2021</v>
      </c>
      <c r="B2106" s="118" t="s">
        <v>439</v>
      </c>
      <c r="C2106" s="10" t="s">
        <v>184</v>
      </c>
      <c r="D2106" s="11"/>
      <c r="E2106" s="11"/>
      <c r="F2106" s="42"/>
      <c r="G2106" s="82" t="s">
        <v>185</v>
      </c>
      <c r="H2106" s="43">
        <f>H2107</f>
        <v>134836170862</v>
      </c>
      <c r="I2106" s="43">
        <f>I2107</f>
        <v>0</v>
      </c>
      <c r="J2106" s="43">
        <f>J2107</f>
        <v>0</v>
      </c>
      <c r="K2106" s="43">
        <f>K2107</f>
        <v>0</v>
      </c>
      <c r="L2106" s="43">
        <f>L2107</f>
        <v>134836170862</v>
      </c>
      <c r="M2106" s="43">
        <f t="shared" si="870"/>
        <v>-134836170862</v>
      </c>
      <c r="N2106" s="43">
        <f>N2107</f>
        <v>0</v>
      </c>
      <c r="O2106" s="43">
        <f t="shared" ref="O2106:R2106" si="882">O2107</f>
        <v>0</v>
      </c>
      <c r="P2106" s="43">
        <f t="shared" si="882"/>
        <v>0</v>
      </c>
      <c r="Q2106" s="43">
        <f t="shared" si="882"/>
        <v>0</v>
      </c>
      <c r="R2106" s="44">
        <f t="shared" si="882"/>
        <v>0</v>
      </c>
    </row>
    <row r="2107" spans="1:18" ht="18.600000000000001" thickBot="1" x14ac:dyDescent="0.35">
      <c r="A2107" s="2">
        <v>2021</v>
      </c>
      <c r="B2107" s="118" t="s">
        <v>439</v>
      </c>
      <c r="C2107" s="15" t="s">
        <v>186</v>
      </c>
      <c r="D2107" s="16"/>
      <c r="E2107" s="16"/>
      <c r="F2107" s="21"/>
      <c r="G2107" s="85" t="s">
        <v>187</v>
      </c>
      <c r="H2107" s="45">
        <f>+H2108</f>
        <v>134836170862</v>
      </c>
      <c r="I2107" s="45">
        <f>+I2108</f>
        <v>0</v>
      </c>
      <c r="J2107" s="45">
        <f>+J2108</f>
        <v>0</v>
      </c>
      <c r="K2107" s="45">
        <f>+K2108</f>
        <v>0</v>
      </c>
      <c r="L2107" s="45">
        <f>+L2108</f>
        <v>134836170862</v>
      </c>
      <c r="M2107" s="45">
        <f t="shared" si="870"/>
        <v>-134836170862</v>
      </c>
      <c r="N2107" s="45">
        <f>+N2108</f>
        <v>0</v>
      </c>
      <c r="O2107" s="45">
        <f t="shared" ref="O2107:R2107" si="883">+O2108</f>
        <v>0</v>
      </c>
      <c r="P2107" s="45">
        <f t="shared" si="883"/>
        <v>0</v>
      </c>
      <c r="Q2107" s="45">
        <f t="shared" si="883"/>
        <v>0</v>
      </c>
      <c r="R2107" s="46">
        <f t="shared" si="883"/>
        <v>0</v>
      </c>
    </row>
    <row r="2108" spans="1:18" ht="18.600000000000001" thickBot="1" x14ac:dyDescent="0.35">
      <c r="A2108" s="2">
        <v>2021</v>
      </c>
      <c r="B2108" s="118" t="s">
        <v>439</v>
      </c>
      <c r="C2108" s="20" t="s">
        <v>188</v>
      </c>
      <c r="D2108" s="21" t="s">
        <v>172</v>
      </c>
      <c r="E2108" s="21">
        <v>11</v>
      </c>
      <c r="F2108" s="21" t="s">
        <v>189</v>
      </c>
      <c r="G2108" s="88" t="s">
        <v>190</v>
      </c>
      <c r="H2108" s="47">
        <v>134836170862</v>
      </c>
      <c r="I2108" s="47">
        <v>0</v>
      </c>
      <c r="J2108" s="47">
        <v>0</v>
      </c>
      <c r="K2108" s="47">
        <v>0</v>
      </c>
      <c r="L2108" s="47">
        <v>134836170862</v>
      </c>
      <c r="M2108" s="47">
        <f t="shared" si="870"/>
        <v>-134836170862</v>
      </c>
      <c r="N2108" s="47">
        <f>+H2108+M2108</f>
        <v>0</v>
      </c>
      <c r="O2108" s="47">
        <v>0</v>
      </c>
      <c r="P2108" s="47">
        <v>0</v>
      </c>
      <c r="Q2108" s="47">
        <v>0</v>
      </c>
      <c r="R2108" s="48">
        <v>0</v>
      </c>
    </row>
    <row r="2109" spans="1:18" ht="18.600000000000001" thickBot="1" x14ac:dyDescent="0.35">
      <c r="A2109" s="2">
        <v>2021</v>
      </c>
      <c r="B2109" s="118" t="s">
        <v>439</v>
      </c>
      <c r="C2109" s="15" t="s">
        <v>191</v>
      </c>
      <c r="D2109" s="16"/>
      <c r="E2109" s="16"/>
      <c r="F2109" s="21"/>
      <c r="G2109" s="85" t="s">
        <v>192</v>
      </c>
      <c r="H2109" s="45">
        <f>+H2110+H2113</f>
        <v>834362300000</v>
      </c>
      <c r="I2109" s="45">
        <f>+I2110+I2113</f>
        <v>0</v>
      </c>
      <c r="J2109" s="45">
        <f>+J2110+J2113</f>
        <v>0</v>
      </c>
      <c r="K2109" s="45">
        <f>+K2110+K2113</f>
        <v>134836170862</v>
      </c>
      <c r="L2109" s="45">
        <f>+L2110+L2113</f>
        <v>0</v>
      </c>
      <c r="M2109" s="45">
        <f t="shared" si="870"/>
        <v>134836170862</v>
      </c>
      <c r="N2109" s="45">
        <f>+N2110+N2113</f>
        <v>969198470862</v>
      </c>
      <c r="O2109" s="45">
        <f>+O2110+O2113</f>
        <v>416716266330</v>
      </c>
      <c r="P2109" s="45">
        <f>+P2110+P2113</f>
        <v>416716266330</v>
      </c>
      <c r="Q2109" s="45">
        <f>+Q2110+Q2113</f>
        <v>416716266330</v>
      </c>
      <c r="R2109" s="46">
        <f>+R2110+R2113</f>
        <v>416716266330</v>
      </c>
    </row>
    <row r="2110" spans="1:18" ht="18.600000000000001" thickBot="1" x14ac:dyDescent="0.35">
      <c r="A2110" s="2">
        <v>2021</v>
      </c>
      <c r="B2110" s="118" t="s">
        <v>439</v>
      </c>
      <c r="C2110" s="15" t="s">
        <v>435</v>
      </c>
      <c r="D2110" s="16"/>
      <c r="E2110" s="16"/>
      <c r="F2110" s="21"/>
      <c r="G2110" s="85" t="s">
        <v>187</v>
      </c>
      <c r="H2110" s="45">
        <f t="shared" ref="H2110:L2111" si="884">+H2111</f>
        <v>0</v>
      </c>
      <c r="I2110" s="45">
        <f t="shared" si="884"/>
        <v>0</v>
      </c>
      <c r="J2110" s="45">
        <f t="shared" si="884"/>
        <v>0</v>
      </c>
      <c r="K2110" s="45">
        <f t="shared" si="884"/>
        <v>134836170862</v>
      </c>
      <c r="L2110" s="45">
        <f t="shared" si="884"/>
        <v>0</v>
      </c>
      <c r="M2110" s="45">
        <f t="shared" si="870"/>
        <v>134836170862</v>
      </c>
      <c r="N2110" s="45">
        <f t="shared" ref="N2110:R2111" si="885">+N2111</f>
        <v>134836170862</v>
      </c>
      <c r="O2110" s="45">
        <f t="shared" si="885"/>
        <v>0</v>
      </c>
      <c r="P2110" s="45">
        <f t="shared" si="885"/>
        <v>0</v>
      </c>
      <c r="Q2110" s="45">
        <f t="shared" si="885"/>
        <v>0</v>
      </c>
      <c r="R2110" s="46">
        <f t="shared" si="885"/>
        <v>0</v>
      </c>
    </row>
    <row r="2111" spans="1:18" ht="18.600000000000001" thickBot="1" x14ac:dyDescent="0.35">
      <c r="A2111" s="2">
        <v>2021</v>
      </c>
      <c r="B2111" s="118" t="s">
        <v>439</v>
      </c>
      <c r="C2111" s="15" t="s">
        <v>436</v>
      </c>
      <c r="D2111" s="21"/>
      <c r="E2111" s="21"/>
      <c r="F2111" s="21"/>
      <c r="G2111" s="85" t="s">
        <v>190</v>
      </c>
      <c r="H2111" s="45">
        <f t="shared" si="884"/>
        <v>0</v>
      </c>
      <c r="I2111" s="45">
        <f t="shared" si="884"/>
        <v>0</v>
      </c>
      <c r="J2111" s="45">
        <f t="shared" si="884"/>
        <v>0</v>
      </c>
      <c r="K2111" s="45">
        <f t="shared" si="884"/>
        <v>134836170862</v>
      </c>
      <c r="L2111" s="45">
        <f t="shared" si="884"/>
        <v>0</v>
      </c>
      <c r="M2111" s="45">
        <f t="shared" si="870"/>
        <v>134836170862</v>
      </c>
      <c r="N2111" s="45">
        <f t="shared" si="885"/>
        <v>134836170862</v>
      </c>
      <c r="O2111" s="45">
        <f t="shared" si="885"/>
        <v>0</v>
      </c>
      <c r="P2111" s="45">
        <f t="shared" si="885"/>
        <v>0</v>
      </c>
      <c r="Q2111" s="45">
        <f t="shared" si="885"/>
        <v>0</v>
      </c>
      <c r="R2111" s="46">
        <f t="shared" si="885"/>
        <v>0</v>
      </c>
    </row>
    <row r="2112" spans="1:18" ht="18.600000000000001" thickBot="1" x14ac:dyDescent="0.35">
      <c r="A2112" s="2">
        <v>2021</v>
      </c>
      <c r="B2112" s="118" t="s">
        <v>439</v>
      </c>
      <c r="C2112" s="20" t="s">
        <v>437</v>
      </c>
      <c r="D2112" s="21" t="s">
        <v>172</v>
      </c>
      <c r="E2112" s="21">
        <v>11</v>
      </c>
      <c r="F2112" s="21" t="s">
        <v>189</v>
      </c>
      <c r="G2112" s="88" t="s">
        <v>172</v>
      </c>
      <c r="H2112" s="47">
        <v>0</v>
      </c>
      <c r="I2112" s="47">
        <v>0</v>
      </c>
      <c r="J2112" s="47">
        <v>0</v>
      </c>
      <c r="K2112" s="47">
        <v>134836170862</v>
      </c>
      <c r="L2112" s="47">
        <v>0</v>
      </c>
      <c r="M2112" s="47">
        <f t="shared" si="870"/>
        <v>134836170862</v>
      </c>
      <c r="N2112" s="47">
        <f>+H2112+M2112</f>
        <v>134836170862</v>
      </c>
      <c r="O2112" s="47">
        <v>0</v>
      </c>
      <c r="P2112" s="47">
        <v>0</v>
      </c>
      <c r="Q2112" s="47">
        <v>0</v>
      </c>
      <c r="R2112" s="48">
        <v>0</v>
      </c>
    </row>
    <row r="2113" spans="1:18" ht="18.600000000000001" thickBot="1" x14ac:dyDescent="0.35">
      <c r="A2113" s="2">
        <v>2021</v>
      </c>
      <c r="B2113" s="118" t="s">
        <v>439</v>
      </c>
      <c r="C2113" s="15" t="s">
        <v>193</v>
      </c>
      <c r="D2113" s="16"/>
      <c r="E2113" s="16"/>
      <c r="F2113" s="21"/>
      <c r="G2113" s="85" t="s">
        <v>194</v>
      </c>
      <c r="H2113" s="45">
        <f>+H2114</f>
        <v>834362300000</v>
      </c>
      <c r="I2113" s="45">
        <f>+I2114</f>
        <v>0</v>
      </c>
      <c r="J2113" s="45">
        <f>+J2114</f>
        <v>0</v>
      </c>
      <c r="K2113" s="45">
        <f>+K2114</f>
        <v>0</v>
      </c>
      <c r="L2113" s="45">
        <f>+L2114</f>
        <v>0</v>
      </c>
      <c r="M2113" s="45">
        <f t="shared" si="870"/>
        <v>0</v>
      </c>
      <c r="N2113" s="45">
        <f>+N2114</f>
        <v>834362300000</v>
      </c>
      <c r="O2113" s="45">
        <f t="shared" ref="O2113:R2113" si="886">+O2114</f>
        <v>416716266330</v>
      </c>
      <c r="P2113" s="45">
        <f t="shared" si="886"/>
        <v>416716266330</v>
      </c>
      <c r="Q2113" s="45">
        <f t="shared" si="886"/>
        <v>416716266330</v>
      </c>
      <c r="R2113" s="46">
        <f t="shared" si="886"/>
        <v>416716266330</v>
      </c>
    </row>
    <row r="2114" spans="1:18" ht="18.600000000000001" thickBot="1" x14ac:dyDescent="0.35">
      <c r="A2114" s="2">
        <v>2021</v>
      </c>
      <c r="B2114" s="118" t="s">
        <v>439</v>
      </c>
      <c r="C2114" s="36" t="s">
        <v>195</v>
      </c>
      <c r="D2114" s="37" t="s">
        <v>172</v>
      </c>
      <c r="E2114" s="37">
        <v>11</v>
      </c>
      <c r="F2114" s="37" t="s">
        <v>19</v>
      </c>
      <c r="G2114" s="99" t="s">
        <v>196</v>
      </c>
      <c r="H2114" s="49">
        <v>834362300000</v>
      </c>
      <c r="I2114" s="49">
        <v>0</v>
      </c>
      <c r="J2114" s="49">
        <v>0</v>
      </c>
      <c r="K2114" s="49">
        <v>0</v>
      </c>
      <c r="L2114" s="49">
        <v>0</v>
      </c>
      <c r="M2114" s="49">
        <f t="shared" si="870"/>
        <v>0</v>
      </c>
      <c r="N2114" s="49">
        <f>+H2114+M2114</f>
        <v>834362300000</v>
      </c>
      <c r="O2114" s="49">
        <v>416716266330</v>
      </c>
      <c r="P2114" s="49">
        <v>416716266330</v>
      </c>
      <c r="Q2114" s="49">
        <v>416716266330</v>
      </c>
      <c r="R2114" s="50">
        <v>416716266330</v>
      </c>
    </row>
    <row r="2115" spans="1:18" ht="18.600000000000001" thickBot="1" x14ac:dyDescent="0.35">
      <c r="A2115" s="2">
        <v>2021</v>
      </c>
      <c r="B2115" s="118" t="s">
        <v>439</v>
      </c>
      <c r="C2115" s="5" t="s">
        <v>197</v>
      </c>
      <c r="D2115" s="6"/>
      <c r="E2115" s="6"/>
      <c r="F2115" s="6"/>
      <c r="G2115" s="81" t="s">
        <v>440</v>
      </c>
      <c r="H2115" s="8">
        <f>+H2116+H2220+H2226+H2238+H2249</f>
        <v>4237527256305</v>
      </c>
      <c r="I2115" s="8">
        <f>+I2116+I2220+I2226+I2238+I2249</f>
        <v>0</v>
      </c>
      <c r="J2115" s="8">
        <f>+J2116+J2220+J2226+J2238+J2249</f>
        <v>0</v>
      </c>
      <c r="K2115" s="8">
        <f>+K2116+K2220+K2226+K2238+K2249</f>
        <v>21990000000</v>
      </c>
      <c r="L2115" s="8">
        <f>+L2116+L2220+L2226+L2238+L2249</f>
        <v>21990000000</v>
      </c>
      <c r="M2115" s="8">
        <f t="shared" si="870"/>
        <v>0</v>
      </c>
      <c r="N2115" s="8">
        <f>+N2116+N2220+N2226+N2238+N2249</f>
        <v>4237527256305</v>
      </c>
      <c r="O2115" s="8">
        <f t="shared" ref="O2115:R2115" si="887">+O2116+O2220+O2226+O2238+O2249</f>
        <v>4123807694102.4302</v>
      </c>
      <c r="P2115" s="8">
        <f t="shared" si="887"/>
        <v>4115340707993.0493</v>
      </c>
      <c r="Q2115" s="8">
        <f t="shared" si="887"/>
        <v>163045473221.76004</v>
      </c>
      <c r="R2115" s="9">
        <f t="shared" si="887"/>
        <v>161953687785.76004</v>
      </c>
    </row>
    <row r="2116" spans="1:18" ht="18.600000000000001" thickBot="1" x14ac:dyDescent="0.35">
      <c r="A2116" s="2">
        <v>2021</v>
      </c>
      <c r="B2116" s="118" t="s">
        <v>439</v>
      </c>
      <c r="C2116" s="10" t="s">
        <v>198</v>
      </c>
      <c r="D2116" s="11"/>
      <c r="E2116" s="11"/>
      <c r="F2116" s="42"/>
      <c r="G2116" s="82" t="s">
        <v>199</v>
      </c>
      <c r="H2116" s="102">
        <f>+H2117</f>
        <v>4013197084476</v>
      </c>
      <c r="I2116" s="102">
        <f>+I2117</f>
        <v>0</v>
      </c>
      <c r="J2116" s="102">
        <f>+J2117</f>
        <v>0</v>
      </c>
      <c r="K2116" s="102">
        <f>+K2117</f>
        <v>0</v>
      </c>
      <c r="L2116" s="102">
        <f>+L2117</f>
        <v>0</v>
      </c>
      <c r="M2116" s="102">
        <f t="shared" si="870"/>
        <v>0</v>
      </c>
      <c r="N2116" s="102">
        <f>+N2117</f>
        <v>4013197084476</v>
      </c>
      <c r="O2116" s="102">
        <f t="shared" ref="O2116:R2116" si="888">+O2117</f>
        <v>4000439279873.5601</v>
      </c>
      <c r="P2116" s="102">
        <f t="shared" si="888"/>
        <v>3993889206667.7598</v>
      </c>
      <c r="Q2116" s="102">
        <f t="shared" si="888"/>
        <v>124389185312.07001</v>
      </c>
      <c r="R2116" s="103">
        <f t="shared" si="888"/>
        <v>124385036297.07001</v>
      </c>
    </row>
    <row r="2117" spans="1:18" ht="18.600000000000001" thickBot="1" x14ac:dyDescent="0.35">
      <c r="A2117" s="2">
        <v>2021</v>
      </c>
      <c r="B2117" s="118" t="s">
        <v>439</v>
      </c>
      <c r="C2117" s="15" t="s">
        <v>200</v>
      </c>
      <c r="D2117" s="16"/>
      <c r="E2117" s="16"/>
      <c r="F2117" s="21"/>
      <c r="G2117" s="85" t="s">
        <v>201</v>
      </c>
      <c r="H2117" s="95">
        <f>+H2118+H2122+H2126+H2130+H2134+H2138+H2142+H2146+H2150+H2154+H2160+H2164+H2168+H2172+H2176+H2180+H2184+H2189+H2192+H2196+H2200+H2204+H2208+H2212</f>
        <v>4013197084476</v>
      </c>
      <c r="I2117" s="95">
        <f>+I2118+I2122+I2126+I2130+I2134+I2138+I2142+I2146+I2150+I2154+I2160+I2164+I2168+I2172+I2176+I2180+I2184+I2189+I2192+I2196+I2200+I2204+I2208+I2212</f>
        <v>0</v>
      </c>
      <c r="J2117" s="95">
        <f>+J2118+J2122+J2126+J2130+J2134+J2138+J2142+J2146+J2150+J2154+J2160+J2164+J2168+J2172+J2176+J2180+J2184+J2189+J2192+J2196+J2200+J2204+J2208+J2212</f>
        <v>0</v>
      </c>
      <c r="K2117" s="95">
        <f>+K2118+K2122+K2126+K2130+K2134+K2138+K2142+K2146+K2150+K2154+K2160+K2164+K2168+K2172+K2176+K2180+K2184+K2189+K2192+K2196+K2200+K2204+K2208+K2212</f>
        <v>0</v>
      </c>
      <c r="L2117" s="95">
        <f>+L2118+L2122+L2126+L2130+L2134+L2138+L2142+L2146+L2150+L2154+L2160+L2164+L2168+L2172+L2176+L2180+L2184+L2189+L2192+L2196+L2200+L2204+L2208+L2212</f>
        <v>0</v>
      </c>
      <c r="M2117" s="95">
        <f t="shared" si="870"/>
        <v>0</v>
      </c>
      <c r="N2117" s="95">
        <f>+N2118+N2122+N2126+N2130+N2134+N2138+N2142+N2146+N2150+N2154+N2160+N2164+N2168+N2172+N2176+N2180+N2184+N2189+N2192+N2196+N2200+N2204+N2208+N2212</f>
        <v>4013197084476</v>
      </c>
      <c r="O2117" s="95">
        <f t="shared" ref="O2117:R2117" si="889">+O2118+O2122+O2126+O2130+O2134+O2138+O2142+O2146+O2150+O2154+O2160+O2164+O2168+O2172+O2176+O2180+O2184+O2189+O2192+O2196+O2200+O2204+O2208+O2212</f>
        <v>4000439279873.5601</v>
      </c>
      <c r="P2117" s="95">
        <f t="shared" si="889"/>
        <v>3993889206667.7598</v>
      </c>
      <c r="Q2117" s="95">
        <f t="shared" si="889"/>
        <v>124389185312.07001</v>
      </c>
      <c r="R2117" s="97">
        <f t="shared" si="889"/>
        <v>124385036297.07001</v>
      </c>
    </row>
    <row r="2118" spans="1:18" ht="47.4" thickBot="1" x14ac:dyDescent="0.35">
      <c r="A2118" s="2">
        <v>2021</v>
      </c>
      <c r="B2118" s="118" t="s">
        <v>439</v>
      </c>
      <c r="C2118" s="15" t="s">
        <v>202</v>
      </c>
      <c r="D2118" s="21"/>
      <c r="E2118" s="21"/>
      <c r="F2118" s="21"/>
      <c r="G2118" s="85" t="s">
        <v>203</v>
      </c>
      <c r="H2118" s="95">
        <f t="shared" ref="H2118:L2120" si="890">+H2119</f>
        <v>197403295128</v>
      </c>
      <c r="I2118" s="95">
        <f t="shared" si="890"/>
        <v>0</v>
      </c>
      <c r="J2118" s="95">
        <f t="shared" si="890"/>
        <v>0</v>
      </c>
      <c r="K2118" s="95">
        <f t="shared" si="890"/>
        <v>0</v>
      </c>
      <c r="L2118" s="95">
        <f t="shared" si="890"/>
        <v>0</v>
      </c>
      <c r="M2118" s="95">
        <f t="shared" si="870"/>
        <v>0</v>
      </c>
      <c r="N2118" s="95">
        <f>+N2119</f>
        <v>197403295128</v>
      </c>
      <c r="O2118" s="95">
        <f t="shared" ref="O2118:R2120" si="891">+O2119</f>
        <v>197403295128</v>
      </c>
      <c r="P2118" s="95">
        <f t="shared" si="891"/>
        <v>197403295128</v>
      </c>
      <c r="Q2118" s="95">
        <f t="shared" si="891"/>
        <v>0</v>
      </c>
      <c r="R2118" s="97">
        <f t="shared" si="891"/>
        <v>0</v>
      </c>
    </row>
    <row r="2119" spans="1:18" ht="47.4" thickBot="1" x14ac:dyDescent="0.35">
      <c r="A2119" s="2">
        <v>2021</v>
      </c>
      <c r="B2119" s="118" t="s">
        <v>439</v>
      </c>
      <c r="C2119" s="15" t="s">
        <v>204</v>
      </c>
      <c r="D2119" s="53"/>
      <c r="E2119" s="53"/>
      <c r="F2119" s="21"/>
      <c r="G2119" s="85" t="s">
        <v>203</v>
      </c>
      <c r="H2119" s="95">
        <f t="shared" si="890"/>
        <v>197403295128</v>
      </c>
      <c r="I2119" s="95">
        <f t="shared" si="890"/>
        <v>0</v>
      </c>
      <c r="J2119" s="95">
        <f t="shared" si="890"/>
        <v>0</v>
      </c>
      <c r="K2119" s="95">
        <f t="shared" si="890"/>
        <v>0</v>
      </c>
      <c r="L2119" s="95">
        <f t="shared" si="890"/>
        <v>0</v>
      </c>
      <c r="M2119" s="95">
        <f t="shared" si="870"/>
        <v>0</v>
      </c>
      <c r="N2119" s="95">
        <f>+N2120</f>
        <v>197403295128</v>
      </c>
      <c r="O2119" s="95">
        <f t="shared" si="891"/>
        <v>197403295128</v>
      </c>
      <c r="P2119" s="95">
        <f t="shared" si="891"/>
        <v>197403295128</v>
      </c>
      <c r="Q2119" s="95">
        <f t="shared" si="891"/>
        <v>0</v>
      </c>
      <c r="R2119" s="97">
        <f t="shared" si="891"/>
        <v>0</v>
      </c>
    </row>
    <row r="2120" spans="1:18" ht="18.600000000000001" thickBot="1" x14ac:dyDescent="0.35">
      <c r="A2120" s="2">
        <v>2021</v>
      </c>
      <c r="B2120" s="118" t="s">
        <v>439</v>
      </c>
      <c r="C2120" s="15" t="s">
        <v>205</v>
      </c>
      <c r="D2120" s="53"/>
      <c r="E2120" s="53"/>
      <c r="F2120" s="21"/>
      <c r="G2120" s="85" t="s">
        <v>206</v>
      </c>
      <c r="H2120" s="95">
        <f t="shared" si="890"/>
        <v>197403295128</v>
      </c>
      <c r="I2120" s="95">
        <f t="shared" si="890"/>
        <v>0</v>
      </c>
      <c r="J2120" s="95">
        <f t="shared" si="890"/>
        <v>0</v>
      </c>
      <c r="K2120" s="95">
        <f t="shared" si="890"/>
        <v>0</v>
      </c>
      <c r="L2120" s="95">
        <f t="shared" si="890"/>
        <v>0</v>
      </c>
      <c r="M2120" s="95">
        <f t="shared" si="870"/>
        <v>0</v>
      </c>
      <c r="N2120" s="95">
        <f>+N2121</f>
        <v>197403295128</v>
      </c>
      <c r="O2120" s="95">
        <f t="shared" si="891"/>
        <v>197403295128</v>
      </c>
      <c r="P2120" s="95">
        <f t="shared" si="891"/>
        <v>197403295128</v>
      </c>
      <c r="Q2120" s="95">
        <f t="shared" si="891"/>
        <v>0</v>
      </c>
      <c r="R2120" s="97">
        <f t="shared" si="891"/>
        <v>0</v>
      </c>
    </row>
    <row r="2121" spans="1:18" ht="18.600000000000001" thickBot="1" x14ac:dyDescent="0.35">
      <c r="A2121" s="2">
        <v>2021</v>
      </c>
      <c r="B2121" s="118" t="s">
        <v>439</v>
      </c>
      <c r="C2121" s="20" t="s">
        <v>207</v>
      </c>
      <c r="D2121" s="21" t="s">
        <v>172</v>
      </c>
      <c r="E2121" s="21">
        <v>11</v>
      </c>
      <c r="F2121" s="21" t="s">
        <v>19</v>
      </c>
      <c r="G2121" s="88" t="s">
        <v>208</v>
      </c>
      <c r="H2121" s="90">
        <v>197403295128</v>
      </c>
      <c r="I2121" s="90">
        <v>0</v>
      </c>
      <c r="J2121" s="90">
        <v>0</v>
      </c>
      <c r="K2121" s="90">
        <v>0</v>
      </c>
      <c r="L2121" s="90">
        <v>0</v>
      </c>
      <c r="M2121" s="90">
        <f t="shared" si="870"/>
        <v>0</v>
      </c>
      <c r="N2121" s="90">
        <f>+H2121+M2121</f>
        <v>197403295128</v>
      </c>
      <c r="O2121" s="90">
        <v>197403295128</v>
      </c>
      <c r="P2121" s="90">
        <v>197403295128</v>
      </c>
      <c r="Q2121" s="90">
        <v>0</v>
      </c>
      <c r="R2121" s="91">
        <v>0</v>
      </c>
    </row>
    <row r="2122" spans="1:18" ht="47.4" thickBot="1" x14ac:dyDescent="0.35">
      <c r="A2122" s="2">
        <v>2021</v>
      </c>
      <c r="B2122" s="118" t="s">
        <v>439</v>
      </c>
      <c r="C2122" s="15" t="s">
        <v>209</v>
      </c>
      <c r="D2122" s="53"/>
      <c r="E2122" s="53"/>
      <c r="F2122" s="21"/>
      <c r="G2122" s="85" t="s">
        <v>210</v>
      </c>
      <c r="H2122" s="95">
        <f t="shared" ref="H2122:L2124" si="892">+H2123</f>
        <v>1740600000</v>
      </c>
      <c r="I2122" s="95">
        <f t="shared" si="892"/>
        <v>0</v>
      </c>
      <c r="J2122" s="95">
        <f t="shared" si="892"/>
        <v>0</v>
      </c>
      <c r="K2122" s="95">
        <f t="shared" si="892"/>
        <v>0</v>
      </c>
      <c r="L2122" s="95">
        <f t="shared" si="892"/>
        <v>0</v>
      </c>
      <c r="M2122" s="95">
        <f t="shared" si="870"/>
        <v>0</v>
      </c>
      <c r="N2122" s="95">
        <f>+N2123</f>
        <v>1740600000</v>
      </c>
      <c r="O2122" s="95">
        <f t="shared" ref="O2122:R2124" si="893">+O2123</f>
        <v>1740600000</v>
      </c>
      <c r="P2122" s="95">
        <f t="shared" si="893"/>
        <v>1740600000</v>
      </c>
      <c r="Q2122" s="95">
        <f t="shared" si="893"/>
        <v>0</v>
      </c>
      <c r="R2122" s="97">
        <f t="shared" si="893"/>
        <v>0</v>
      </c>
    </row>
    <row r="2123" spans="1:18" ht="47.4" thickBot="1" x14ac:dyDescent="0.35">
      <c r="A2123" s="2">
        <v>2021</v>
      </c>
      <c r="B2123" s="118" t="s">
        <v>439</v>
      </c>
      <c r="C2123" s="15" t="s">
        <v>211</v>
      </c>
      <c r="D2123" s="21"/>
      <c r="E2123" s="21"/>
      <c r="F2123" s="21"/>
      <c r="G2123" s="104" t="s">
        <v>210</v>
      </c>
      <c r="H2123" s="95">
        <f t="shared" si="892"/>
        <v>1740600000</v>
      </c>
      <c r="I2123" s="95">
        <f t="shared" si="892"/>
        <v>0</v>
      </c>
      <c r="J2123" s="95">
        <f t="shared" si="892"/>
        <v>0</v>
      </c>
      <c r="K2123" s="95">
        <f t="shared" si="892"/>
        <v>0</v>
      </c>
      <c r="L2123" s="95">
        <f t="shared" si="892"/>
        <v>0</v>
      </c>
      <c r="M2123" s="95">
        <f t="shared" si="870"/>
        <v>0</v>
      </c>
      <c r="N2123" s="95">
        <f>+N2124</f>
        <v>1740600000</v>
      </c>
      <c r="O2123" s="95">
        <f t="shared" si="893"/>
        <v>1740600000</v>
      </c>
      <c r="P2123" s="95">
        <f t="shared" si="893"/>
        <v>1740600000</v>
      </c>
      <c r="Q2123" s="95">
        <f t="shared" si="893"/>
        <v>0</v>
      </c>
      <c r="R2123" s="97">
        <f t="shared" si="893"/>
        <v>0</v>
      </c>
    </row>
    <row r="2124" spans="1:18" ht="18.600000000000001" thickBot="1" x14ac:dyDescent="0.35">
      <c r="A2124" s="2">
        <v>2021</v>
      </c>
      <c r="B2124" s="118" t="s">
        <v>439</v>
      </c>
      <c r="C2124" s="15" t="s">
        <v>212</v>
      </c>
      <c r="D2124" s="21"/>
      <c r="E2124" s="21"/>
      <c r="F2124" s="21"/>
      <c r="G2124" s="85" t="s">
        <v>206</v>
      </c>
      <c r="H2124" s="95">
        <f t="shared" si="892"/>
        <v>1740600000</v>
      </c>
      <c r="I2124" s="95">
        <f t="shared" si="892"/>
        <v>0</v>
      </c>
      <c r="J2124" s="95">
        <f t="shared" si="892"/>
        <v>0</v>
      </c>
      <c r="K2124" s="95">
        <f t="shared" si="892"/>
        <v>0</v>
      </c>
      <c r="L2124" s="95">
        <f t="shared" si="892"/>
        <v>0</v>
      </c>
      <c r="M2124" s="95">
        <f t="shared" si="870"/>
        <v>0</v>
      </c>
      <c r="N2124" s="95">
        <f>+N2125</f>
        <v>1740600000</v>
      </c>
      <c r="O2124" s="95">
        <f t="shared" si="893"/>
        <v>1740600000</v>
      </c>
      <c r="P2124" s="95">
        <f t="shared" si="893"/>
        <v>1740600000</v>
      </c>
      <c r="Q2124" s="95">
        <f t="shared" si="893"/>
        <v>0</v>
      </c>
      <c r="R2124" s="97">
        <f t="shared" si="893"/>
        <v>0</v>
      </c>
    </row>
    <row r="2125" spans="1:18" ht="18.600000000000001" thickBot="1" x14ac:dyDescent="0.35">
      <c r="A2125" s="2">
        <v>2021</v>
      </c>
      <c r="B2125" s="118" t="s">
        <v>439</v>
      </c>
      <c r="C2125" s="20" t="s">
        <v>213</v>
      </c>
      <c r="D2125" s="21" t="s">
        <v>172</v>
      </c>
      <c r="E2125" s="21">
        <v>11</v>
      </c>
      <c r="F2125" s="21" t="s">
        <v>19</v>
      </c>
      <c r="G2125" s="88" t="s">
        <v>208</v>
      </c>
      <c r="H2125" s="90">
        <v>1740600000</v>
      </c>
      <c r="I2125" s="90">
        <v>0</v>
      </c>
      <c r="J2125" s="90">
        <v>0</v>
      </c>
      <c r="K2125" s="90">
        <v>0</v>
      </c>
      <c r="L2125" s="90">
        <v>0</v>
      </c>
      <c r="M2125" s="90">
        <f t="shared" si="870"/>
        <v>0</v>
      </c>
      <c r="N2125" s="90">
        <f>+H2125+M2125</f>
        <v>1740600000</v>
      </c>
      <c r="O2125" s="90">
        <v>1740600000</v>
      </c>
      <c r="P2125" s="90">
        <v>1740600000</v>
      </c>
      <c r="Q2125" s="90">
        <v>0</v>
      </c>
      <c r="R2125" s="91">
        <v>0</v>
      </c>
    </row>
    <row r="2126" spans="1:18" ht="63" thickBot="1" x14ac:dyDescent="0.35">
      <c r="A2126" s="2">
        <v>2021</v>
      </c>
      <c r="B2126" s="118" t="s">
        <v>439</v>
      </c>
      <c r="C2126" s="15" t="s">
        <v>214</v>
      </c>
      <c r="D2126" s="21"/>
      <c r="E2126" s="21"/>
      <c r="F2126" s="21"/>
      <c r="G2126" s="85" t="s">
        <v>215</v>
      </c>
      <c r="H2126" s="95">
        <f t="shared" ref="H2126:L2128" si="894">+H2127</f>
        <v>152413550265</v>
      </c>
      <c r="I2126" s="95">
        <f t="shared" si="894"/>
        <v>0</v>
      </c>
      <c r="J2126" s="95">
        <f t="shared" si="894"/>
        <v>0</v>
      </c>
      <c r="K2126" s="95">
        <f t="shared" si="894"/>
        <v>0</v>
      </c>
      <c r="L2126" s="95">
        <f t="shared" si="894"/>
        <v>0</v>
      </c>
      <c r="M2126" s="95">
        <f t="shared" si="870"/>
        <v>0</v>
      </c>
      <c r="N2126" s="95">
        <f>+N2127</f>
        <v>152413550265</v>
      </c>
      <c r="O2126" s="95">
        <f t="shared" ref="O2126:R2128" si="895">+O2127</f>
        <v>152413550265</v>
      </c>
      <c r="P2126" s="95">
        <f t="shared" si="895"/>
        <v>152413550265</v>
      </c>
      <c r="Q2126" s="95">
        <f t="shared" si="895"/>
        <v>0</v>
      </c>
      <c r="R2126" s="97">
        <f t="shared" si="895"/>
        <v>0</v>
      </c>
    </row>
    <row r="2127" spans="1:18" ht="63" thickBot="1" x14ac:dyDescent="0.35">
      <c r="A2127" s="2">
        <v>2021</v>
      </c>
      <c r="B2127" s="118" t="s">
        <v>439</v>
      </c>
      <c r="C2127" s="15" t="s">
        <v>216</v>
      </c>
      <c r="D2127" s="53"/>
      <c r="E2127" s="53"/>
      <c r="F2127" s="21"/>
      <c r="G2127" s="85" t="s">
        <v>215</v>
      </c>
      <c r="H2127" s="95">
        <f t="shared" si="894"/>
        <v>152413550265</v>
      </c>
      <c r="I2127" s="95">
        <f t="shared" si="894"/>
        <v>0</v>
      </c>
      <c r="J2127" s="95">
        <f t="shared" si="894"/>
        <v>0</v>
      </c>
      <c r="K2127" s="95">
        <f t="shared" si="894"/>
        <v>0</v>
      </c>
      <c r="L2127" s="95">
        <f t="shared" si="894"/>
        <v>0</v>
      </c>
      <c r="M2127" s="95">
        <f t="shared" si="870"/>
        <v>0</v>
      </c>
      <c r="N2127" s="95">
        <f>+N2128</f>
        <v>152413550265</v>
      </c>
      <c r="O2127" s="95">
        <f t="shared" si="895"/>
        <v>152413550265</v>
      </c>
      <c r="P2127" s="95">
        <f t="shared" si="895"/>
        <v>152413550265</v>
      </c>
      <c r="Q2127" s="95">
        <f t="shared" si="895"/>
        <v>0</v>
      </c>
      <c r="R2127" s="97">
        <f t="shared" si="895"/>
        <v>0</v>
      </c>
    </row>
    <row r="2128" spans="1:18" ht="18.600000000000001" thickBot="1" x14ac:dyDescent="0.35">
      <c r="A2128" s="2">
        <v>2021</v>
      </c>
      <c r="B2128" s="118" t="s">
        <v>439</v>
      </c>
      <c r="C2128" s="15" t="s">
        <v>217</v>
      </c>
      <c r="D2128" s="53"/>
      <c r="E2128" s="53"/>
      <c r="F2128" s="21"/>
      <c r="G2128" s="85" t="s">
        <v>218</v>
      </c>
      <c r="H2128" s="95">
        <f t="shared" si="894"/>
        <v>152413550265</v>
      </c>
      <c r="I2128" s="95">
        <f t="shared" si="894"/>
        <v>0</v>
      </c>
      <c r="J2128" s="95">
        <f t="shared" si="894"/>
        <v>0</v>
      </c>
      <c r="K2128" s="95">
        <f t="shared" si="894"/>
        <v>0</v>
      </c>
      <c r="L2128" s="95">
        <f t="shared" si="894"/>
        <v>0</v>
      </c>
      <c r="M2128" s="95">
        <f t="shared" si="870"/>
        <v>0</v>
      </c>
      <c r="N2128" s="95">
        <f>+N2129</f>
        <v>152413550265</v>
      </c>
      <c r="O2128" s="95">
        <f t="shared" si="895"/>
        <v>152413550265</v>
      </c>
      <c r="P2128" s="95">
        <f t="shared" si="895"/>
        <v>152413550265</v>
      </c>
      <c r="Q2128" s="95">
        <f t="shared" si="895"/>
        <v>0</v>
      </c>
      <c r="R2128" s="97">
        <f t="shared" si="895"/>
        <v>0</v>
      </c>
    </row>
    <row r="2129" spans="1:18" ht="18.600000000000001" thickBot="1" x14ac:dyDescent="0.35">
      <c r="A2129" s="2">
        <v>2021</v>
      </c>
      <c r="B2129" s="118" t="s">
        <v>439</v>
      </c>
      <c r="C2129" s="20" t="s">
        <v>219</v>
      </c>
      <c r="D2129" s="21" t="s">
        <v>172</v>
      </c>
      <c r="E2129" s="21">
        <v>11</v>
      </c>
      <c r="F2129" s="21" t="s">
        <v>19</v>
      </c>
      <c r="G2129" s="88" t="s">
        <v>208</v>
      </c>
      <c r="H2129" s="90">
        <v>152413550265</v>
      </c>
      <c r="I2129" s="90">
        <v>0</v>
      </c>
      <c r="J2129" s="90">
        <v>0</v>
      </c>
      <c r="K2129" s="90">
        <v>0</v>
      </c>
      <c r="L2129" s="90">
        <v>0</v>
      </c>
      <c r="M2129" s="90">
        <f t="shared" si="870"/>
        <v>0</v>
      </c>
      <c r="N2129" s="90">
        <f>+H2129+M2129</f>
        <v>152413550265</v>
      </c>
      <c r="O2129" s="90">
        <v>152413550265</v>
      </c>
      <c r="P2129" s="90">
        <v>152413550265</v>
      </c>
      <c r="Q2129" s="90">
        <v>0</v>
      </c>
      <c r="R2129" s="91">
        <v>0</v>
      </c>
    </row>
    <row r="2130" spans="1:18" ht="78.599999999999994" thickBot="1" x14ac:dyDescent="0.35">
      <c r="A2130" s="2">
        <v>2021</v>
      </c>
      <c r="B2130" s="118" t="s">
        <v>439</v>
      </c>
      <c r="C2130" s="15" t="s">
        <v>220</v>
      </c>
      <c r="D2130" s="21"/>
      <c r="E2130" s="21"/>
      <c r="F2130" s="21"/>
      <c r="G2130" s="104" t="s">
        <v>221</v>
      </c>
      <c r="H2130" s="95">
        <f t="shared" ref="H2130:L2132" si="896">+H2131</f>
        <v>174246806812</v>
      </c>
      <c r="I2130" s="95">
        <f t="shared" si="896"/>
        <v>0</v>
      </c>
      <c r="J2130" s="95">
        <f t="shared" si="896"/>
        <v>0</v>
      </c>
      <c r="K2130" s="95">
        <f t="shared" si="896"/>
        <v>0</v>
      </c>
      <c r="L2130" s="95">
        <f t="shared" si="896"/>
        <v>0</v>
      </c>
      <c r="M2130" s="95">
        <f t="shared" si="870"/>
        <v>0</v>
      </c>
      <c r="N2130" s="95">
        <f>+N2131</f>
        <v>174246806812</v>
      </c>
      <c r="O2130" s="95">
        <f t="shared" ref="O2130:R2132" si="897">+O2131</f>
        <v>174246806812</v>
      </c>
      <c r="P2130" s="95">
        <f t="shared" si="897"/>
        <v>174246806812</v>
      </c>
      <c r="Q2130" s="95">
        <f t="shared" si="897"/>
        <v>0</v>
      </c>
      <c r="R2130" s="97">
        <f t="shared" si="897"/>
        <v>0</v>
      </c>
    </row>
    <row r="2131" spans="1:18" ht="78.599999999999994" thickBot="1" x14ac:dyDescent="0.35">
      <c r="A2131" s="2">
        <v>2021</v>
      </c>
      <c r="B2131" s="118" t="s">
        <v>439</v>
      </c>
      <c r="C2131" s="15" t="s">
        <v>222</v>
      </c>
      <c r="D2131" s="53"/>
      <c r="E2131" s="53"/>
      <c r="F2131" s="21"/>
      <c r="G2131" s="104" t="s">
        <v>221</v>
      </c>
      <c r="H2131" s="95">
        <f t="shared" si="896"/>
        <v>174246806812</v>
      </c>
      <c r="I2131" s="95">
        <f t="shared" si="896"/>
        <v>0</v>
      </c>
      <c r="J2131" s="95">
        <f t="shared" si="896"/>
        <v>0</v>
      </c>
      <c r="K2131" s="95">
        <f t="shared" si="896"/>
        <v>0</v>
      </c>
      <c r="L2131" s="95">
        <f t="shared" si="896"/>
        <v>0</v>
      </c>
      <c r="M2131" s="95">
        <f t="shared" si="870"/>
        <v>0</v>
      </c>
      <c r="N2131" s="95">
        <f>+N2132</f>
        <v>174246806812</v>
      </c>
      <c r="O2131" s="95">
        <f t="shared" si="897"/>
        <v>174246806812</v>
      </c>
      <c r="P2131" s="95">
        <f t="shared" si="897"/>
        <v>174246806812</v>
      </c>
      <c r="Q2131" s="95">
        <f t="shared" si="897"/>
        <v>0</v>
      </c>
      <c r="R2131" s="97">
        <f t="shared" si="897"/>
        <v>0</v>
      </c>
    </row>
    <row r="2132" spans="1:18" ht="18.600000000000001" thickBot="1" x14ac:dyDescent="0.35">
      <c r="A2132" s="2">
        <v>2021</v>
      </c>
      <c r="B2132" s="118" t="s">
        <v>439</v>
      </c>
      <c r="C2132" s="15" t="s">
        <v>223</v>
      </c>
      <c r="D2132" s="53"/>
      <c r="E2132" s="53"/>
      <c r="F2132" s="21"/>
      <c r="G2132" s="85" t="s">
        <v>218</v>
      </c>
      <c r="H2132" s="95">
        <f t="shared" si="896"/>
        <v>174246806812</v>
      </c>
      <c r="I2132" s="95">
        <f t="shared" si="896"/>
        <v>0</v>
      </c>
      <c r="J2132" s="95">
        <f t="shared" si="896"/>
        <v>0</v>
      </c>
      <c r="K2132" s="95">
        <f t="shared" si="896"/>
        <v>0</v>
      </c>
      <c r="L2132" s="95">
        <f t="shared" si="896"/>
        <v>0</v>
      </c>
      <c r="M2132" s="95">
        <f t="shared" si="870"/>
        <v>0</v>
      </c>
      <c r="N2132" s="95">
        <f>+N2133</f>
        <v>174246806812</v>
      </c>
      <c r="O2132" s="95">
        <f t="shared" si="897"/>
        <v>174246806812</v>
      </c>
      <c r="P2132" s="95">
        <f t="shared" si="897"/>
        <v>174246806812</v>
      </c>
      <c r="Q2132" s="95">
        <f t="shared" si="897"/>
        <v>0</v>
      </c>
      <c r="R2132" s="97">
        <f t="shared" si="897"/>
        <v>0</v>
      </c>
    </row>
    <row r="2133" spans="1:18" ht="18.600000000000001" thickBot="1" x14ac:dyDescent="0.35">
      <c r="A2133" s="2">
        <v>2021</v>
      </c>
      <c r="B2133" s="118" t="s">
        <v>439</v>
      </c>
      <c r="C2133" s="20" t="s">
        <v>224</v>
      </c>
      <c r="D2133" s="21" t="s">
        <v>172</v>
      </c>
      <c r="E2133" s="21">
        <v>11</v>
      </c>
      <c r="F2133" s="21" t="s">
        <v>19</v>
      </c>
      <c r="G2133" s="88" t="s">
        <v>208</v>
      </c>
      <c r="H2133" s="90">
        <v>174246806812</v>
      </c>
      <c r="I2133" s="90">
        <v>0</v>
      </c>
      <c r="J2133" s="90">
        <v>0</v>
      </c>
      <c r="K2133" s="90">
        <v>0</v>
      </c>
      <c r="L2133" s="90">
        <v>0</v>
      </c>
      <c r="M2133" s="90">
        <f t="shared" si="870"/>
        <v>0</v>
      </c>
      <c r="N2133" s="90">
        <f>+H2133+M2133</f>
        <v>174246806812</v>
      </c>
      <c r="O2133" s="90">
        <v>174246806812</v>
      </c>
      <c r="P2133" s="90">
        <v>174246806812</v>
      </c>
      <c r="Q2133" s="90">
        <v>0</v>
      </c>
      <c r="R2133" s="91">
        <v>0</v>
      </c>
    </row>
    <row r="2134" spans="1:18" ht="63" thickBot="1" x14ac:dyDescent="0.35">
      <c r="A2134" s="2">
        <v>2021</v>
      </c>
      <c r="B2134" s="118" t="s">
        <v>439</v>
      </c>
      <c r="C2134" s="15" t="s">
        <v>225</v>
      </c>
      <c r="D2134" s="16"/>
      <c r="E2134" s="16"/>
      <c r="F2134" s="16"/>
      <c r="G2134" s="85" t="s">
        <v>226</v>
      </c>
      <c r="H2134" s="95">
        <f t="shared" ref="H2134:L2136" si="898">+H2135</f>
        <v>251092107058</v>
      </c>
      <c r="I2134" s="95">
        <f t="shared" si="898"/>
        <v>0</v>
      </c>
      <c r="J2134" s="95">
        <f t="shared" si="898"/>
        <v>0</v>
      </c>
      <c r="K2134" s="95">
        <f t="shared" si="898"/>
        <v>0</v>
      </c>
      <c r="L2134" s="95">
        <f t="shared" si="898"/>
        <v>0</v>
      </c>
      <c r="M2134" s="95">
        <f t="shared" si="870"/>
        <v>0</v>
      </c>
      <c r="N2134" s="95">
        <f>+N2135</f>
        <v>251092107058</v>
      </c>
      <c r="O2134" s="95">
        <f t="shared" ref="O2134:R2136" si="899">+O2135</f>
        <v>251092107058</v>
      </c>
      <c r="P2134" s="95">
        <f t="shared" si="899"/>
        <v>251092107058</v>
      </c>
      <c r="Q2134" s="95">
        <f t="shared" si="899"/>
        <v>0</v>
      </c>
      <c r="R2134" s="97">
        <f t="shared" si="899"/>
        <v>0</v>
      </c>
    </row>
    <row r="2135" spans="1:18" ht="63" thickBot="1" x14ac:dyDescent="0.35">
      <c r="A2135" s="2">
        <v>2021</v>
      </c>
      <c r="B2135" s="118" t="s">
        <v>439</v>
      </c>
      <c r="C2135" s="15" t="s">
        <v>227</v>
      </c>
      <c r="D2135" s="55"/>
      <c r="E2135" s="55"/>
      <c r="F2135" s="16"/>
      <c r="G2135" s="104" t="s">
        <v>226</v>
      </c>
      <c r="H2135" s="95">
        <f t="shared" si="898"/>
        <v>251092107058</v>
      </c>
      <c r="I2135" s="95">
        <f t="shared" si="898"/>
        <v>0</v>
      </c>
      <c r="J2135" s="95">
        <f t="shared" si="898"/>
        <v>0</v>
      </c>
      <c r="K2135" s="95">
        <f t="shared" si="898"/>
        <v>0</v>
      </c>
      <c r="L2135" s="95">
        <f t="shared" si="898"/>
        <v>0</v>
      </c>
      <c r="M2135" s="95">
        <f t="shared" si="870"/>
        <v>0</v>
      </c>
      <c r="N2135" s="95">
        <f>+N2136</f>
        <v>251092107058</v>
      </c>
      <c r="O2135" s="95">
        <f t="shared" si="899"/>
        <v>251092107058</v>
      </c>
      <c r="P2135" s="95">
        <f t="shared" si="899"/>
        <v>251092107058</v>
      </c>
      <c r="Q2135" s="95">
        <f t="shared" si="899"/>
        <v>0</v>
      </c>
      <c r="R2135" s="97">
        <f t="shared" si="899"/>
        <v>0</v>
      </c>
    </row>
    <row r="2136" spans="1:18" ht="18.600000000000001" thickBot="1" x14ac:dyDescent="0.35">
      <c r="A2136" s="2">
        <v>2021</v>
      </c>
      <c r="B2136" s="118" t="s">
        <v>439</v>
      </c>
      <c r="C2136" s="15" t="s">
        <v>228</v>
      </c>
      <c r="D2136" s="55"/>
      <c r="E2136" s="55"/>
      <c r="F2136" s="16"/>
      <c r="G2136" s="85" t="s">
        <v>218</v>
      </c>
      <c r="H2136" s="95">
        <f t="shared" si="898"/>
        <v>251092107058</v>
      </c>
      <c r="I2136" s="95">
        <f t="shared" si="898"/>
        <v>0</v>
      </c>
      <c r="J2136" s="95">
        <f t="shared" si="898"/>
        <v>0</v>
      </c>
      <c r="K2136" s="95">
        <f t="shared" si="898"/>
        <v>0</v>
      </c>
      <c r="L2136" s="95">
        <f t="shared" si="898"/>
        <v>0</v>
      </c>
      <c r="M2136" s="95">
        <f t="shared" si="870"/>
        <v>0</v>
      </c>
      <c r="N2136" s="95">
        <f>+N2137</f>
        <v>251092107058</v>
      </c>
      <c r="O2136" s="95">
        <f t="shared" si="899"/>
        <v>251092107058</v>
      </c>
      <c r="P2136" s="95">
        <f t="shared" si="899"/>
        <v>251092107058</v>
      </c>
      <c r="Q2136" s="95">
        <f t="shared" si="899"/>
        <v>0</v>
      </c>
      <c r="R2136" s="97">
        <f t="shared" si="899"/>
        <v>0</v>
      </c>
    </row>
    <row r="2137" spans="1:18" ht="18.600000000000001" thickBot="1" x14ac:dyDescent="0.35">
      <c r="A2137" s="2">
        <v>2021</v>
      </c>
      <c r="B2137" s="118" t="s">
        <v>439</v>
      </c>
      <c r="C2137" s="20" t="s">
        <v>229</v>
      </c>
      <c r="D2137" s="21" t="s">
        <v>172</v>
      </c>
      <c r="E2137" s="21">
        <v>11</v>
      </c>
      <c r="F2137" s="21" t="s">
        <v>19</v>
      </c>
      <c r="G2137" s="88" t="s">
        <v>208</v>
      </c>
      <c r="H2137" s="90">
        <v>251092107058</v>
      </c>
      <c r="I2137" s="90">
        <v>0</v>
      </c>
      <c r="J2137" s="90">
        <v>0</v>
      </c>
      <c r="K2137" s="90">
        <v>0</v>
      </c>
      <c r="L2137" s="90">
        <v>0</v>
      </c>
      <c r="M2137" s="90">
        <f t="shared" si="870"/>
        <v>0</v>
      </c>
      <c r="N2137" s="90">
        <f>+H2137+M2137</f>
        <v>251092107058</v>
      </c>
      <c r="O2137" s="90">
        <v>251092107058</v>
      </c>
      <c r="P2137" s="90">
        <v>251092107058</v>
      </c>
      <c r="Q2137" s="90">
        <v>0</v>
      </c>
      <c r="R2137" s="91">
        <v>0</v>
      </c>
    </row>
    <row r="2138" spans="1:18" ht="78.599999999999994" thickBot="1" x14ac:dyDescent="0.35">
      <c r="A2138" s="2">
        <v>2021</v>
      </c>
      <c r="B2138" s="118" t="s">
        <v>439</v>
      </c>
      <c r="C2138" s="15" t="s">
        <v>230</v>
      </c>
      <c r="D2138" s="21"/>
      <c r="E2138" s="21"/>
      <c r="F2138" s="21"/>
      <c r="G2138" s="85" t="s">
        <v>231</v>
      </c>
      <c r="H2138" s="95">
        <f t="shared" ref="H2138:L2140" si="900">+H2139</f>
        <v>242233026988</v>
      </c>
      <c r="I2138" s="95">
        <f t="shared" si="900"/>
        <v>0</v>
      </c>
      <c r="J2138" s="95">
        <f t="shared" si="900"/>
        <v>0</v>
      </c>
      <c r="K2138" s="95">
        <f t="shared" si="900"/>
        <v>0</v>
      </c>
      <c r="L2138" s="95">
        <f t="shared" si="900"/>
        <v>0</v>
      </c>
      <c r="M2138" s="95">
        <f t="shared" si="870"/>
        <v>0</v>
      </c>
      <c r="N2138" s="95">
        <f>+N2139</f>
        <v>242233026988</v>
      </c>
      <c r="O2138" s="95">
        <f t="shared" ref="O2138:R2140" si="901">+O2139</f>
        <v>242233026988</v>
      </c>
      <c r="P2138" s="95">
        <f t="shared" si="901"/>
        <v>242233026988</v>
      </c>
      <c r="Q2138" s="95">
        <f t="shared" si="901"/>
        <v>8850428804</v>
      </c>
      <c r="R2138" s="97">
        <f t="shared" si="901"/>
        <v>8850428804</v>
      </c>
    </row>
    <row r="2139" spans="1:18" ht="78.599999999999994" thickBot="1" x14ac:dyDescent="0.35">
      <c r="A2139" s="2">
        <v>2021</v>
      </c>
      <c r="B2139" s="118" t="s">
        <v>439</v>
      </c>
      <c r="C2139" s="15" t="s">
        <v>232</v>
      </c>
      <c r="D2139" s="53"/>
      <c r="E2139" s="53"/>
      <c r="F2139" s="21"/>
      <c r="G2139" s="85" t="s">
        <v>231</v>
      </c>
      <c r="H2139" s="95">
        <f t="shared" si="900"/>
        <v>242233026988</v>
      </c>
      <c r="I2139" s="95">
        <f t="shared" si="900"/>
        <v>0</v>
      </c>
      <c r="J2139" s="95">
        <f t="shared" si="900"/>
        <v>0</v>
      </c>
      <c r="K2139" s="95">
        <f t="shared" si="900"/>
        <v>0</v>
      </c>
      <c r="L2139" s="95">
        <f t="shared" si="900"/>
        <v>0</v>
      </c>
      <c r="M2139" s="95">
        <f t="shared" si="870"/>
        <v>0</v>
      </c>
      <c r="N2139" s="95">
        <f>+N2140</f>
        <v>242233026988</v>
      </c>
      <c r="O2139" s="95">
        <f t="shared" si="901"/>
        <v>242233026988</v>
      </c>
      <c r="P2139" s="95">
        <f t="shared" si="901"/>
        <v>242233026988</v>
      </c>
      <c r="Q2139" s="95">
        <f t="shared" si="901"/>
        <v>8850428804</v>
      </c>
      <c r="R2139" s="97">
        <f t="shared" si="901"/>
        <v>8850428804</v>
      </c>
    </row>
    <row r="2140" spans="1:18" ht="18.600000000000001" thickBot="1" x14ac:dyDescent="0.35">
      <c r="A2140" s="2">
        <v>2021</v>
      </c>
      <c r="B2140" s="118" t="s">
        <v>439</v>
      </c>
      <c r="C2140" s="15" t="s">
        <v>233</v>
      </c>
      <c r="D2140" s="53"/>
      <c r="E2140" s="53"/>
      <c r="F2140" s="21"/>
      <c r="G2140" s="85" t="s">
        <v>218</v>
      </c>
      <c r="H2140" s="95">
        <f t="shared" si="900"/>
        <v>242233026988</v>
      </c>
      <c r="I2140" s="95">
        <f t="shared" si="900"/>
        <v>0</v>
      </c>
      <c r="J2140" s="95">
        <f t="shared" si="900"/>
        <v>0</v>
      </c>
      <c r="K2140" s="95">
        <f t="shared" si="900"/>
        <v>0</v>
      </c>
      <c r="L2140" s="95">
        <f t="shared" si="900"/>
        <v>0</v>
      </c>
      <c r="M2140" s="95">
        <f t="shared" si="870"/>
        <v>0</v>
      </c>
      <c r="N2140" s="95">
        <f>+N2141</f>
        <v>242233026988</v>
      </c>
      <c r="O2140" s="95">
        <f t="shared" si="901"/>
        <v>242233026988</v>
      </c>
      <c r="P2140" s="95">
        <f t="shared" si="901"/>
        <v>242233026988</v>
      </c>
      <c r="Q2140" s="95">
        <f t="shared" si="901"/>
        <v>8850428804</v>
      </c>
      <c r="R2140" s="97">
        <f t="shared" si="901"/>
        <v>8850428804</v>
      </c>
    </row>
    <row r="2141" spans="1:18" ht="18.600000000000001" thickBot="1" x14ac:dyDescent="0.35">
      <c r="A2141" s="2">
        <v>2021</v>
      </c>
      <c r="B2141" s="118" t="s">
        <v>439</v>
      </c>
      <c r="C2141" s="20" t="s">
        <v>234</v>
      </c>
      <c r="D2141" s="21" t="s">
        <v>172</v>
      </c>
      <c r="E2141" s="21">
        <v>11</v>
      </c>
      <c r="F2141" s="21" t="s">
        <v>19</v>
      </c>
      <c r="G2141" s="88" t="s">
        <v>208</v>
      </c>
      <c r="H2141" s="90">
        <v>242233026988</v>
      </c>
      <c r="I2141" s="90">
        <v>0</v>
      </c>
      <c r="J2141" s="90">
        <v>0</v>
      </c>
      <c r="K2141" s="90">
        <v>0</v>
      </c>
      <c r="L2141" s="90">
        <v>0</v>
      </c>
      <c r="M2141" s="90">
        <f t="shared" si="870"/>
        <v>0</v>
      </c>
      <c r="N2141" s="90">
        <f>+H2141+M2141</f>
        <v>242233026988</v>
      </c>
      <c r="O2141" s="90">
        <v>242233026988</v>
      </c>
      <c r="P2141" s="90">
        <v>242233026988</v>
      </c>
      <c r="Q2141" s="90">
        <v>8850428804</v>
      </c>
      <c r="R2141" s="91">
        <v>8850428804</v>
      </c>
    </row>
    <row r="2142" spans="1:18" ht="63" thickBot="1" x14ac:dyDescent="0.35">
      <c r="A2142" s="2">
        <v>2021</v>
      </c>
      <c r="B2142" s="118" t="s">
        <v>439</v>
      </c>
      <c r="C2142" s="15" t="s">
        <v>235</v>
      </c>
      <c r="D2142" s="21"/>
      <c r="E2142" s="21"/>
      <c r="F2142" s="21"/>
      <c r="G2142" s="85" t="s">
        <v>236</v>
      </c>
      <c r="H2142" s="95">
        <f t="shared" ref="H2142:L2144" si="902">+H2143</f>
        <v>172797196133</v>
      </c>
      <c r="I2142" s="95">
        <f t="shared" si="902"/>
        <v>0</v>
      </c>
      <c r="J2142" s="95">
        <f t="shared" si="902"/>
        <v>0</v>
      </c>
      <c r="K2142" s="95">
        <f t="shared" si="902"/>
        <v>0</v>
      </c>
      <c r="L2142" s="95">
        <f t="shared" si="902"/>
        <v>0</v>
      </c>
      <c r="M2142" s="95">
        <f t="shared" si="870"/>
        <v>0</v>
      </c>
      <c r="N2142" s="95">
        <f>+N2143</f>
        <v>172797196133</v>
      </c>
      <c r="O2142" s="95">
        <f t="shared" ref="O2142:R2144" si="903">+O2143</f>
        <v>172797196133</v>
      </c>
      <c r="P2142" s="95">
        <f t="shared" si="903"/>
        <v>172797196133</v>
      </c>
      <c r="Q2142" s="95">
        <f t="shared" si="903"/>
        <v>11739643239</v>
      </c>
      <c r="R2142" s="97">
        <f t="shared" si="903"/>
        <v>11739643239</v>
      </c>
    </row>
    <row r="2143" spans="1:18" ht="63" thickBot="1" x14ac:dyDescent="0.35">
      <c r="A2143" s="2">
        <v>2021</v>
      </c>
      <c r="B2143" s="118" t="s">
        <v>439</v>
      </c>
      <c r="C2143" s="15" t="s">
        <v>237</v>
      </c>
      <c r="D2143" s="53"/>
      <c r="E2143" s="53"/>
      <c r="F2143" s="21"/>
      <c r="G2143" s="104" t="s">
        <v>236</v>
      </c>
      <c r="H2143" s="95">
        <f t="shared" si="902"/>
        <v>172797196133</v>
      </c>
      <c r="I2143" s="95">
        <f t="shared" si="902"/>
        <v>0</v>
      </c>
      <c r="J2143" s="95">
        <f t="shared" si="902"/>
        <v>0</v>
      </c>
      <c r="K2143" s="95">
        <f t="shared" si="902"/>
        <v>0</v>
      </c>
      <c r="L2143" s="95">
        <f t="shared" si="902"/>
        <v>0</v>
      </c>
      <c r="M2143" s="95">
        <f t="shared" si="870"/>
        <v>0</v>
      </c>
      <c r="N2143" s="95">
        <f>+N2144</f>
        <v>172797196133</v>
      </c>
      <c r="O2143" s="95">
        <f t="shared" si="903"/>
        <v>172797196133</v>
      </c>
      <c r="P2143" s="95">
        <f t="shared" si="903"/>
        <v>172797196133</v>
      </c>
      <c r="Q2143" s="95">
        <f t="shared" si="903"/>
        <v>11739643239</v>
      </c>
      <c r="R2143" s="97">
        <f t="shared" si="903"/>
        <v>11739643239</v>
      </c>
    </row>
    <row r="2144" spans="1:18" ht="18.600000000000001" thickBot="1" x14ac:dyDescent="0.35">
      <c r="A2144" s="2">
        <v>2021</v>
      </c>
      <c r="B2144" s="118" t="s">
        <v>439</v>
      </c>
      <c r="C2144" s="15" t="s">
        <v>238</v>
      </c>
      <c r="D2144" s="53"/>
      <c r="E2144" s="53"/>
      <c r="F2144" s="21"/>
      <c r="G2144" s="85" t="s">
        <v>218</v>
      </c>
      <c r="H2144" s="95">
        <f t="shared" si="902"/>
        <v>172797196133</v>
      </c>
      <c r="I2144" s="95">
        <f t="shared" si="902"/>
        <v>0</v>
      </c>
      <c r="J2144" s="95">
        <f t="shared" si="902"/>
        <v>0</v>
      </c>
      <c r="K2144" s="95">
        <f t="shared" si="902"/>
        <v>0</v>
      </c>
      <c r="L2144" s="95">
        <f t="shared" si="902"/>
        <v>0</v>
      </c>
      <c r="M2144" s="95">
        <f t="shared" si="870"/>
        <v>0</v>
      </c>
      <c r="N2144" s="95">
        <f>+N2145</f>
        <v>172797196133</v>
      </c>
      <c r="O2144" s="95">
        <f t="shared" si="903"/>
        <v>172797196133</v>
      </c>
      <c r="P2144" s="95">
        <f t="shared" si="903"/>
        <v>172797196133</v>
      </c>
      <c r="Q2144" s="95">
        <f t="shared" si="903"/>
        <v>11739643239</v>
      </c>
      <c r="R2144" s="97">
        <f t="shared" si="903"/>
        <v>11739643239</v>
      </c>
    </row>
    <row r="2145" spans="1:18" ht="18.600000000000001" thickBot="1" x14ac:dyDescent="0.35">
      <c r="A2145" s="2">
        <v>2021</v>
      </c>
      <c r="B2145" s="118" t="s">
        <v>439</v>
      </c>
      <c r="C2145" s="20" t="s">
        <v>239</v>
      </c>
      <c r="D2145" s="21" t="s">
        <v>172</v>
      </c>
      <c r="E2145" s="21">
        <v>11</v>
      </c>
      <c r="F2145" s="21" t="s">
        <v>19</v>
      </c>
      <c r="G2145" s="88" t="s">
        <v>208</v>
      </c>
      <c r="H2145" s="90">
        <v>172797196133</v>
      </c>
      <c r="I2145" s="90">
        <v>0</v>
      </c>
      <c r="J2145" s="90">
        <v>0</v>
      </c>
      <c r="K2145" s="90">
        <v>0</v>
      </c>
      <c r="L2145" s="90">
        <v>0</v>
      </c>
      <c r="M2145" s="90">
        <f t="shared" si="870"/>
        <v>0</v>
      </c>
      <c r="N2145" s="90">
        <f>+H2145+M2145</f>
        <v>172797196133</v>
      </c>
      <c r="O2145" s="90">
        <v>172797196133</v>
      </c>
      <c r="P2145" s="90">
        <v>172797196133</v>
      </c>
      <c r="Q2145" s="90">
        <v>11739643239</v>
      </c>
      <c r="R2145" s="91">
        <v>11739643239</v>
      </c>
    </row>
    <row r="2146" spans="1:18" ht="63" thickBot="1" x14ac:dyDescent="0.35">
      <c r="A2146" s="2">
        <v>2021</v>
      </c>
      <c r="B2146" s="118" t="s">
        <v>439</v>
      </c>
      <c r="C2146" s="15" t="s">
        <v>240</v>
      </c>
      <c r="D2146" s="21"/>
      <c r="E2146" s="21"/>
      <c r="F2146" s="21"/>
      <c r="G2146" s="85" t="s">
        <v>241</v>
      </c>
      <c r="H2146" s="95">
        <f t="shared" ref="H2146:L2148" si="904">+H2147</f>
        <v>186940477824</v>
      </c>
      <c r="I2146" s="95">
        <f t="shared" si="904"/>
        <v>0</v>
      </c>
      <c r="J2146" s="95">
        <f t="shared" si="904"/>
        <v>0</v>
      </c>
      <c r="K2146" s="95">
        <f t="shared" si="904"/>
        <v>0</v>
      </c>
      <c r="L2146" s="95">
        <f t="shared" si="904"/>
        <v>0</v>
      </c>
      <c r="M2146" s="95">
        <f t="shared" si="870"/>
        <v>0</v>
      </c>
      <c r="N2146" s="95">
        <f>+N2147</f>
        <v>186940477824</v>
      </c>
      <c r="O2146" s="95">
        <f t="shared" ref="O2146:R2148" si="905">+O2147</f>
        <v>186940477824</v>
      </c>
      <c r="P2146" s="95">
        <f t="shared" si="905"/>
        <v>186940477824</v>
      </c>
      <c r="Q2146" s="95">
        <f t="shared" si="905"/>
        <v>17558442757</v>
      </c>
      <c r="R2146" s="97">
        <f t="shared" si="905"/>
        <v>17558442757</v>
      </c>
    </row>
    <row r="2147" spans="1:18" ht="63" thickBot="1" x14ac:dyDescent="0.35">
      <c r="A2147" s="2">
        <v>2021</v>
      </c>
      <c r="B2147" s="118" t="s">
        <v>439</v>
      </c>
      <c r="C2147" s="15" t="s">
        <v>242</v>
      </c>
      <c r="D2147" s="53"/>
      <c r="E2147" s="53"/>
      <c r="F2147" s="21"/>
      <c r="G2147" s="104" t="s">
        <v>241</v>
      </c>
      <c r="H2147" s="95">
        <f t="shared" si="904"/>
        <v>186940477824</v>
      </c>
      <c r="I2147" s="95">
        <f t="shared" si="904"/>
        <v>0</v>
      </c>
      <c r="J2147" s="95">
        <f t="shared" si="904"/>
        <v>0</v>
      </c>
      <c r="K2147" s="95">
        <f t="shared" si="904"/>
        <v>0</v>
      </c>
      <c r="L2147" s="95">
        <f t="shared" si="904"/>
        <v>0</v>
      </c>
      <c r="M2147" s="95">
        <f t="shared" ref="M2147:M2210" si="906">+I2147-J2147+K2147-L2147</f>
        <v>0</v>
      </c>
      <c r="N2147" s="95">
        <f>+N2148</f>
        <v>186940477824</v>
      </c>
      <c r="O2147" s="95">
        <f t="shared" si="905"/>
        <v>186940477824</v>
      </c>
      <c r="P2147" s="95">
        <f t="shared" si="905"/>
        <v>186940477824</v>
      </c>
      <c r="Q2147" s="95">
        <f t="shared" si="905"/>
        <v>17558442757</v>
      </c>
      <c r="R2147" s="97">
        <f t="shared" si="905"/>
        <v>17558442757</v>
      </c>
    </row>
    <row r="2148" spans="1:18" ht="18.600000000000001" thickBot="1" x14ac:dyDescent="0.35">
      <c r="A2148" s="2">
        <v>2021</v>
      </c>
      <c r="B2148" s="118" t="s">
        <v>439</v>
      </c>
      <c r="C2148" s="15" t="s">
        <v>243</v>
      </c>
      <c r="D2148" s="53"/>
      <c r="E2148" s="53"/>
      <c r="F2148" s="21"/>
      <c r="G2148" s="85" t="s">
        <v>218</v>
      </c>
      <c r="H2148" s="95">
        <f t="shared" si="904"/>
        <v>186940477824</v>
      </c>
      <c r="I2148" s="95">
        <f t="shared" si="904"/>
        <v>0</v>
      </c>
      <c r="J2148" s="95">
        <f t="shared" si="904"/>
        <v>0</v>
      </c>
      <c r="K2148" s="95">
        <f t="shared" si="904"/>
        <v>0</v>
      </c>
      <c r="L2148" s="95">
        <f t="shared" si="904"/>
        <v>0</v>
      </c>
      <c r="M2148" s="95">
        <f t="shared" si="906"/>
        <v>0</v>
      </c>
      <c r="N2148" s="95">
        <f>+N2149</f>
        <v>186940477824</v>
      </c>
      <c r="O2148" s="95">
        <f t="shared" si="905"/>
        <v>186940477824</v>
      </c>
      <c r="P2148" s="95">
        <f t="shared" si="905"/>
        <v>186940477824</v>
      </c>
      <c r="Q2148" s="95">
        <f t="shared" si="905"/>
        <v>17558442757</v>
      </c>
      <c r="R2148" s="97">
        <f t="shared" si="905"/>
        <v>17558442757</v>
      </c>
    </row>
    <row r="2149" spans="1:18" ht="18.600000000000001" thickBot="1" x14ac:dyDescent="0.35">
      <c r="A2149" s="2">
        <v>2021</v>
      </c>
      <c r="B2149" s="118" t="s">
        <v>439</v>
      </c>
      <c r="C2149" s="20" t="s">
        <v>244</v>
      </c>
      <c r="D2149" s="21" t="s">
        <v>172</v>
      </c>
      <c r="E2149" s="21">
        <v>11</v>
      </c>
      <c r="F2149" s="21" t="s">
        <v>19</v>
      </c>
      <c r="G2149" s="88" t="s">
        <v>208</v>
      </c>
      <c r="H2149" s="90">
        <v>186940477824</v>
      </c>
      <c r="I2149" s="90">
        <v>0</v>
      </c>
      <c r="J2149" s="90">
        <v>0</v>
      </c>
      <c r="K2149" s="90">
        <v>0</v>
      </c>
      <c r="L2149" s="90">
        <v>0</v>
      </c>
      <c r="M2149" s="90">
        <f t="shared" si="906"/>
        <v>0</v>
      </c>
      <c r="N2149" s="90">
        <f>+H2149+M2149</f>
        <v>186940477824</v>
      </c>
      <c r="O2149" s="90">
        <v>186940477824</v>
      </c>
      <c r="P2149" s="90">
        <v>186940477824</v>
      </c>
      <c r="Q2149" s="90">
        <v>17558442757</v>
      </c>
      <c r="R2149" s="91">
        <v>17558442757</v>
      </c>
    </row>
    <row r="2150" spans="1:18" ht="63" thickBot="1" x14ac:dyDescent="0.35">
      <c r="A2150" s="2">
        <v>2021</v>
      </c>
      <c r="B2150" s="118" t="s">
        <v>439</v>
      </c>
      <c r="C2150" s="15" t="s">
        <v>245</v>
      </c>
      <c r="D2150" s="21"/>
      <c r="E2150" s="21"/>
      <c r="F2150" s="21"/>
      <c r="G2150" s="85" t="s">
        <v>246</v>
      </c>
      <c r="H2150" s="95">
        <f t="shared" ref="H2150:L2152" si="907">+H2151</f>
        <v>203096408219</v>
      </c>
      <c r="I2150" s="95">
        <f t="shared" si="907"/>
        <v>0</v>
      </c>
      <c r="J2150" s="95">
        <f t="shared" si="907"/>
        <v>0</v>
      </c>
      <c r="K2150" s="95">
        <f t="shared" si="907"/>
        <v>0</v>
      </c>
      <c r="L2150" s="95">
        <f t="shared" si="907"/>
        <v>0</v>
      </c>
      <c r="M2150" s="95">
        <f t="shared" si="906"/>
        <v>0</v>
      </c>
      <c r="N2150" s="95">
        <f>+N2151</f>
        <v>203096408219</v>
      </c>
      <c r="O2150" s="95">
        <f t="shared" ref="O2150:R2152" si="908">+O2151</f>
        <v>203096408219</v>
      </c>
      <c r="P2150" s="95">
        <f t="shared" si="908"/>
        <v>203096408219</v>
      </c>
      <c r="Q2150" s="95">
        <f t="shared" si="908"/>
        <v>10481033855</v>
      </c>
      <c r="R2150" s="97">
        <f t="shared" si="908"/>
        <v>10481033855</v>
      </c>
    </row>
    <row r="2151" spans="1:18" ht="63" thickBot="1" x14ac:dyDescent="0.35">
      <c r="A2151" s="2">
        <v>2021</v>
      </c>
      <c r="B2151" s="118" t="s">
        <v>439</v>
      </c>
      <c r="C2151" s="15" t="s">
        <v>247</v>
      </c>
      <c r="D2151" s="53"/>
      <c r="E2151" s="53"/>
      <c r="F2151" s="21"/>
      <c r="G2151" s="104" t="s">
        <v>246</v>
      </c>
      <c r="H2151" s="95">
        <f t="shared" si="907"/>
        <v>203096408219</v>
      </c>
      <c r="I2151" s="95">
        <f t="shared" si="907"/>
        <v>0</v>
      </c>
      <c r="J2151" s="95">
        <f t="shared" si="907"/>
        <v>0</v>
      </c>
      <c r="K2151" s="95">
        <f t="shared" si="907"/>
        <v>0</v>
      </c>
      <c r="L2151" s="95">
        <f t="shared" si="907"/>
        <v>0</v>
      </c>
      <c r="M2151" s="95">
        <f t="shared" si="906"/>
        <v>0</v>
      </c>
      <c r="N2151" s="95">
        <f>+N2152</f>
        <v>203096408219</v>
      </c>
      <c r="O2151" s="95">
        <f t="shared" si="908"/>
        <v>203096408219</v>
      </c>
      <c r="P2151" s="95">
        <f t="shared" si="908"/>
        <v>203096408219</v>
      </c>
      <c r="Q2151" s="95">
        <f t="shared" si="908"/>
        <v>10481033855</v>
      </c>
      <c r="R2151" s="97">
        <f t="shared" si="908"/>
        <v>10481033855</v>
      </c>
    </row>
    <row r="2152" spans="1:18" ht="18.600000000000001" thickBot="1" x14ac:dyDescent="0.35">
      <c r="A2152" s="2">
        <v>2021</v>
      </c>
      <c r="B2152" s="118" t="s">
        <v>439</v>
      </c>
      <c r="C2152" s="15" t="s">
        <v>248</v>
      </c>
      <c r="D2152" s="53"/>
      <c r="E2152" s="53"/>
      <c r="F2152" s="21"/>
      <c r="G2152" s="85" t="s">
        <v>218</v>
      </c>
      <c r="H2152" s="95">
        <f t="shared" si="907"/>
        <v>203096408219</v>
      </c>
      <c r="I2152" s="95">
        <f t="shared" si="907"/>
        <v>0</v>
      </c>
      <c r="J2152" s="95">
        <f t="shared" si="907"/>
        <v>0</v>
      </c>
      <c r="K2152" s="95">
        <f t="shared" si="907"/>
        <v>0</v>
      </c>
      <c r="L2152" s="95">
        <f t="shared" si="907"/>
        <v>0</v>
      </c>
      <c r="M2152" s="95">
        <f t="shared" si="906"/>
        <v>0</v>
      </c>
      <c r="N2152" s="95">
        <f>+N2153</f>
        <v>203096408219</v>
      </c>
      <c r="O2152" s="95">
        <f t="shared" si="908"/>
        <v>203096408219</v>
      </c>
      <c r="P2152" s="95">
        <f t="shared" si="908"/>
        <v>203096408219</v>
      </c>
      <c r="Q2152" s="95">
        <f t="shared" si="908"/>
        <v>10481033855</v>
      </c>
      <c r="R2152" s="97">
        <f t="shared" si="908"/>
        <v>10481033855</v>
      </c>
    </row>
    <row r="2153" spans="1:18" ht="18.600000000000001" thickBot="1" x14ac:dyDescent="0.35">
      <c r="A2153" s="2">
        <v>2021</v>
      </c>
      <c r="B2153" s="118" t="s">
        <v>439</v>
      </c>
      <c r="C2153" s="20" t="s">
        <v>249</v>
      </c>
      <c r="D2153" s="21" t="s">
        <v>172</v>
      </c>
      <c r="E2153" s="21">
        <v>11</v>
      </c>
      <c r="F2153" s="21" t="s">
        <v>19</v>
      </c>
      <c r="G2153" s="88" t="s">
        <v>208</v>
      </c>
      <c r="H2153" s="90">
        <v>203096408219</v>
      </c>
      <c r="I2153" s="90">
        <v>0</v>
      </c>
      <c r="J2153" s="90">
        <v>0</v>
      </c>
      <c r="K2153" s="90">
        <v>0</v>
      </c>
      <c r="L2153" s="90">
        <v>0</v>
      </c>
      <c r="M2153" s="90">
        <f t="shared" si="906"/>
        <v>0</v>
      </c>
      <c r="N2153" s="90">
        <f>+H2153+M2153</f>
        <v>203096408219</v>
      </c>
      <c r="O2153" s="90">
        <v>203096408219</v>
      </c>
      <c r="P2153" s="90">
        <v>203096408219</v>
      </c>
      <c r="Q2153" s="90">
        <v>10481033855</v>
      </c>
      <c r="R2153" s="91">
        <v>10481033855</v>
      </c>
    </row>
    <row r="2154" spans="1:18" ht="31.8" thickBot="1" x14ac:dyDescent="0.35">
      <c r="A2154" s="2">
        <v>2021</v>
      </c>
      <c r="B2154" s="118" t="s">
        <v>439</v>
      </c>
      <c r="C2154" s="56" t="s">
        <v>250</v>
      </c>
      <c r="D2154" s="21"/>
      <c r="E2154" s="21"/>
      <c r="F2154" s="21"/>
      <c r="G2154" s="85" t="s">
        <v>253</v>
      </c>
      <c r="H2154" s="95">
        <f t="shared" ref="H2154:L2155" si="909">+H2155</f>
        <v>15000000000</v>
      </c>
      <c r="I2154" s="95">
        <f t="shared" si="909"/>
        <v>0</v>
      </c>
      <c r="J2154" s="95">
        <f t="shared" si="909"/>
        <v>0</v>
      </c>
      <c r="K2154" s="95">
        <f t="shared" si="909"/>
        <v>0</v>
      </c>
      <c r="L2154" s="95">
        <f t="shared" si="909"/>
        <v>0</v>
      </c>
      <c r="M2154" s="95">
        <f t="shared" si="906"/>
        <v>0</v>
      </c>
      <c r="N2154" s="95">
        <f>+H2154+M2154</f>
        <v>15000000000</v>
      </c>
      <c r="O2154" s="95">
        <f t="shared" ref="O2154:R2155" si="910">+O2155</f>
        <v>10666109521.560001</v>
      </c>
      <c r="P2154" s="95">
        <f t="shared" si="910"/>
        <v>9680234016.7600002</v>
      </c>
      <c r="Q2154" s="95">
        <f t="shared" si="910"/>
        <v>6180222005.0700006</v>
      </c>
      <c r="R2154" s="97">
        <f t="shared" si="910"/>
        <v>6176072990.0700006</v>
      </c>
    </row>
    <row r="2155" spans="1:18" ht="31.8" thickBot="1" x14ac:dyDescent="0.35">
      <c r="A2155" s="2">
        <v>2021</v>
      </c>
      <c r="B2155" s="118" t="s">
        <v>439</v>
      </c>
      <c r="C2155" s="15" t="s">
        <v>252</v>
      </c>
      <c r="D2155" s="53"/>
      <c r="E2155" s="53"/>
      <c r="F2155" s="21"/>
      <c r="G2155" s="85" t="s">
        <v>253</v>
      </c>
      <c r="H2155" s="95">
        <f t="shared" si="909"/>
        <v>15000000000</v>
      </c>
      <c r="I2155" s="95">
        <f t="shared" si="909"/>
        <v>0</v>
      </c>
      <c r="J2155" s="95">
        <f t="shared" si="909"/>
        <v>0</v>
      </c>
      <c r="K2155" s="95">
        <f t="shared" si="909"/>
        <v>0</v>
      </c>
      <c r="L2155" s="95">
        <f t="shared" si="909"/>
        <v>0</v>
      </c>
      <c r="M2155" s="95">
        <f t="shared" si="906"/>
        <v>0</v>
      </c>
      <c r="N2155" s="95">
        <f>+N2156</f>
        <v>15000000000</v>
      </c>
      <c r="O2155" s="95">
        <f t="shared" si="910"/>
        <v>10666109521.560001</v>
      </c>
      <c r="P2155" s="95">
        <f t="shared" si="910"/>
        <v>9680234016.7600002</v>
      </c>
      <c r="Q2155" s="95">
        <f t="shared" si="910"/>
        <v>6180222005.0700006</v>
      </c>
      <c r="R2155" s="97">
        <f t="shared" si="910"/>
        <v>6176072990.0700006</v>
      </c>
    </row>
    <row r="2156" spans="1:18" ht="47.4" thickBot="1" x14ac:dyDescent="0.35">
      <c r="A2156" s="2">
        <v>2021</v>
      </c>
      <c r="B2156" s="118" t="s">
        <v>439</v>
      </c>
      <c r="C2156" s="15" t="s">
        <v>254</v>
      </c>
      <c r="D2156" s="53"/>
      <c r="E2156" s="53"/>
      <c r="F2156" s="21"/>
      <c r="G2156" s="85" t="s">
        <v>255</v>
      </c>
      <c r="H2156" s="95">
        <f>SUM(H2157:H2159)</f>
        <v>15000000000</v>
      </c>
      <c r="I2156" s="95">
        <f>SUM(I2157:I2159)</f>
        <v>0</v>
      </c>
      <c r="J2156" s="95">
        <f>SUM(J2157:J2159)</f>
        <v>0</v>
      </c>
      <c r="K2156" s="95">
        <f>SUM(K2157:K2159)</f>
        <v>0</v>
      </c>
      <c r="L2156" s="95">
        <f>SUM(L2157:L2159)</f>
        <v>0</v>
      </c>
      <c r="M2156" s="95">
        <f t="shared" si="906"/>
        <v>0</v>
      </c>
      <c r="N2156" s="95">
        <f>SUM(N2157:N2159)</f>
        <v>15000000000</v>
      </c>
      <c r="O2156" s="95">
        <f t="shared" ref="O2156:R2156" si="911">SUM(O2157:O2159)</f>
        <v>10666109521.560001</v>
      </c>
      <c r="P2156" s="95">
        <f t="shared" si="911"/>
        <v>9680234016.7600002</v>
      </c>
      <c r="Q2156" s="95">
        <f t="shared" si="911"/>
        <v>6180222005.0700006</v>
      </c>
      <c r="R2156" s="97">
        <f t="shared" si="911"/>
        <v>6176072990.0700006</v>
      </c>
    </row>
    <row r="2157" spans="1:18" ht="18.600000000000001" thickBot="1" x14ac:dyDescent="0.35">
      <c r="A2157" s="2">
        <v>2021</v>
      </c>
      <c r="B2157" s="118" t="s">
        <v>439</v>
      </c>
      <c r="C2157" s="20" t="s">
        <v>256</v>
      </c>
      <c r="D2157" s="21" t="s">
        <v>172</v>
      </c>
      <c r="E2157" s="21">
        <v>11</v>
      </c>
      <c r="F2157" s="21" t="s">
        <v>19</v>
      </c>
      <c r="G2157" s="88" t="s">
        <v>208</v>
      </c>
      <c r="H2157" s="90">
        <v>6455000000</v>
      </c>
      <c r="I2157" s="90">
        <v>0</v>
      </c>
      <c r="J2157" s="90">
        <v>0</v>
      </c>
      <c r="K2157" s="90">
        <v>0</v>
      </c>
      <c r="L2157" s="90">
        <v>0</v>
      </c>
      <c r="M2157" s="90">
        <f t="shared" si="906"/>
        <v>0</v>
      </c>
      <c r="N2157" s="90">
        <f>+H2157+M2157</f>
        <v>6455000000</v>
      </c>
      <c r="O2157" s="90">
        <v>6176915193.3000002</v>
      </c>
      <c r="P2157" s="90">
        <v>6176915193.3000002</v>
      </c>
      <c r="Q2157" s="90">
        <v>4020859746.6100001</v>
      </c>
      <c r="R2157" s="91">
        <v>4020859746.6100001</v>
      </c>
    </row>
    <row r="2158" spans="1:18" ht="18.600000000000001" thickBot="1" x14ac:dyDescent="0.35">
      <c r="A2158" s="2">
        <v>2021</v>
      </c>
      <c r="B2158" s="118" t="s">
        <v>439</v>
      </c>
      <c r="C2158" s="20" t="s">
        <v>256</v>
      </c>
      <c r="D2158" s="21" t="s">
        <v>172</v>
      </c>
      <c r="E2158" s="21">
        <v>54</v>
      </c>
      <c r="F2158" s="21" t="s">
        <v>19</v>
      </c>
      <c r="G2158" s="88" t="s">
        <v>208</v>
      </c>
      <c r="H2158" s="90">
        <v>1000000000</v>
      </c>
      <c r="I2158" s="90">
        <v>0</v>
      </c>
      <c r="J2158" s="90">
        <v>0</v>
      </c>
      <c r="K2158" s="90">
        <v>0</v>
      </c>
      <c r="L2158" s="90">
        <v>0</v>
      </c>
      <c r="M2158" s="90">
        <f t="shared" si="906"/>
        <v>0</v>
      </c>
      <c r="N2158" s="90">
        <f>+H2158+M2158</f>
        <v>1000000000</v>
      </c>
      <c r="O2158" s="90">
        <v>990814380.79999995</v>
      </c>
      <c r="P2158" s="90">
        <v>552872846.79999995</v>
      </c>
      <c r="Q2158" s="90">
        <v>278352520</v>
      </c>
      <c r="R2158" s="91">
        <v>274203505</v>
      </c>
    </row>
    <row r="2159" spans="1:18" ht="18.600000000000001" thickBot="1" x14ac:dyDescent="0.35">
      <c r="A2159" s="2">
        <v>2021</v>
      </c>
      <c r="B2159" s="118" t="s">
        <v>439</v>
      </c>
      <c r="C2159" s="20" t="s">
        <v>256</v>
      </c>
      <c r="D2159" s="21" t="s">
        <v>18</v>
      </c>
      <c r="E2159" s="21">
        <v>20</v>
      </c>
      <c r="F2159" s="21" t="s">
        <v>19</v>
      </c>
      <c r="G2159" s="88" t="s">
        <v>208</v>
      </c>
      <c r="H2159" s="90">
        <v>7545000000</v>
      </c>
      <c r="I2159" s="90">
        <v>0</v>
      </c>
      <c r="J2159" s="90">
        <v>0</v>
      </c>
      <c r="K2159" s="90">
        <v>0</v>
      </c>
      <c r="L2159" s="90">
        <v>0</v>
      </c>
      <c r="M2159" s="90">
        <f t="shared" si="906"/>
        <v>0</v>
      </c>
      <c r="N2159" s="90">
        <f>+H2159+M2159</f>
        <v>7545000000</v>
      </c>
      <c r="O2159" s="90">
        <v>3498379947.46</v>
      </c>
      <c r="P2159" s="90">
        <v>2950445976.6599998</v>
      </c>
      <c r="Q2159" s="90">
        <v>1881009738.46</v>
      </c>
      <c r="R2159" s="91">
        <v>1881009738.46</v>
      </c>
    </row>
    <row r="2160" spans="1:18" ht="63" thickBot="1" x14ac:dyDescent="0.35">
      <c r="A2160" s="2">
        <v>2021</v>
      </c>
      <c r="B2160" s="118" t="s">
        <v>439</v>
      </c>
      <c r="C2160" s="15" t="s">
        <v>257</v>
      </c>
      <c r="D2160" s="53"/>
      <c r="E2160" s="53"/>
      <c r="F2160" s="21"/>
      <c r="G2160" s="85" t="s">
        <v>258</v>
      </c>
      <c r="H2160" s="95">
        <f t="shared" ref="H2160:L2162" si="912">+H2161</f>
        <v>232164420822</v>
      </c>
      <c r="I2160" s="95">
        <f t="shared" si="912"/>
        <v>0</v>
      </c>
      <c r="J2160" s="95">
        <f t="shared" si="912"/>
        <v>0</v>
      </c>
      <c r="K2160" s="95">
        <f t="shared" si="912"/>
        <v>0</v>
      </c>
      <c r="L2160" s="95">
        <f t="shared" si="912"/>
        <v>0</v>
      </c>
      <c r="M2160" s="95">
        <f t="shared" si="906"/>
        <v>0</v>
      </c>
      <c r="N2160" s="95">
        <f>+N2161</f>
        <v>232164420822</v>
      </c>
      <c r="O2160" s="95">
        <f t="shared" ref="O2160:R2162" si="913">+O2161</f>
        <v>232164420822</v>
      </c>
      <c r="P2160" s="95">
        <f t="shared" si="913"/>
        <v>232164420822</v>
      </c>
      <c r="Q2160" s="95">
        <f t="shared" si="913"/>
        <v>0</v>
      </c>
      <c r="R2160" s="97">
        <f t="shared" si="913"/>
        <v>0</v>
      </c>
    </row>
    <row r="2161" spans="1:18" ht="63" thickBot="1" x14ac:dyDescent="0.35">
      <c r="A2161" s="2">
        <v>2021</v>
      </c>
      <c r="B2161" s="118" t="s">
        <v>439</v>
      </c>
      <c r="C2161" s="15" t="s">
        <v>259</v>
      </c>
      <c r="D2161" s="21"/>
      <c r="E2161" s="21"/>
      <c r="F2161" s="21"/>
      <c r="G2161" s="104" t="s">
        <v>258</v>
      </c>
      <c r="H2161" s="95">
        <f t="shared" si="912"/>
        <v>232164420822</v>
      </c>
      <c r="I2161" s="95">
        <f t="shared" si="912"/>
        <v>0</v>
      </c>
      <c r="J2161" s="95">
        <f t="shared" si="912"/>
        <v>0</v>
      </c>
      <c r="K2161" s="95">
        <f t="shared" si="912"/>
        <v>0</v>
      </c>
      <c r="L2161" s="95">
        <f t="shared" si="912"/>
        <v>0</v>
      </c>
      <c r="M2161" s="95">
        <f t="shared" si="906"/>
        <v>0</v>
      </c>
      <c r="N2161" s="95">
        <f>+N2162</f>
        <v>232164420822</v>
      </c>
      <c r="O2161" s="95">
        <f t="shared" si="913"/>
        <v>232164420822</v>
      </c>
      <c r="P2161" s="95">
        <f t="shared" si="913"/>
        <v>232164420822</v>
      </c>
      <c r="Q2161" s="95">
        <f t="shared" si="913"/>
        <v>0</v>
      </c>
      <c r="R2161" s="97">
        <f t="shared" si="913"/>
        <v>0</v>
      </c>
    </row>
    <row r="2162" spans="1:18" ht="18.600000000000001" thickBot="1" x14ac:dyDescent="0.35">
      <c r="A2162" s="2">
        <v>2021</v>
      </c>
      <c r="B2162" s="118" t="s">
        <v>439</v>
      </c>
      <c r="C2162" s="15" t="s">
        <v>260</v>
      </c>
      <c r="D2162" s="21"/>
      <c r="E2162" s="21"/>
      <c r="F2162" s="21"/>
      <c r="G2162" s="85" t="s">
        <v>218</v>
      </c>
      <c r="H2162" s="95">
        <f t="shared" si="912"/>
        <v>232164420822</v>
      </c>
      <c r="I2162" s="95">
        <f t="shared" si="912"/>
        <v>0</v>
      </c>
      <c r="J2162" s="95">
        <f t="shared" si="912"/>
        <v>0</v>
      </c>
      <c r="K2162" s="95">
        <f t="shared" si="912"/>
        <v>0</v>
      </c>
      <c r="L2162" s="95">
        <f t="shared" si="912"/>
        <v>0</v>
      </c>
      <c r="M2162" s="95">
        <f t="shared" si="906"/>
        <v>0</v>
      </c>
      <c r="N2162" s="95">
        <f>+N2163</f>
        <v>232164420822</v>
      </c>
      <c r="O2162" s="95">
        <f t="shared" si="913"/>
        <v>232164420822</v>
      </c>
      <c r="P2162" s="95">
        <f t="shared" si="913"/>
        <v>232164420822</v>
      </c>
      <c r="Q2162" s="95">
        <f t="shared" si="913"/>
        <v>0</v>
      </c>
      <c r="R2162" s="97">
        <f t="shared" si="913"/>
        <v>0</v>
      </c>
    </row>
    <row r="2163" spans="1:18" ht="18.600000000000001" thickBot="1" x14ac:dyDescent="0.35">
      <c r="A2163" s="2">
        <v>2021</v>
      </c>
      <c r="B2163" s="118" t="s">
        <v>439</v>
      </c>
      <c r="C2163" s="20" t="s">
        <v>261</v>
      </c>
      <c r="D2163" s="21" t="s">
        <v>172</v>
      </c>
      <c r="E2163" s="21">
        <v>11</v>
      </c>
      <c r="F2163" s="21" t="s">
        <v>19</v>
      </c>
      <c r="G2163" s="88" t="s">
        <v>208</v>
      </c>
      <c r="H2163" s="90">
        <v>232164420822</v>
      </c>
      <c r="I2163" s="90">
        <v>0</v>
      </c>
      <c r="J2163" s="90">
        <v>0</v>
      </c>
      <c r="K2163" s="90">
        <v>0</v>
      </c>
      <c r="L2163" s="90">
        <v>0</v>
      </c>
      <c r="M2163" s="90">
        <f t="shared" si="906"/>
        <v>0</v>
      </c>
      <c r="N2163" s="90">
        <f>+H2163+M2163</f>
        <v>232164420822</v>
      </c>
      <c r="O2163" s="90">
        <v>232164420822</v>
      </c>
      <c r="P2163" s="90">
        <v>232164420822</v>
      </c>
      <c r="Q2163" s="90">
        <v>0</v>
      </c>
      <c r="R2163" s="91">
        <v>0</v>
      </c>
    </row>
    <row r="2164" spans="1:18" ht="47.4" thickBot="1" x14ac:dyDescent="0.35">
      <c r="A2164" s="2">
        <v>2021</v>
      </c>
      <c r="B2164" s="118" t="s">
        <v>439</v>
      </c>
      <c r="C2164" s="15" t="s">
        <v>262</v>
      </c>
      <c r="D2164" s="53"/>
      <c r="E2164" s="53"/>
      <c r="F2164" s="53"/>
      <c r="G2164" s="85" t="s">
        <v>263</v>
      </c>
      <c r="H2164" s="95">
        <f t="shared" ref="H2164:L2166" si="914">+H2165</f>
        <v>231825213115</v>
      </c>
      <c r="I2164" s="95">
        <f t="shared" si="914"/>
        <v>0</v>
      </c>
      <c r="J2164" s="95">
        <f t="shared" si="914"/>
        <v>0</v>
      </c>
      <c r="K2164" s="95">
        <f t="shared" si="914"/>
        <v>0</v>
      </c>
      <c r="L2164" s="95">
        <f t="shared" si="914"/>
        <v>0</v>
      </c>
      <c r="M2164" s="95">
        <f t="shared" si="906"/>
        <v>0</v>
      </c>
      <c r="N2164" s="95">
        <f>+N2165</f>
        <v>231825213115</v>
      </c>
      <c r="O2164" s="95">
        <f t="shared" ref="O2164:R2166" si="915">+O2165</f>
        <v>231825213115</v>
      </c>
      <c r="P2164" s="95">
        <f t="shared" si="915"/>
        <v>231825213115</v>
      </c>
      <c r="Q2164" s="95">
        <f t="shared" si="915"/>
        <v>0</v>
      </c>
      <c r="R2164" s="97">
        <f t="shared" si="915"/>
        <v>0</v>
      </c>
    </row>
    <row r="2165" spans="1:18" ht="47.4" thickBot="1" x14ac:dyDescent="0.35">
      <c r="A2165" s="2">
        <v>2021</v>
      </c>
      <c r="B2165" s="118" t="s">
        <v>439</v>
      </c>
      <c r="C2165" s="15" t="s">
        <v>264</v>
      </c>
      <c r="D2165" s="21"/>
      <c r="E2165" s="21"/>
      <c r="F2165" s="21"/>
      <c r="G2165" s="85" t="s">
        <v>263</v>
      </c>
      <c r="H2165" s="95">
        <f t="shared" si="914"/>
        <v>231825213115</v>
      </c>
      <c r="I2165" s="95">
        <f t="shared" si="914"/>
        <v>0</v>
      </c>
      <c r="J2165" s="95">
        <f t="shared" si="914"/>
        <v>0</v>
      </c>
      <c r="K2165" s="95">
        <f t="shared" si="914"/>
        <v>0</v>
      </c>
      <c r="L2165" s="95">
        <f t="shared" si="914"/>
        <v>0</v>
      </c>
      <c r="M2165" s="95">
        <f t="shared" si="906"/>
        <v>0</v>
      </c>
      <c r="N2165" s="95">
        <f>+N2166</f>
        <v>231825213115</v>
      </c>
      <c r="O2165" s="95">
        <f t="shared" si="915"/>
        <v>231825213115</v>
      </c>
      <c r="P2165" s="95">
        <f t="shared" si="915"/>
        <v>231825213115</v>
      </c>
      <c r="Q2165" s="95">
        <f t="shared" si="915"/>
        <v>0</v>
      </c>
      <c r="R2165" s="97">
        <f t="shared" si="915"/>
        <v>0</v>
      </c>
    </row>
    <row r="2166" spans="1:18" ht="18.600000000000001" thickBot="1" x14ac:dyDescent="0.35">
      <c r="A2166" s="2">
        <v>2021</v>
      </c>
      <c r="B2166" s="118" t="s">
        <v>439</v>
      </c>
      <c r="C2166" s="15" t="s">
        <v>265</v>
      </c>
      <c r="D2166" s="21"/>
      <c r="E2166" s="21"/>
      <c r="F2166" s="21"/>
      <c r="G2166" s="85" t="s">
        <v>218</v>
      </c>
      <c r="H2166" s="95">
        <f t="shared" si="914"/>
        <v>231825213115</v>
      </c>
      <c r="I2166" s="95">
        <f t="shared" si="914"/>
        <v>0</v>
      </c>
      <c r="J2166" s="95">
        <f t="shared" si="914"/>
        <v>0</v>
      </c>
      <c r="K2166" s="95">
        <f t="shared" si="914"/>
        <v>0</v>
      </c>
      <c r="L2166" s="95">
        <f t="shared" si="914"/>
        <v>0</v>
      </c>
      <c r="M2166" s="95">
        <f t="shared" si="906"/>
        <v>0</v>
      </c>
      <c r="N2166" s="95">
        <f>+N2167</f>
        <v>231825213115</v>
      </c>
      <c r="O2166" s="95">
        <f t="shared" si="915"/>
        <v>231825213115</v>
      </c>
      <c r="P2166" s="95">
        <f t="shared" si="915"/>
        <v>231825213115</v>
      </c>
      <c r="Q2166" s="95">
        <f t="shared" si="915"/>
        <v>0</v>
      </c>
      <c r="R2166" s="97">
        <f t="shared" si="915"/>
        <v>0</v>
      </c>
    </row>
    <row r="2167" spans="1:18" ht="18.600000000000001" thickBot="1" x14ac:dyDescent="0.35">
      <c r="A2167" s="2">
        <v>2021</v>
      </c>
      <c r="B2167" s="118" t="s">
        <v>439</v>
      </c>
      <c r="C2167" s="20" t="s">
        <v>266</v>
      </c>
      <c r="D2167" s="21" t="s">
        <v>172</v>
      </c>
      <c r="E2167" s="21">
        <v>11</v>
      </c>
      <c r="F2167" s="21" t="s">
        <v>19</v>
      </c>
      <c r="G2167" s="88" t="s">
        <v>208</v>
      </c>
      <c r="H2167" s="90">
        <v>231825213115</v>
      </c>
      <c r="I2167" s="90">
        <v>0</v>
      </c>
      <c r="J2167" s="90">
        <v>0</v>
      </c>
      <c r="K2167" s="90">
        <v>0</v>
      </c>
      <c r="L2167" s="90">
        <v>0</v>
      </c>
      <c r="M2167" s="90">
        <f t="shared" si="906"/>
        <v>0</v>
      </c>
      <c r="N2167" s="90">
        <f>+H2167+M2167</f>
        <v>231825213115</v>
      </c>
      <c r="O2167" s="90">
        <v>231825213115</v>
      </c>
      <c r="P2167" s="90">
        <v>231825213115</v>
      </c>
      <c r="Q2167" s="90">
        <v>0</v>
      </c>
      <c r="R2167" s="91">
        <v>0</v>
      </c>
    </row>
    <row r="2168" spans="1:18" ht="63" thickBot="1" x14ac:dyDescent="0.35">
      <c r="A2168" s="2">
        <v>2021</v>
      </c>
      <c r="B2168" s="118" t="s">
        <v>439</v>
      </c>
      <c r="C2168" s="15" t="s">
        <v>267</v>
      </c>
      <c r="D2168" s="53"/>
      <c r="E2168" s="53"/>
      <c r="F2168" s="53"/>
      <c r="G2168" s="85" t="s">
        <v>268</v>
      </c>
      <c r="H2168" s="95">
        <f t="shared" ref="H2168:L2170" si="916">+H2169</f>
        <v>126080065359</v>
      </c>
      <c r="I2168" s="95">
        <f t="shared" si="916"/>
        <v>0</v>
      </c>
      <c r="J2168" s="95">
        <f t="shared" si="916"/>
        <v>0</v>
      </c>
      <c r="K2168" s="95">
        <f t="shared" si="916"/>
        <v>0</v>
      </c>
      <c r="L2168" s="95">
        <f t="shared" si="916"/>
        <v>0</v>
      </c>
      <c r="M2168" s="95">
        <f t="shared" si="906"/>
        <v>0</v>
      </c>
      <c r="N2168" s="95">
        <f>+N2169</f>
        <v>126080065359</v>
      </c>
      <c r="O2168" s="95">
        <f t="shared" ref="O2168:R2170" si="917">+O2169</f>
        <v>126080065359</v>
      </c>
      <c r="P2168" s="95">
        <f t="shared" si="917"/>
        <v>126080065359</v>
      </c>
      <c r="Q2168" s="95">
        <f t="shared" si="917"/>
        <v>0</v>
      </c>
      <c r="R2168" s="97">
        <f t="shared" si="917"/>
        <v>0</v>
      </c>
    </row>
    <row r="2169" spans="1:18" ht="63" thickBot="1" x14ac:dyDescent="0.35">
      <c r="A2169" s="2">
        <v>2021</v>
      </c>
      <c r="B2169" s="118" t="s">
        <v>439</v>
      </c>
      <c r="C2169" s="15" t="s">
        <v>269</v>
      </c>
      <c r="D2169" s="21"/>
      <c r="E2169" s="21"/>
      <c r="F2169" s="21"/>
      <c r="G2169" s="104" t="s">
        <v>268</v>
      </c>
      <c r="H2169" s="95">
        <f t="shared" si="916"/>
        <v>126080065359</v>
      </c>
      <c r="I2169" s="95">
        <f t="shared" si="916"/>
        <v>0</v>
      </c>
      <c r="J2169" s="95">
        <f t="shared" si="916"/>
        <v>0</v>
      </c>
      <c r="K2169" s="95">
        <f t="shared" si="916"/>
        <v>0</v>
      </c>
      <c r="L2169" s="95">
        <f t="shared" si="916"/>
        <v>0</v>
      </c>
      <c r="M2169" s="95">
        <f t="shared" si="906"/>
        <v>0</v>
      </c>
      <c r="N2169" s="95">
        <f>+N2170</f>
        <v>126080065359</v>
      </c>
      <c r="O2169" s="95">
        <f t="shared" si="917"/>
        <v>126080065359</v>
      </c>
      <c r="P2169" s="95">
        <f t="shared" si="917"/>
        <v>126080065359</v>
      </c>
      <c r="Q2169" s="95">
        <f t="shared" si="917"/>
        <v>0</v>
      </c>
      <c r="R2169" s="97">
        <f t="shared" si="917"/>
        <v>0</v>
      </c>
    </row>
    <row r="2170" spans="1:18" ht="18.600000000000001" thickBot="1" x14ac:dyDescent="0.35">
      <c r="A2170" s="2">
        <v>2021</v>
      </c>
      <c r="B2170" s="118" t="s">
        <v>439</v>
      </c>
      <c r="C2170" s="15" t="s">
        <v>270</v>
      </c>
      <c r="D2170" s="21"/>
      <c r="E2170" s="21"/>
      <c r="F2170" s="21"/>
      <c r="G2170" s="85" t="s">
        <v>218</v>
      </c>
      <c r="H2170" s="95">
        <f t="shared" si="916"/>
        <v>126080065359</v>
      </c>
      <c r="I2170" s="95">
        <f t="shared" si="916"/>
        <v>0</v>
      </c>
      <c r="J2170" s="95">
        <f t="shared" si="916"/>
        <v>0</v>
      </c>
      <c r="K2170" s="95">
        <f t="shared" si="916"/>
        <v>0</v>
      </c>
      <c r="L2170" s="95">
        <f t="shared" si="916"/>
        <v>0</v>
      </c>
      <c r="M2170" s="95">
        <f t="shared" si="906"/>
        <v>0</v>
      </c>
      <c r="N2170" s="95">
        <f>+N2171</f>
        <v>126080065359</v>
      </c>
      <c r="O2170" s="95">
        <f t="shared" si="917"/>
        <v>126080065359</v>
      </c>
      <c r="P2170" s="95">
        <f t="shared" si="917"/>
        <v>126080065359</v>
      </c>
      <c r="Q2170" s="95">
        <f t="shared" si="917"/>
        <v>0</v>
      </c>
      <c r="R2170" s="97">
        <f t="shared" si="917"/>
        <v>0</v>
      </c>
    </row>
    <row r="2171" spans="1:18" ht="18.600000000000001" thickBot="1" x14ac:dyDescent="0.35">
      <c r="A2171" s="2">
        <v>2021</v>
      </c>
      <c r="B2171" s="118" t="s">
        <v>439</v>
      </c>
      <c r="C2171" s="20" t="s">
        <v>271</v>
      </c>
      <c r="D2171" s="21" t="s">
        <v>172</v>
      </c>
      <c r="E2171" s="21">
        <v>11</v>
      </c>
      <c r="F2171" s="21" t="s">
        <v>19</v>
      </c>
      <c r="G2171" s="88" t="s">
        <v>208</v>
      </c>
      <c r="H2171" s="90">
        <v>126080065359</v>
      </c>
      <c r="I2171" s="90">
        <v>0</v>
      </c>
      <c r="J2171" s="90">
        <v>0</v>
      </c>
      <c r="K2171" s="90">
        <v>0</v>
      </c>
      <c r="L2171" s="90">
        <v>0</v>
      </c>
      <c r="M2171" s="90">
        <f t="shared" si="906"/>
        <v>0</v>
      </c>
      <c r="N2171" s="90">
        <f>+H2171+M2171</f>
        <v>126080065359</v>
      </c>
      <c r="O2171" s="90">
        <v>126080065359</v>
      </c>
      <c r="P2171" s="90">
        <v>126080065359</v>
      </c>
      <c r="Q2171" s="90">
        <v>0</v>
      </c>
      <c r="R2171" s="91">
        <v>0</v>
      </c>
    </row>
    <row r="2172" spans="1:18" ht="63" thickBot="1" x14ac:dyDescent="0.35">
      <c r="A2172" s="2">
        <v>2021</v>
      </c>
      <c r="B2172" s="118" t="s">
        <v>439</v>
      </c>
      <c r="C2172" s="15" t="s">
        <v>272</v>
      </c>
      <c r="D2172" s="53"/>
      <c r="E2172" s="53"/>
      <c r="F2172" s="53"/>
      <c r="G2172" s="85" t="s">
        <v>273</v>
      </c>
      <c r="H2172" s="95">
        <f t="shared" ref="H2172:L2174" si="918">+H2173</f>
        <v>91282312485</v>
      </c>
      <c r="I2172" s="95">
        <f t="shared" si="918"/>
        <v>0</v>
      </c>
      <c r="J2172" s="95">
        <f t="shared" si="918"/>
        <v>0</v>
      </c>
      <c r="K2172" s="95">
        <f t="shared" si="918"/>
        <v>0</v>
      </c>
      <c r="L2172" s="95">
        <f t="shared" si="918"/>
        <v>0</v>
      </c>
      <c r="M2172" s="95">
        <f t="shared" si="906"/>
        <v>0</v>
      </c>
      <c r="N2172" s="95">
        <f>+N2173</f>
        <v>91282312485</v>
      </c>
      <c r="O2172" s="95">
        <f t="shared" ref="O2172:R2174" si="919">+O2173</f>
        <v>91282312485</v>
      </c>
      <c r="P2172" s="95">
        <f t="shared" si="919"/>
        <v>91282312485</v>
      </c>
      <c r="Q2172" s="95">
        <f t="shared" si="919"/>
        <v>0</v>
      </c>
      <c r="R2172" s="97">
        <f t="shared" si="919"/>
        <v>0</v>
      </c>
    </row>
    <row r="2173" spans="1:18" ht="63" thickBot="1" x14ac:dyDescent="0.35">
      <c r="A2173" s="2">
        <v>2021</v>
      </c>
      <c r="B2173" s="118" t="s">
        <v>439</v>
      </c>
      <c r="C2173" s="15" t="s">
        <v>274</v>
      </c>
      <c r="D2173" s="21"/>
      <c r="E2173" s="21"/>
      <c r="F2173" s="21"/>
      <c r="G2173" s="104" t="s">
        <v>273</v>
      </c>
      <c r="H2173" s="95">
        <f t="shared" si="918"/>
        <v>91282312485</v>
      </c>
      <c r="I2173" s="95">
        <f t="shared" si="918"/>
        <v>0</v>
      </c>
      <c r="J2173" s="95">
        <f t="shared" si="918"/>
        <v>0</v>
      </c>
      <c r="K2173" s="95">
        <f t="shared" si="918"/>
        <v>0</v>
      </c>
      <c r="L2173" s="95">
        <f t="shared" si="918"/>
        <v>0</v>
      </c>
      <c r="M2173" s="95">
        <f t="shared" si="906"/>
        <v>0</v>
      </c>
      <c r="N2173" s="95">
        <f>+N2174</f>
        <v>91282312485</v>
      </c>
      <c r="O2173" s="95">
        <f t="shared" si="919"/>
        <v>91282312485</v>
      </c>
      <c r="P2173" s="95">
        <f t="shared" si="919"/>
        <v>91282312485</v>
      </c>
      <c r="Q2173" s="95">
        <f t="shared" si="919"/>
        <v>0</v>
      </c>
      <c r="R2173" s="97">
        <f t="shared" si="919"/>
        <v>0</v>
      </c>
    </row>
    <row r="2174" spans="1:18" ht="18.600000000000001" thickBot="1" x14ac:dyDescent="0.35">
      <c r="A2174" s="2">
        <v>2021</v>
      </c>
      <c r="B2174" s="118" t="s">
        <v>439</v>
      </c>
      <c r="C2174" s="15" t="s">
        <v>275</v>
      </c>
      <c r="D2174" s="21"/>
      <c r="E2174" s="21"/>
      <c r="F2174" s="21"/>
      <c r="G2174" s="85" t="s">
        <v>218</v>
      </c>
      <c r="H2174" s="95">
        <f t="shared" si="918"/>
        <v>91282312485</v>
      </c>
      <c r="I2174" s="95">
        <f t="shared" si="918"/>
        <v>0</v>
      </c>
      <c r="J2174" s="95">
        <f t="shared" si="918"/>
        <v>0</v>
      </c>
      <c r="K2174" s="95">
        <f t="shared" si="918"/>
        <v>0</v>
      </c>
      <c r="L2174" s="95">
        <f t="shared" si="918"/>
        <v>0</v>
      </c>
      <c r="M2174" s="95">
        <f t="shared" si="906"/>
        <v>0</v>
      </c>
      <c r="N2174" s="95">
        <f>+N2175</f>
        <v>91282312485</v>
      </c>
      <c r="O2174" s="95">
        <f t="shared" si="919"/>
        <v>91282312485</v>
      </c>
      <c r="P2174" s="95">
        <f t="shared" si="919"/>
        <v>91282312485</v>
      </c>
      <c r="Q2174" s="95">
        <f t="shared" si="919"/>
        <v>0</v>
      </c>
      <c r="R2174" s="97">
        <f t="shared" si="919"/>
        <v>0</v>
      </c>
    </row>
    <row r="2175" spans="1:18" ht="18.600000000000001" thickBot="1" x14ac:dyDescent="0.35">
      <c r="A2175" s="2">
        <v>2021</v>
      </c>
      <c r="B2175" s="118" t="s">
        <v>439</v>
      </c>
      <c r="C2175" s="20" t="s">
        <v>276</v>
      </c>
      <c r="D2175" s="21" t="s">
        <v>172</v>
      </c>
      <c r="E2175" s="21">
        <v>11</v>
      </c>
      <c r="F2175" s="21" t="s">
        <v>19</v>
      </c>
      <c r="G2175" s="88" t="s">
        <v>208</v>
      </c>
      <c r="H2175" s="90">
        <v>91282312485</v>
      </c>
      <c r="I2175" s="90">
        <v>0</v>
      </c>
      <c r="J2175" s="90">
        <v>0</v>
      </c>
      <c r="K2175" s="90">
        <v>0</v>
      </c>
      <c r="L2175" s="90">
        <v>0</v>
      </c>
      <c r="M2175" s="90">
        <f t="shared" si="906"/>
        <v>0</v>
      </c>
      <c r="N2175" s="90">
        <f>+H2175+M2175</f>
        <v>91282312485</v>
      </c>
      <c r="O2175" s="90">
        <v>91282312485</v>
      </c>
      <c r="P2175" s="90">
        <v>91282312485</v>
      </c>
      <c r="Q2175" s="90">
        <v>0</v>
      </c>
      <c r="R2175" s="91">
        <v>0</v>
      </c>
    </row>
    <row r="2176" spans="1:18" ht="78.599999999999994" thickBot="1" x14ac:dyDescent="0.35">
      <c r="A2176" s="2">
        <v>2021</v>
      </c>
      <c r="B2176" s="118" t="s">
        <v>439</v>
      </c>
      <c r="C2176" s="15" t="s">
        <v>277</v>
      </c>
      <c r="D2176" s="53"/>
      <c r="E2176" s="53"/>
      <c r="F2176" s="53"/>
      <c r="G2176" s="85" t="s">
        <v>278</v>
      </c>
      <c r="H2176" s="95">
        <f t="shared" ref="H2176:L2178" si="920">+H2177</f>
        <v>175214577228</v>
      </c>
      <c r="I2176" s="95">
        <f t="shared" si="920"/>
        <v>0</v>
      </c>
      <c r="J2176" s="95">
        <f t="shared" si="920"/>
        <v>0</v>
      </c>
      <c r="K2176" s="95">
        <f t="shared" si="920"/>
        <v>0</v>
      </c>
      <c r="L2176" s="95">
        <f t="shared" si="920"/>
        <v>0</v>
      </c>
      <c r="M2176" s="95">
        <f t="shared" si="906"/>
        <v>0</v>
      </c>
      <c r="N2176" s="95">
        <f>+N2177</f>
        <v>175214577228</v>
      </c>
      <c r="O2176" s="95">
        <f t="shared" ref="O2176:R2178" si="921">+O2177</f>
        <v>175214577228</v>
      </c>
      <c r="P2176" s="95">
        <f t="shared" si="921"/>
        <v>175214577228</v>
      </c>
      <c r="Q2176" s="95">
        <f t="shared" si="921"/>
        <v>8358018752</v>
      </c>
      <c r="R2176" s="97">
        <f t="shared" si="921"/>
        <v>8358018752</v>
      </c>
    </row>
    <row r="2177" spans="1:18" ht="78.599999999999994" thickBot="1" x14ac:dyDescent="0.35">
      <c r="A2177" s="2">
        <v>2021</v>
      </c>
      <c r="B2177" s="118" t="s">
        <v>439</v>
      </c>
      <c r="C2177" s="15" t="s">
        <v>279</v>
      </c>
      <c r="D2177" s="21"/>
      <c r="E2177" s="21"/>
      <c r="F2177" s="21"/>
      <c r="G2177" s="104" t="s">
        <v>278</v>
      </c>
      <c r="H2177" s="95">
        <f t="shared" si="920"/>
        <v>175214577228</v>
      </c>
      <c r="I2177" s="95">
        <f t="shared" si="920"/>
        <v>0</v>
      </c>
      <c r="J2177" s="95">
        <f t="shared" si="920"/>
        <v>0</v>
      </c>
      <c r="K2177" s="95">
        <f t="shared" si="920"/>
        <v>0</v>
      </c>
      <c r="L2177" s="95">
        <f t="shared" si="920"/>
        <v>0</v>
      </c>
      <c r="M2177" s="95">
        <f t="shared" si="906"/>
        <v>0</v>
      </c>
      <c r="N2177" s="95">
        <f>+N2178</f>
        <v>175214577228</v>
      </c>
      <c r="O2177" s="95">
        <f t="shared" si="921"/>
        <v>175214577228</v>
      </c>
      <c r="P2177" s="95">
        <f t="shared" si="921"/>
        <v>175214577228</v>
      </c>
      <c r="Q2177" s="95">
        <f t="shared" si="921"/>
        <v>8358018752</v>
      </c>
      <c r="R2177" s="97">
        <f t="shared" si="921"/>
        <v>8358018752</v>
      </c>
    </row>
    <row r="2178" spans="1:18" ht="18.600000000000001" thickBot="1" x14ac:dyDescent="0.35">
      <c r="A2178" s="2">
        <v>2021</v>
      </c>
      <c r="B2178" s="118" t="s">
        <v>439</v>
      </c>
      <c r="C2178" s="15" t="s">
        <v>280</v>
      </c>
      <c r="D2178" s="21"/>
      <c r="E2178" s="21"/>
      <c r="F2178" s="21"/>
      <c r="G2178" s="85" t="s">
        <v>218</v>
      </c>
      <c r="H2178" s="95">
        <f t="shared" si="920"/>
        <v>175214577228</v>
      </c>
      <c r="I2178" s="95">
        <f t="shared" si="920"/>
        <v>0</v>
      </c>
      <c r="J2178" s="95">
        <f t="shared" si="920"/>
        <v>0</v>
      </c>
      <c r="K2178" s="95">
        <f t="shared" si="920"/>
        <v>0</v>
      </c>
      <c r="L2178" s="95">
        <f t="shared" si="920"/>
        <v>0</v>
      </c>
      <c r="M2178" s="95">
        <f t="shared" si="906"/>
        <v>0</v>
      </c>
      <c r="N2178" s="95">
        <f>+N2179</f>
        <v>175214577228</v>
      </c>
      <c r="O2178" s="95">
        <f t="shared" si="921"/>
        <v>175214577228</v>
      </c>
      <c r="P2178" s="95">
        <f t="shared" si="921"/>
        <v>175214577228</v>
      </c>
      <c r="Q2178" s="95">
        <f t="shared" si="921"/>
        <v>8358018752</v>
      </c>
      <c r="R2178" s="97">
        <f t="shared" si="921"/>
        <v>8358018752</v>
      </c>
    </row>
    <row r="2179" spans="1:18" ht="18.600000000000001" thickBot="1" x14ac:dyDescent="0.35">
      <c r="A2179" s="2">
        <v>2021</v>
      </c>
      <c r="B2179" s="118" t="s">
        <v>439</v>
      </c>
      <c r="C2179" s="20" t="s">
        <v>281</v>
      </c>
      <c r="D2179" s="21" t="s">
        <v>172</v>
      </c>
      <c r="E2179" s="21">
        <v>11</v>
      </c>
      <c r="F2179" s="21" t="s">
        <v>19</v>
      </c>
      <c r="G2179" s="88" t="s">
        <v>208</v>
      </c>
      <c r="H2179" s="90">
        <v>175214577228</v>
      </c>
      <c r="I2179" s="90">
        <v>0</v>
      </c>
      <c r="J2179" s="90">
        <v>0</v>
      </c>
      <c r="K2179" s="90">
        <v>0</v>
      </c>
      <c r="L2179" s="90">
        <v>0</v>
      </c>
      <c r="M2179" s="90">
        <f t="shared" si="906"/>
        <v>0</v>
      </c>
      <c r="N2179" s="90">
        <f>+H2179+M2179</f>
        <v>175214577228</v>
      </c>
      <c r="O2179" s="90">
        <v>175214577228</v>
      </c>
      <c r="P2179" s="90">
        <v>175214577228</v>
      </c>
      <c r="Q2179" s="90">
        <v>8358018752</v>
      </c>
      <c r="R2179" s="91">
        <v>8358018752</v>
      </c>
    </row>
    <row r="2180" spans="1:18" ht="47.4" thickBot="1" x14ac:dyDescent="0.35">
      <c r="A2180" s="2">
        <v>2021</v>
      </c>
      <c r="B2180" s="118" t="s">
        <v>439</v>
      </c>
      <c r="C2180" s="15" t="s">
        <v>282</v>
      </c>
      <c r="D2180" s="53"/>
      <c r="E2180" s="53"/>
      <c r="F2180" s="53"/>
      <c r="G2180" s="85" t="s">
        <v>283</v>
      </c>
      <c r="H2180" s="95">
        <f t="shared" ref="H2180:L2182" si="922">+H2181</f>
        <v>109796058849</v>
      </c>
      <c r="I2180" s="95">
        <f t="shared" si="922"/>
        <v>0</v>
      </c>
      <c r="J2180" s="95">
        <f t="shared" si="922"/>
        <v>0</v>
      </c>
      <c r="K2180" s="95">
        <f t="shared" si="922"/>
        <v>0</v>
      </c>
      <c r="L2180" s="95">
        <f t="shared" si="922"/>
        <v>0</v>
      </c>
      <c r="M2180" s="95">
        <f t="shared" si="906"/>
        <v>0</v>
      </c>
      <c r="N2180" s="95">
        <f>+N2181</f>
        <v>109796058849</v>
      </c>
      <c r="O2180" s="95">
        <f t="shared" ref="O2180:R2182" si="923">+O2181</f>
        <v>109796058849</v>
      </c>
      <c r="P2180" s="95">
        <f t="shared" si="923"/>
        <v>109796058849</v>
      </c>
      <c r="Q2180" s="95">
        <f t="shared" si="923"/>
        <v>19071686158</v>
      </c>
      <c r="R2180" s="97">
        <f t="shared" si="923"/>
        <v>19071686158</v>
      </c>
    </row>
    <row r="2181" spans="1:18" ht="47.4" thickBot="1" x14ac:dyDescent="0.35">
      <c r="A2181" s="2">
        <v>2021</v>
      </c>
      <c r="B2181" s="118" t="s">
        <v>439</v>
      </c>
      <c r="C2181" s="15" t="s">
        <v>284</v>
      </c>
      <c r="D2181" s="21"/>
      <c r="E2181" s="21"/>
      <c r="F2181" s="21"/>
      <c r="G2181" s="104" t="s">
        <v>283</v>
      </c>
      <c r="H2181" s="95">
        <f t="shared" si="922"/>
        <v>109796058849</v>
      </c>
      <c r="I2181" s="95">
        <f t="shared" si="922"/>
        <v>0</v>
      </c>
      <c r="J2181" s="95">
        <f t="shared" si="922"/>
        <v>0</v>
      </c>
      <c r="K2181" s="95">
        <f t="shared" si="922"/>
        <v>0</v>
      </c>
      <c r="L2181" s="95">
        <f t="shared" si="922"/>
        <v>0</v>
      </c>
      <c r="M2181" s="95">
        <f t="shared" si="906"/>
        <v>0</v>
      </c>
      <c r="N2181" s="95">
        <f>+N2182</f>
        <v>109796058849</v>
      </c>
      <c r="O2181" s="95">
        <f t="shared" si="923"/>
        <v>109796058849</v>
      </c>
      <c r="P2181" s="95">
        <f t="shared" si="923"/>
        <v>109796058849</v>
      </c>
      <c r="Q2181" s="95">
        <f t="shared" si="923"/>
        <v>19071686158</v>
      </c>
      <c r="R2181" s="97">
        <f t="shared" si="923"/>
        <v>19071686158</v>
      </c>
    </row>
    <row r="2182" spans="1:18" ht="18.600000000000001" thickBot="1" x14ac:dyDescent="0.35">
      <c r="A2182" s="2">
        <v>2021</v>
      </c>
      <c r="B2182" s="118" t="s">
        <v>439</v>
      </c>
      <c r="C2182" s="15" t="s">
        <v>285</v>
      </c>
      <c r="D2182" s="21"/>
      <c r="E2182" s="21"/>
      <c r="F2182" s="21"/>
      <c r="G2182" s="85" t="s">
        <v>218</v>
      </c>
      <c r="H2182" s="95">
        <f t="shared" si="922"/>
        <v>109796058849</v>
      </c>
      <c r="I2182" s="95">
        <f t="shared" si="922"/>
        <v>0</v>
      </c>
      <c r="J2182" s="95">
        <f t="shared" si="922"/>
        <v>0</v>
      </c>
      <c r="K2182" s="95">
        <f t="shared" si="922"/>
        <v>0</v>
      </c>
      <c r="L2182" s="95">
        <f t="shared" si="922"/>
        <v>0</v>
      </c>
      <c r="M2182" s="95">
        <f t="shared" si="906"/>
        <v>0</v>
      </c>
      <c r="N2182" s="95">
        <f>+N2183</f>
        <v>109796058849</v>
      </c>
      <c r="O2182" s="95">
        <f t="shared" si="923"/>
        <v>109796058849</v>
      </c>
      <c r="P2182" s="95">
        <f t="shared" si="923"/>
        <v>109796058849</v>
      </c>
      <c r="Q2182" s="95">
        <f t="shared" si="923"/>
        <v>19071686158</v>
      </c>
      <c r="R2182" s="97">
        <f t="shared" si="923"/>
        <v>19071686158</v>
      </c>
    </row>
    <row r="2183" spans="1:18" ht="18.600000000000001" thickBot="1" x14ac:dyDescent="0.35">
      <c r="A2183" s="2">
        <v>2021</v>
      </c>
      <c r="B2183" s="118" t="s">
        <v>439</v>
      </c>
      <c r="C2183" s="20" t="s">
        <v>286</v>
      </c>
      <c r="D2183" s="53" t="s">
        <v>172</v>
      </c>
      <c r="E2183" s="53">
        <v>11</v>
      </c>
      <c r="F2183" s="21" t="s">
        <v>19</v>
      </c>
      <c r="G2183" s="88" t="s">
        <v>208</v>
      </c>
      <c r="H2183" s="90">
        <v>109796058849</v>
      </c>
      <c r="I2183" s="90">
        <v>0</v>
      </c>
      <c r="J2183" s="90">
        <v>0</v>
      </c>
      <c r="K2183" s="90">
        <v>0</v>
      </c>
      <c r="L2183" s="90">
        <v>0</v>
      </c>
      <c r="M2183" s="90">
        <f t="shared" si="906"/>
        <v>0</v>
      </c>
      <c r="N2183" s="90">
        <f>+H2183+M2183</f>
        <v>109796058849</v>
      </c>
      <c r="O2183" s="90">
        <v>109796058849</v>
      </c>
      <c r="P2183" s="90">
        <v>109796058849</v>
      </c>
      <c r="Q2183" s="90">
        <v>19071686158</v>
      </c>
      <c r="R2183" s="91">
        <v>19071686158</v>
      </c>
    </row>
    <row r="2184" spans="1:18" ht="63" thickBot="1" x14ac:dyDescent="0.35">
      <c r="A2184" s="2">
        <v>2021</v>
      </c>
      <c r="B2184" s="118" t="s">
        <v>439</v>
      </c>
      <c r="C2184" s="15" t="s">
        <v>287</v>
      </c>
      <c r="D2184" s="53"/>
      <c r="E2184" s="53"/>
      <c r="F2184" s="53"/>
      <c r="G2184" s="85" t="s">
        <v>288</v>
      </c>
      <c r="H2184" s="95">
        <f t="shared" ref="H2184:L2186" si="924">+H2185</f>
        <v>216924287600</v>
      </c>
      <c r="I2184" s="95">
        <f t="shared" si="924"/>
        <v>0</v>
      </c>
      <c r="J2184" s="95">
        <f t="shared" si="924"/>
        <v>0</v>
      </c>
      <c r="K2184" s="95">
        <f t="shared" si="924"/>
        <v>0</v>
      </c>
      <c r="L2184" s="95">
        <f t="shared" si="924"/>
        <v>0</v>
      </c>
      <c r="M2184" s="95">
        <f t="shared" si="906"/>
        <v>0</v>
      </c>
      <c r="N2184" s="95">
        <f>+N2185</f>
        <v>216924287600</v>
      </c>
      <c r="O2184" s="95">
        <f t="shared" ref="O2184:R2186" si="925">+O2185</f>
        <v>216924287600</v>
      </c>
      <c r="P2184" s="95">
        <f t="shared" si="925"/>
        <v>216924287600</v>
      </c>
      <c r="Q2184" s="95">
        <f t="shared" si="925"/>
        <v>14013027754</v>
      </c>
      <c r="R2184" s="97">
        <f t="shared" si="925"/>
        <v>14013027754</v>
      </c>
    </row>
    <row r="2185" spans="1:18" ht="63" thickBot="1" x14ac:dyDescent="0.35">
      <c r="A2185" s="2">
        <v>2021</v>
      </c>
      <c r="B2185" s="118" t="s">
        <v>439</v>
      </c>
      <c r="C2185" s="15" t="s">
        <v>289</v>
      </c>
      <c r="D2185" s="21"/>
      <c r="E2185" s="21"/>
      <c r="F2185" s="21"/>
      <c r="G2185" s="104" t="s">
        <v>288</v>
      </c>
      <c r="H2185" s="95">
        <f t="shared" si="924"/>
        <v>216924287600</v>
      </c>
      <c r="I2185" s="95">
        <f t="shared" si="924"/>
        <v>0</v>
      </c>
      <c r="J2185" s="95">
        <f t="shared" si="924"/>
        <v>0</v>
      </c>
      <c r="K2185" s="95">
        <f t="shared" si="924"/>
        <v>0</v>
      </c>
      <c r="L2185" s="95">
        <f t="shared" si="924"/>
        <v>0</v>
      </c>
      <c r="M2185" s="95">
        <f t="shared" si="906"/>
        <v>0</v>
      </c>
      <c r="N2185" s="95">
        <f>+N2186</f>
        <v>216924287600</v>
      </c>
      <c r="O2185" s="95">
        <f t="shared" si="925"/>
        <v>216924287600</v>
      </c>
      <c r="P2185" s="95">
        <f t="shared" si="925"/>
        <v>216924287600</v>
      </c>
      <c r="Q2185" s="95">
        <f t="shared" si="925"/>
        <v>14013027754</v>
      </c>
      <c r="R2185" s="97">
        <f t="shared" si="925"/>
        <v>14013027754</v>
      </c>
    </row>
    <row r="2186" spans="1:18" ht="18.600000000000001" thickBot="1" x14ac:dyDescent="0.35">
      <c r="A2186" s="2">
        <v>2021</v>
      </c>
      <c r="B2186" s="118" t="s">
        <v>439</v>
      </c>
      <c r="C2186" s="15" t="s">
        <v>290</v>
      </c>
      <c r="D2186" s="21"/>
      <c r="E2186" s="21"/>
      <c r="F2186" s="21"/>
      <c r="G2186" s="85" t="s">
        <v>218</v>
      </c>
      <c r="H2186" s="95">
        <f t="shared" si="924"/>
        <v>216924287600</v>
      </c>
      <c r="I2186" s="95">
        <f t="shared" si="924"/>
        <v>0</v>
      </c>
      <c r="J2186" s="95">
        <f t="shared" si="924"/>
        <v>0</v>
      </c>
      <c r="K2186" s="95">
        <f t="shared" si="924"/>
        <v>0</v>
      </c>
      <c r="L2186" s="95">
        <f t="shared" si="924"/>
        <v>0</v>
      </c>
      <c r="M2186" s="95">
        <f t="shared" si="906"/>
        <v>0</v>
      </c>
      <c r="N2186" s="95">
        <f>+N2187</f>
        <v>216924287600</v>
      </c>
      <c r="O2186" s="95">
        <f t="shared" si="925"/>
        <v>216924287600</v>
      </c>
      <c r="P2186" s="95">
        <f t="shared" si="925"/>
        <v>216924287600</v>
      </c>
      <c r="Q2186" s="95">
        <f t="shared" si="925"/>
        <v>14013027754</v>
      </c>
      <c r="R2186" s="97">
        <f t="shared" si="925"/>
        <v>14013027754</v>
      </c>
    </row>
    <row r="2187" spans="1:18" ht="18.600000000000001" thickBot="1" x14ac:dyDescent="0.35">
      <c r="A2187" s="2">
        <v>2021</v>
      </c>
      <c r="B2187" s="118" t="s">
        <v>439</v>
      </c>
      <c r="C2187" s="20" t="s">
        <v>291</v>
      </c>
      <c r="D2187" s="21" t="s">
        <v>172</v>
      </c>
      <c r="E2187" s="21">
        <v>11</v>
      </c>
      <c r="F2187" s="21" t="s">
        <v>19</v>
      </c>
      <c r="G2187" s="88" t="s">
        <v>208</v>
      </c>
      <c r="H2187" s="90">
        <v>216924287600</v>
      </c>
      <c r="I2187" s="90">
        <v>0</v>
      </c>
      <c r="J2187" s="90">
        <v>0</v>
      </c>
      <c r="K2187" s="90">
        <v>0</v>
      </c>
      <c r="L2187" s="90">
        <v>0</v>
      </c>
      <c r="M2187" s="90">
        <f t="shared" si="906"/>
        <v>0</v>
      </c>
      <c r="N2187" s="90">
        <f>+H2187+M2187</f>
        <v>216924287600</v>
      </c>
      <c r="O2187" s="90">
        <v>216924287600</v>
      </c>
      <c r="P2187" s="90">
        <v>216924287600</v>
      </c>
      <c r="Q2187" s="90">
        <v>14013027754</v>
      </c>
      <c r="R2187" s="91">
        <v>14013027754</v>
      </c>
    </row>
    <row r="2188" spans="1:18" ht="63" thickBot="1" x14ac:dyDescent="0.35">
      <c r="A2188" s="2">
        <v>2021</v>
      </c>
      <c r="B2188" s="118" t="s">
        <v>439</v>
      </c>
      <c r="C2188" s="15" t="s">
        <v>292</v>
      </c>
      <c r="D2188" s="53"/>
      <c r="E2188" s="53"/>
      <c r="F2188" s="53"/>
      <c r="G2188" s="85" t="s">
        <v>293</v>
      </c>
      <c r="H2188" s="95">
        <f t="shared" ref="H2188:L2190" si="926">+H2189</f>
        <v>263086153404</v>
      </c>
      <c r="I2188" s="95">
        <f t="shared" si="926"/>
        <v>0</v>
      </c>
      <c r="J2188" s="95">
        <f t="shared" si="926"/>
        <v>0</v>
      </c>
      <c r="K2188" s="95">
        <f t="shared" si="926"/>
        <v>0</v>
      </c>
      <c r="L2188" s="95">
        <f t="shared" si="926"/>
        <v>0</v>
      </c>
      <c r="M2188" s="95">
        <f t="shared" si="906"/>
        <v>0</v>
      </c>
      <c r="N2188" s="95">
        <f>+N2189</f>
        <v>263086153404</v>
      </c>
      <c r="O2188" s="95">
        <f t="shared" ref="O2188:R2190" si="927">+O2189</f>
        <v>263086153404</v>
      </c>
      <c r="P2188" s="95">
        <f t="shared" si="927"/>
        <v>263086153404</v>
      </c>
      <c r="Q2188" s="95">
        <f t="shared" si="927"/>
        <v>0</v>
      </c>
      <c r="R2188" s="97">
        <f t="shared" si="927"/>
        <v>0</v>
      </c>
    </row>
    <row r="2189" spans="1:18" ht="63" thickBot="1" x14ac:dyDescent="0.35">
      <c r="A2189" s="2">
        <v>2021</v>
      </c>
      <c r="B2189" s="118" t="s">
        <v>439</v>
      </c>
      <c r="C2189" s="15" t="s">
        <v>294</v>
      </c>
      <c r="D2189" s="21"/>
      <c r="E2189" s="21"/>
      <c r="F2189" s="21"/>
      <c r="G2189" s="104" t="s">
        <v>293</v>
      </c>
      <c r="H2189" s="95">
        <f t="shared" si="926"/>
        <v>263086153404</v>
      </c>
      <c r="I2189" s="95">
        <f t="shared" si="926"/>
        <v>0</v>
      </c>
      <c r="J2189" s="95">
        <f t="shared" si="926"/>
        <v>0</v>
      </c>
      <c r="K2189" s="95">
        <f t="shared" si="926"/>
        <v>0</v>
      </c>
      <c r="L2189" s="95">
        <f t="shared" si="926"/>
        <v>0</v>
      </c>
      <c r="M2189" s="95">
        <f t="shared" si="906"/>
        <v>0</v>
      </c>
      <c r="N2189" s="95">
        <f>+N2190</f>
        <v>263086153404</v>
      </c>
      <c r="O2189" s="95">
        <f t="shared" si="927"/>
        <v>263086153404</v>
      </c>
      <c r="P2189" s="95">
        <f t="shared" si="927"/>
        <v>263086153404</v>
      </c>
      <c r="Q2189" s="95">
        <f t="shared" si="927"/>
        <v>0</v>
      </c>
      <c r="R2189" s="97">
        <f t="shared" si="927"/>
        <v>0</v>
      </c>
    </row>
    <row r="2190" spans="1:18" ht="18.600000000000001" thickBot="1" x14ac:dyDescent="0.35">
      <c r="A2190" s="2">
        <v>2021</v>
      </c>
      <c r="B2190" s="118" t="s">
        <v>439</v>
      </c>
      <c r="C2190" s="15" t="s">
        <v>295</v>
      </c>
      <c r="D2190" s="21"/>
      <c r="E2190" s="21"/>
      <c r="F2190" s="21"/>
      <c r="G2190" s="85" t="s">
        <v>218</v>
      </c>
      <c r="H2190" s="95">
        <f t="shared" si="926"/>
        <v>263086153404</v>
      </c>
      <c r="I2190" s="95">
        <f t="shared" si="926"/>
        <v>0</v>
      </c>
      <c r="J2190" s="95">
        <f t="shared" si="926"/>
        <v>0</v>
      </c>
      <c r="K2190" s="95">
        <f t="shared" si="926"/>
        <v>0</v>
      </c>
      <c r="L2190" s="95">
        <f t="shared" si="926"/>
        <v>0</v>
      </c>
      <c r="M2190" s="95">
        <f t="shared" si="906"/>
        <v>0</v>
      </c>
      <c r="N2190" s="95">
        <f>+N2191</f>
        <v>263086153404</v>
      </c>
      <c r="O2190" s="95">
        <f t="shared" si="927"/>
        <v>263086153404</v>
      </c>
      <c r="P2190" s="95">
        <f t="shared" si="927"/>
        <v>263086153404</v>
      </c>
      <c r="Q2190" s="95">
        <f t="shared" si="927"/>
        <v>0</v>
      </c>
      <c r="R2190" s="97">
        <f t="shared" si="927"/>
        <v>0</v>
      </c>
    </row>
    <row r="2191" spans="1:18" ht="18.600000000000001" thickBot="1" x14ac:dyDescent="0.35">
      <c r="A2191" s="2">
        <v>2021</v>
      </c>
      <c r="B2191" s="118" t="s">
        <v>439</v>
      </c>
      <c r="C2191" s="20" t="s">
        <v>296</v>
      </c>
      <c r="D2191" s="21" t="s">
        <v>172</v>
      </c>
      <c r="E2191" s="21">
        <v>11</v>
      </c>
      <c r="F2191" s="21" t="s">
        <v>19</v>
      </c>
      <c r="G2191" s="88" t="s">
        <v>208</v>
      </c>
      <c r="H2191" s="90">
        <v>263086153404</v>
      </c>
      <c r="I2191" s="90">
        <v>0</v>
      </c>
      <c r="J2191" s="90">
        <v>0</v>
      </c>
      <c r="K2191" s="90">
        <v>0</v>
      </c>
      <c r="L2191" s="90">
        <v>0</v>
      </c>
      <c r="M2191" s="90">
        <f t="shared" si="906"/>
        <v>0</v>
      </c>
      <c r="N2191" s="90">
        <f>+H2191+M2191</f>
        <v>263086153404</v>
      </c>
      <c r="O2191" s="90">
        <v>263086153404</v>
      </c>
      <c r="P2191" s="90">
        <v>263086153404</v>
      </c>
      <c r="Q2191" s="90">
        <v>0</v>
      </c>
      <c r="R2191" s="91">
        <v>0</v>
      </c>
    </row>
    <row r="2192" spans="1:18" ht="63" thickBot="1" x14ac:dyDescent="0.35">
      <c r="A2192" s="2">
        <v>2021</v>
      </c>
      <c r="B2192" s="118" t="s">
        <v>439</v>
      </c>
      <c r="C2192" s="15" t="s">
        <v>297</v>
      </c>
      <c r="D2192" s="53"/>
      <c r="E2192" s="53"/>
      <c r="F2192" s="53"/>
      <c r="G2192" s="85" t="s">
        <v>298</v>
      </c>
      <c r="H2192" s="95">
        <f t="shared" ref="H2192:L2194" si="928">+H2193</f>
        <v>138383140985</v>
      </c>
      <c r="I2192" s="95">
        <f t="shared" si="928"/>
        <v>0</v>
      </c>
      <c r="J2192" s="95">
        <f t="shared" si="928"/>
        <v>0</v>
      </c>
      <c r="K2192" s="95">
        <f t="shared" si="928"/>
        <v>0</v>
      </c>
      <c r="L2192" s="95">
        <f t="shared" si="928"/>
        <v>0</v>
      </c>
      <c r="M2192" s="95">
        <f t="shared" si="906"/>
        <v>0</v>
      </c>
      <c r="N2192" s="95">
        <f>+N2193</f>
        <v>138383140985</v>
      </c>
      <c r="O2192" s="95">
        <f t="shared" ref="O2192:R2194" si="929">+O2193</f>
        <v>138383140985</v>
      </c>
      <c r="P2192" s="95">
        <f t="shared" si="929"/>
        <v>138383140985</v>
      </c>
      <c r="Q2192" s="95">
        <f t="shared" si="929"/>
        <v>27914520438</v>
      </c>
      <c r="R2192" s="97">
        <f t="shared" si="929"/>
        <v>27914520438</v>
      </c>
    </row>
    <row r="2193" spans="1:18" ht="63" thickBot="1" x14ac:dyDescent="0.35">
      <c r="A2193" s="2">
        <v>2021</v>
      </c>
      <c r="B2193" s="118" t="s">
        <v>439</v>
      </c>
      <c r="C2193" s="15" t="s">
        <v>299</v>
      </c>
      <c r="D2193" s="21"/>
      <c r="E2193" s="21"/>
      <c r="F2193" s="21"/>
      <c r="G2193" s="104" t="s">
        <v>298</v>
      </c>
      <c r="H2193" s="95">
        <f t="shared" si="928"/>
        <v>138383140985</v>
      </c>
      <c r="I2193" s="95">
        <f t="shared" si="928"/>
        <v>0</v>
      </c>
      <c r="J2193" s="95">
        <f t="shared" si="928"/>
        <v>0</v>
      </c>
      <c r="K2193" s="95">
        <f t="shared" si="928"/>
        <v>0</v>
      </c>
      <c r="L2193" s="95">
        <f t="shared" si="928"/>
        <v>0</v>
      </c>
      <c r="M2193" s="95">
        <f t="shared" si="906"/>
        <v>0</v>
      </c>
      <c r="N2193" s="95">
        <f>+N2194</f>
        <v>138383140985</v>
      </c>
      <c r="O2193" s="95">
        <f t="shared" si="929"/>
        <v>138383140985</v>
      </c>
      <c r="P2193" s="95">
        <f t="shared" si="929"/>
        <v>138383140985</v>
      </c>
      <c r="Q2193" s="95">
        <f t="shared" si="929"/>
        <v>27914520438</v>
      </c>
      <c r="R2193" s="97">
        <f t="shared" si="929"/>
        <v>27914520438</v>
      </c>
    </row>
    <row r="2194" spans="1:18" ht="18.600000000000001" thickBot="1" x14ac:dyDescent="0.35">
      <c r="A2194" s="2">
        <v>2021</v>
      </c>
      <c r="B2194" s="118" t="s">
        <v>439</v>
      </c>
      <c r="C2194" s="15" t="s">
        <v>300</v>
      </c>
      <c r="D2194" s="21"/>
      <c r="E2194" s="21"/>
      <c r="F2194" s="21"/>
      <c r="G2194" s="85" t="s">
        <v>218</v>
      </c>
      <c r="H2194" s="95">
        <f t="shared" si="928"/>
        <v>138383140985</v>
      </c>
      <c r="I2194" s="95">
        <f t="shared" si="928"/>
        <v>0</v>
      </c>
      <c r="J2194" s="95">
        <f t="shared" si="928"/>
        <v>0</v>
      </c>
      <c r="K2194" s="95">
        <f t="shared" si="928"/>
        <v>0</v>
      </c>
      <c r="L2194" s="95">
        <f t="shared" si="928"/>
        <v>0</v>
      </c>
      <c r="M2194" s="95">
        <f t="shared" si="906"/>
        <v>0</v>
      </c>
      <c r="N2194" s="95">
        <f>+N2195</f>
        <v>138383140985</v>
      </c>
      <c r="O2194" s="95">
        <f t="shared" si="929"/>
        <v>138383140985</v>
      </c>
      <c r="P2194" s="95">
        <f t="shared" si="929"/>
        <v>138383140985</v>
      </c>
      <c r="Q2194" s="95">
        <f t="shared" si="929"/>
        <v>27914520438</v>
      </c>
      <c r="R2194" s="97">
        <f t="shared" si="929"/>
        <v>27914520438</v>
      </c>
    </row>
    <row r="2195" spans="1:18" ht="18.600000000000001" thickBot="1" x14ac:dyDescent="0.35">
      <c r="A2195" s="2">
        <v>2021</v>
      </c>
      <c r="B2195" s="118" t="s">
        <v>439</v>
      </c>
      <c r="C2195" s="20" t="s">
        <v>301</v>
      </c>
      <c r="D2195" s="21" t="s">
        <v>172</v>
      </c>
      <c r="E2195" s="21">
        <v>11</v>
      </c>
      <c r="F2195" s="21" t="s">
        <v>19</v>
      </c>
      <c r="G2195" s="88" t="s">
        <v>208</v>
      </c>
      <c r="H2195" s="90">
        <v>138383140985</v>
      </c>
      <c r="I2195" s="90">
        <v>0</v>
      </c>
      <c r="J2195" s="90">
        <v>0</v>
      </c>
      <c r="K2195" s="90">
        <v>0</v>
      </c>
      <c r="L2195" s="90">
        <v>0</v>
      </c>
      <c r="M2195" s="90">
        <f t="shared" si="906"/>
        <v>0</v>
      </c>
      <c r="N2195" s="90">
        <f>+H2195+M2195</f>
        <v>138383140985</v>
      </c>
      <c r="O2195" s="90">
        <v>138383140985</v>
      </c>
      <c r="P2195" s="90">
        <v>138383140985</v>
      </c>
      <c r="Q2195" s="90">
        <v>27914520438</v>
      </c>
      <c r="R2195" s="91">
        <v>27914520438</v>
      </c>
    </row>
    <row r="2196" spans="1:18" ht="63" thickBot="1" x14ac:dyDescent="0.35">
      <c r="A2196" s="2">
        <v>2021</v>
      </c>
      <c r="B2196" s="118" t="s">
        <v>439</v>
      </c>
      <c r="C2196" s="15" t="s">
        <v>302</v>
      </c>
      <c r="D2196" s="53"/>
      <c r="E2196" s="53"/>
      <c r="F2196" s="53"/>
      <c r="G2196" s="85" t="s">
        <v>303</v>
      </c>
      <c r="H2196" s="95">
        <f t="shared" ref="H2196:L2198" si="930">+H2197</f>
        <v>325658709524</v>
      </c>
      <c r="I2196" s="95">
        <f t="shared" si="930"/>
        <v>0</v>
      </c>
      <c r="J2196" s="95">
        <f t="shared" si="930"/>
        <v>0</v>
      </c>
      <c r="K2196" s="95">
        <f t="shared" si="930"/>
        <v>0</v>
      </c>
      <c r="L2196" s="95">
        <f t="shared" si="930"/>
        <v>0</v>
      </c>
      <c r="M2196" s="95">
        <f t="shared" si="906"/>
        <v>0</v>
      </c>
      <c r="N2196" s="95">
        <f>+N2197</f>
        <v>325658709524</v>
      </c>
      <c r="O2196" s="95">
        <f t="shared" ref="O2196:R2198" si="931">+O2197</f>
        <v>325658709524</v>
      </c>
      <c r="P2196" s="95">
        <f t="shared" si="931"/>
        <v>325658709524</v>
      </c>
      <c r="Q2196" s="95">
        <f t="shared" si="931"/>
        <v>0</v>
      </c>
      <c r="R2196" s="97">
        <f t="shared" si="931"/>
        <v>0</v>
      </c>
    </row>
    <row r="2197" spans="1:18" ht="63" thickBot="1" x14ac:dyDescent="0.35">
      <c r="A2197" s="2">
        <v>2021</v>
      </c>
      <c r="B2197" s="118" t="s">
        <v>439</v>
      </c>
      <c r="C2197" s="15" t="s">
        <v>304</v>
      </c>
      <c r="D2197" s="21"/>
      <c r="E2197" s="21"/>
      <c r="F2197" s="21"/>
      <c r="G2197" s="104" t="s">
        <v>303</v>
      </c>
      <c r="H2197" s="95">
        <f t="shared" si="930"/>
        <v>325658709524</v>
      </c>
      <c r="I2197" s="95">
        <f t="shared" si="930"/>
        <v>0</v>
      </c>
      <c r="J2197" s="95">
        <f t="shared" si="930"/>
        <v>0</v>
      </c>
      <c r="K2197" s="95">
        <f t="shared" si="930"/>
        <v>0</v>
      </c>
      <c r="L2197" s="95">
        <f t="shared" si="930"/>
        <v>0</v>
      </c>
      <c r="M2197" s="95">
        <f t="shared" si="906"/>
        <v>0</v>
      </c>
      <c r="N2197" s="95">
        <f>+N2198</f>
        <v>325658709524</v>
      </c>
      <c r="O2197" s="95">
        <f t="shared" si="931"/>
        <v>325658709524</v>
      </c>
      <c r="P2197" s="95">
        <f t="shared" si="931"/>
        <v>325658709524</v>
      </c>
      <c r="Q2197" s="95">
        <f t="shared" si="931"/>
        <v>0</v>
      </c>
      <c r="R2197" s="97">
        <f t="shared" si="931"/>
        <v>0</v>
      </c>
    </row>
    <row r="2198" spans="1:18" ht="18.600000000000001" thickBot="1" x14ac:dyDescent="0.35">
      <c r="A2198" s="2">
        <v>2021</v>
      </c>
      <c r="B2198" s="118" t="s">
        <v>439</v>
      </c>
      <c r="C2198" s="15" t="s">
        <v>305</v>
      </c>
      <c r="D2198" s="21"/>
      <c r="E2198" s="21"/>
      <c r="F2198" s="21"/>
      <c r="G2198" s="85" t="s">
        <v>218</v>
      </c>
      <c r="H2198" s="95">
        <f t="shared" si="930"/>
        <v>325658709524</v>
      </c>
      <c r="I2198" s="95">
        <f t="shared" si="930"/>
        <v>0</v>
      </c>
      <c r="J2198" s="95">
        <f t="shared" si="930"/>
        <v>0</v>
      </c>
      <c r="K2198" s="95">
        <f t="shared" si="930"/>
        <v>0</v>
      </c>
      <c r="L2198" s="95">
        <f t="shared" si="930"/>
        <v>0</v>
      </c>
      <c r="M2198" s="95">
        <f t="shared" si="906"/>
        <v>0</v>
      </c>
      <c r="N2198" s="95">
        <f>+N2199</f>
        <v>325658709524</v>
      </c>
      <c r="O2198" s="95">
        <f t="shared" si="931"/>
        <v>325658709524</v>
      </c>
      <c r="P2198" s="95">
        <f t="shared" si="931"/>
        <v>325658709524</v>
      </c>
      <c r="Q2198" s="95">
        <f t="shared" si="931"/>
        <v>0</v>
      </c>
      <c r="R2198" s="97">
        <f t="shared" si="931"/>
        <v>0</v>
      </c>
    </row>
    <row r="2199" spans="1:18" ht="18.600000000000001" thickBot="1" x14ac:dyDescent="0.35">
      <c r="A2199" s="2">
        <v>2021</v>
      </c>
      <c r="B2199" s="118" t="s">
        <v>439</v>
      </c>
      <c r="C2199" s="20" t="s">
        <v>306</v>
      </c>
      <c r="D2199" s="21" t="s">
        <v>172</v>
      </c>
      <c r="E2199" s="21">
        <v>11</v>
      </c>
      <c r="F2199" s="21" t="s">
        <v>19</v>
      </c>
      <c r="G2199" s="88" t="s">
        <v>208</v>
      </c>
      <c r="H2199" s="90">
        <v>325658709524</v>
      </c>
      <c r="I2199" s="90">
        <v>0</v>
      </c>
      <c r="J2199" s="90">
        <v>0</v>
      </c>
      <c r="K2199" s="90">
        <v>0</v>
      </c>
      <c r="L2199" s="90">
        <v>0</v>
      </c>
      <c r="M2199" s="90">
        <f t="shared" si="906"/>
        <v>0</v>
      </c>
      <c r="N2199" s="90">
        <f>+H2199+M2199</f>
        <v>325658709524</v>
      </c>
      <c r="O2199" s="90">
        <v>325658709524</v>
      </c>
      <c r="P2199" s="90">
        <v>325658709524</v>
      </c>
      <c r="Q2199" s="90">
        <v>0</v>
      </c>
      <c r="R2199" s="91">
        <v>0</v>
      </c>
    </row>
    <row r="2200" spans="1:18" ht="63" thickBot="1" x14ac:dyDescent="0.35">
      <c r="A2200" s="2">
        <v>2021</v>
      </c>
      <c r="B2200" s="118" t="s">
        <v>439</v>
      </c>
      <c r="C2200" s="15" t="s">
        <v>307</v>
      </c>
      <c r="D2200" s="53"/>
      <c r="E2200" s="53"/>
      <c r="F2200" s="53"/>
      <c r="G2200" s="85" t="s">
        <v>308</v>
      </c>
      <c r="H2200" s="95">
        <f t="shared" ref="H2200:L2202" si="932">+H2201</f>
        <v>101620433497</v>
      </c>
      <c r="I2200" s="95">
        <f t="shared" si="932"/>
        <v>0</v>
      </c>
      <c r="J2200" s="95">
        <f t="shared" si="932"/>
        <v>0</v>
      </c>
      <c r="K2200" s="95">
        <f t="shared" si="932"/>
        <v>0</v>
      </c>
      <c r="L2200" s="95">
        <f t="shared" si="932"/>
        <v>0</v>
      </c>
      <c r="M2200" s="95">
        <f t="shared" si="906"/>
        <v>0</v>
      </c>
      <c r="N2200" s="95">
        <f>+N2201</f>
        <v>101620433497</v>
      </c>
      <c r="O2200" s="95">
        <f t="shared" ref="O2200:R2202" si="933">+O2201</f>
        <v>101620433497</v>
      </c>
      <c r="P2200" s="95">
        <f t="shared" si="933"/>
        <v>101620433497</v>
      </c>
      <c r="Q2200" s="95">
        <f t="shared" si="933"/>
        <v>89796372</v>
      </c>
      <c r="R2200" s="97">
        <f t="shared" si="933"/>
        <v>89796372</v>
      </c>
    </row>
    <row r="2201" spans="1:18" ht="63" thickBot="1" x14ac:dyDescent="0.35">
      <c r="A2201" s="2">
        <v>2021</v>
      </c>
      <c r="B2201" s="118" t="s">
        <v>439</v>
      </c>
      <c r="C2201" s="15" t="s">
        <v>309</v>
      </c>
      <c r="D2201" s="21"/>
      <c r="E2201" s="21"/>
      <c r="F2201" s="21"/>
      <c r="G2201" s="104" t="s">
        <v>308</v>
      </c>
      <c r="H2201" s="95">
        <f t="shared" si="932"/>
        <v>101620433497</v>
      </c>
      <c r="I2201" s="95">
        <f t="shared" si="932"/>
        <v>0</v>
      </c>
      <c r="J2201" s="95">
        <f t="shared" si="932"/>
        <v>0</v>
      </c>
      <c r="K2201" s="95">
        <f t="shared" si="932"/>
        <v>0</v>
      </c>
      <c r="L2201" s="95">
        <f t="shared" si="932"/>
        <v>0</v>
      </c>
      <c r="M2201" s="95">
        <f t="shared" si="906"/>
        <v>0</v>
      </c>
      <c r="N2201" s="95">
        <f>+N2202</f>
        <v>101620433497</v>
      </c>
      <c r="O2201" s="95">
        <f t="shared" si="933"/>
        <v>101620433497</v>
      </c>
      <c r="P2201" s="95">
        <f t="shared" si="933"/>
        <v>101620433497</v>
      </c>
      <c r="Q2201" s="95">
        <f t="shared" si="933"/>
        <v>89796372</v>
      </c>
      <c r="R2201" s="97">
        <f t="shared" si="933"/>
        <v>89796372</v>
      </c>
    </row>
    <row r="2202" spans="1:18" ht="18.600000000000001" thickBot="1" x14ac:dyDescent="0.35">
      <c r="A2202" s="2">
        <v>2021</v>
      </c>
      <c r="B2202" s="118" t="s">
        <v>439</v>
      </c>
      <c r="C2202" s="15" t="s">
        <v>310</v>
      </c>
      <c r="D2202" s="21"/>
      <c r="E2202" s="21"/>
      <c r="F2202" s="21"/>
      <c r="G2202" s="85" t="s">
        <v>218</v>
      </c>
      <c r="H2202" s="95">
        <f t="shared" si="932"/>
        <v>101620433497</v>
      </c>
      <c r="I2202" s="95">
        <f t="shared" si="932"/>
        <v>0</v>
      </c>
      <c r="J2202" s="95">
        <f t="shared" si="932"/>
        <v>0</v>
      </c>
      <c r="K2202" s="95">
        <f t="shared" si="932"/>
        <v>0</v>
      </c>
      <c r="L2202" s="95">
        <f t="shared" si="932"/>
        <v>0</v>
      </c>
      <c r="M2202" s="95">
        <f t="shared" si="906"/>
        <v>0</v>
      </c>
      <c r="N2202" s="95">
        <f>+N2203</f>
        <v>101620433497</v>
      </c>
      <c r="O2202" s="95">
        <f t="shared" si="933"/>
        <v>101620433497</v>
      </c>
      <c r="P2202" s="95">
        <f t="shared" si="933"/>
        <v>101620433497</v>
      </c>
      <c r="Q2202" s="95">
        <f t="shared" si="933"/>
        <v>89796372</v>
      </c>
      <c r="R2202" s="97">
        <f t="shared" si="933"/>
        <v>89796372</v>
      </c>
    </row>
    <row r="2203" spans="1:18" ht="18.600000000000001" thickBot="1" x14ac:dyDescent="0.35">
      <c r="A2203" s="2">
        <v>2021</v>
      </c>
      <c r="B2203" s="118" t="s">
        <v>439</v>
      </c>
      <c r="C2203" s="20" t="s">
        <v>311</v>
      </c>
      <c r="D2203" s="21" t="s">
        <v>172</v>
      </c>
      <c r="E2203" s="21">
        <v>11</v>
      </c>
      <c r="F2203" s="21" t="s">
        <v>19</v>
      </c>
      <c r="G2203" s="88" t="s">
        <v>208</v>
      </c>
      <c r="H2203" s="90">
        <v>101620433497</v>
      </c>
      <c r="I2203" s="90">
        <v>0</v>
      </c>
      <c r="J2203" s="90">
        <v>0</v>
      </c>
      <c r="K2203" s="90">
        <v>0</v>
      </c>
      <c r="L2203" s="90">
        <v>0</v>
      </c>
      <c r="M2203" s="90">
        <f t="shared" si="906"/>
        <v>0</v>
      </c>
      <c r="N2203" s="90">
        <f>+H2203+M2203</f>
        <v>101620433497</v>
      </c>
      <c r="O2203" s="90">
        <v>101620433497</v>
      </c>
      <c r="P2203" s="90">
        <v>101620433497</v>
      </c>
      <c r="Q2203" s="90">
        <v>89796372</v>
      </c>
      <c r="R2203" s="91">
        <v>89796372</v>
      </c>
    </row>
    <row r="2204" spans="1:18" ht="63" thickBot="1" x14ac:dyDescent="0.35">
      <c r="A2204" s="2">
        <v>2021</v>
      </c>
      <c r="B2204" s="118" t="s">
        <v>439</v>
      </c>
      <c r="C2204" s="15" t="s">
        <v>312</v>
      </c>
      <c r="D2204" s="53"/>
      <c r="E2204" s="53"/>
      <c r="F2204" s="53"/>
      <c r="G2204" s="85" t="s">
        <v>313</v>
      </c>
      <c r="H2204" s="95">
        <f t="shared" ref="H2204:L2206" si="934">+H2205</f>
        <v>331558916195</v>
      </c>
      <c r="I2204" s="95">
        <f t="shared" si="934"/>
        <v>0</v>
      </c>
      <c r="J2204" s="95">
        <f t="shared" si="934"/>
        <v>0</v>
      </c>
      <c r="K2204" s="95">
        <f t="shared" si="934"/>
        <v>0</v>
      </c>
      <c r="L2204" s="95">
        <f t="shared" si="934"/>
        <v>0</v>
      </c>
      <c r="M2204" s="95">
        <f t="shared" si="906"/>
        <v>0</v>
      </c>
      <c r="N2204" s="95">
        <f>+N2205</f>
        <v>331558916195</v>
      </c>
      <c r="O2204" s="95">
        <f t="shared" ref="O2204:R2206" si="935">+O2205</f>
        <v>331558916195</v>
      </c>
      <c r="P2204" s="95">
        <f t="shared" si="935"/>
        <v>331558916195</v>
      </c>
      <c r="Q2204" s="95">
        <f t="shared" si="935"/>
        <v>0</v>
      </c>
      <c r="R2204" s="97">
        <f t="shared" si="935"/>
        <v>0</v>
      </c>
    </row>
    <row r="2205" spans="1:18" ht="63" thickBot="1" x14ac:dyDescent="0.35">
      <c r="A2205" s="2">
        <v>2021</v>
      </c>
      <c r="B2205" s="118" t="s">
        <v>439</v>
      </c>
      <c r="C2205" s="15" t="s">
        <v>314</v>
      </c>
      <c r="D2205" s="21"/>
      <c r="E2205" s="21"/>
      <c r="F2205" s="21"/>
      <c r="G2205" s="85" t="s">
        <v>313</v>
      </c>
      <c r="H2205" s="95">
        <f t="shared" si="934"/>
        <v>331558916195</v>
      </c>
      <c r="I2205" s="95">
        <f t="shared" si="934"/>
        <v>0</v>
      </c>
      <c r="J2205" s="95">
        <f t="shared" si="934"/>
        <v>0</v>
      </c>
      <c r="K2205" s="95">
        <f t="shared" si="934"/>
        <v>0</v>
      </c>
      <c r="L2205" s="95">
        <f t="shared" si="934"/>
        <v>0</v>
      </c>
      <c r="M2205" s="95">
        <f t="shared" si="906"/>
        <v>0</v>
      </c>
      <c r="N2205" s="95">
        <f>+N2206</f>
        <v>331558916195</v>
      </c>
      <c r="O2205" s="95">
        <f t="shared" si="935"/>
        <v>331558916195</v>
      </c>
      <c r="P2205" s="95">
        <f t="shared" si="935"/>
        <v>331558916195</v>
      </c>
      <c r="Q2205" s="95">
        <f t="shared" si="935"/>
        <v>0</v>
      </c>
      <c r="R2205" s="97">
        <f t="shared" si="935"/>
        <v>0</v>
      </c>
    </row>
    <row r="2206" spans="1:18" ht="18.600000000000001" thickBot="1" x14ac:dyDescent="0.35">
      <c r="A2206" s="2">
        <v>2021</v>
      </c>
      <c r="B2206" s="118" t="s">
        <v>439</v>
      </c>
      <c r="C2206" s="15" t="s">
        <v>315</v>
      </c>
      <c r="D2206" s="21"/>
      <c r="E2206" s="21"/>
      <c r="F2206" s="21"/>
      <c r="G2206" s="85" t="s">
        <v>218</v>
      </c>
      <c r="H2206" s="95">
        <f t="shared" si="934"/>
        <v>331558916195</v>
      </c>
      <c r="I2206" s="95">
        <f t="shared" si="934"/>
        <v>0</v>
      </c>
      <c r="J2206" s="95">
        <f t="shared" si="934"/>
        <v>0</v>
      </c>
      <c r="K2206" s="95">
        <f t="shared" si="934"/>
        <v>0</v>
      </c>
      <c r="L2206" s="95">
        <f t="shared" si="934"/>
        <v>0</v>
      </c>
      <c r="M2206" s="95">
        <f t="shared" si="906"/>
        <v>0</v>
      </c>
      <c r="N2206" s="95">
        <f>+N2207</f>
        <v>331558916195</v>
      </c>
      <c r="O2206" s="95">
        <f t="shared" si="935"/>
        <v>331558916195</v>
      </c>
      <c r="P2206" s="95">
        <f t="shared" si="935"/>
        <v>331558916195</v>
      </c>
      <c r="Q2206" s="95">
        <f t="shared" si="935"/>
        <v>0</v>
      </c>
      <c r="R2206" s="97">
        <f t="shared" si="935"/>
        <v>0</v>
      </c>
    </row>
    <row r="2207" spans="1:18" ht="18.600000000000001" thickBot="1" x14ac:dyDescent="0.35">
      <c r="A2207" s="2">
        <v>2021</v>
      </c>
      <c r="B2207" s="118" t="s">
        <v>439</v>
      </c>
      <c r="C2207" s="20" t="s">
        <v>316</v>
      </c>
      <c r="D2207" s="21" t="s">
        <v>172</v>
      </c>
      <c r="E2207" s="21">
        <v>11</v>
      </c>
      <c r="F2207" s="21" t="s">
        <v>19</v>
      </c>
      <c r="G2207" s="88" t="s">
        <v>208</v>
      </c>
      <c r="H2207" s="90">
        <v>331558916195</v>
      </c>
      <c r="I2207" s="90">
        <v>0</v>
      </c>
      <c r="J2207" s="90">
        <v>0</v>
      </c>
      <c r="K2207" s="90">
        <v>0</v>
      </c>
      <c r="L2207" s="90">
        <v>0</v>
      </c>
      <c r="M2207" s="90">
        <f t="shared" si="906"/>
        <v>0</v>
      </c>
      <c r="N2207" s="90">
        <f>+H2207+M2207</f>
        <v>331558916195</v>
      </c>
      <c r="O2207" s="90">
        <v>331558916195</v>
      </c>
      <c r="P2207" s="90">
        <v>331558916195</v>
      </c>
      <c r="Q2207" s="90">
        <v>0</v>
      </c>
      <c r="R2207" s="91">
        <v>0</v>
      </c>
    </row>
    <row r="2208" spans="1:18" ht="63" thickBot="1" x14ac:dyDescent="0.35">
      <c r="A2208" s="2">
        <v>2021</v>
      </c>
      <c r="B2208" s="118" t="s">
        <v>439</v>
      </c>
      <c r="C2208" s="15" t="s">
        <v>317</v>
      </c>
      <c r="D2208" s="53"/>
      <c r="E2208" s="53"/>
      <c r="F2208" s="53"/>
      <c r="G2208" s="85" t="s">
        <v>318</v>
      </c>
      <c r="H2208" s="95">
        <f t="shared" ref="H2208:L2210" si="936">+H2209</f>
        <v>57639326986</v>
      </c>
      <c r="I2208" s="95">
        <f t="shared" si="936"/>
        <v>0</v>
      </c>
      <c r="J2208" s="95">
        <f t="shared" si="936"/>
        <v>0</v>
      </c>
      <c r="K2208" s="95">
        <f t="shared" si="936"/>
        <v>0</v>
      </c>
      <c r="L2208" s="95">
        <f t="shared" si="936"/>
        <v>0</v>
      </c>
      <c r="M2208" s="95">
        <f t="shared" si="906"/>
        <v>0</v>
      </c>
      <c r="N2208" s="95">
        <f>+N2209</f>
        <v>57639326986</v>
      </c>
      <c r="O2208" s="95">
        <f t="shared" ref="O2208:R2210" si="937">+O2209</f>
        <v>57639326986</v>
      </c>
      <c r="P2208" s="95">
        <f t="shared" si="937"/>
        <v>57639326986</v>
      </c>
      <c r="Q2208" s="95">
        <f t="shared" si="937"/>
        <v>0</v>
      </c>
      <c r="R2208" s="97">
        <f t="shared" si="937"/>
        <v>0</v>
      </c>
    </row>
    <row r="2209" spans="1:18" ht="63" thickBot="1" x14ac:dyDescent="0.35">
      <c r="A2209" s="2">
        <v>2021</v>
      </c>
      <c r="B2209" s="118" t="s">
        <v>439</v>
      </c>
      <c r="C2209" s="15" t="s">
        <v>319</v>
      </c>
      <c r="D2209" s="21"/>
      <c r="E2209" s="21"/>
      <c r="F2209" s="21"/>
      <c r="G2209" s="104" t="s">
        <v>318</v>
      </c>
      <c r="H2209" s="95">
        <f t="shared" si="936"/>
        <v>57639326986</v>
      </c>
      <c r="I2209" s="95">
        <f t="shared" si="936"/>
        <v>0</v>
      </c>
      <c r="J2209" s="95">
        <f t="shared" si="936"/>
        <v>0</v>
      </c>
      <c r="K2209" s="95">
        <f t="shared" si="936"/>
        <v>0</v>
      </c>
      <c r="L2209" s="95">
        <f t="shared" si="936"/>
        <v>0</v>
      </c>
      <c r="M2209" s="95">
        <f t="shared" si="906"/>
        <v>0</v>
      </c>
      <c r="N2209" s="95">
        <f>+N2210</f>
        <v>57639326986</v>
      </c>
      <c r="O2209" s="95">
        <f t="shared" si="937"/>
        <v>57639326986</v>
      </c>
      <c r="P2209" s="95">
        <f t="shared" si="937"/>
        <v>57639326986</v>
      </c>
      <c r="Q2209" s="95">
        <f t="shared" si="937"/>
        <v>0</v>
      </c>
      <c r="R2209" s="97">
        <f t="shared" si="937"/>
        <v>0</v>
      </c>
    </row>
    <row r="2210" spans="1:18" ht="18.600000000000001" thickBot="1" x14ac:dyDescent="0.35">
      <c r="A2210" s="2">
        <v>2021</v>
      </c>
      <c r="B2210" s="118" t="s">
        <v>439</v>
      </c>
      <c r="C2210" s="15" t="s">
        <v>320</v>
      </c>
      <c r="D2210" s="21"/>
      <c r="E2210" s="21"/>
      <c r="F2210" s="21"/>
      <c r="G2210" s="85" t="s">
        <v>218</v>
      </c>
      <c r="H2210" s="95">
        <f t="shared" si="936"/>
        <v>57639326986</v>
      </c>
      <c r="I2210" s="95">
        <f t="shared" si="936"/>
        <v>0</v>
      </c>
      <c r="J2210" s="95">
        <f t="shared" si="936"/>
        <v>0</v>
      </c>
      <c r="K2210" s="95">
        <f t="shared" si="936"/>
        <v>0</v>
      </c>
      <c r="L2210" s="95">
        <f t="shared" si="936"/>
        <v>0</v>
      </c>
      <c r="M2210" s="95">
        <f t="shared" si="906"/>
        <v>0</v>
      </c>
      <c r="N2210" s="95">
        <f>+N2211</f>
        <v>57639326986</v>
      </c>
      <c r="O2210" s="95">
        <f t="shared" si="937"/>
        <v>57639326986</v>
      </c>
      <c r="P2210" s="95">
        <f t="shared" si="937"/>
        <v>57639326986</v>
      </c>
      <c r="Q2210" s="95">
        <f t="shared" si="937"/>
        <v>0</v>
      </c>
      <c r="R2210" s="97">
        <f t="shared" si="937"/>
        <v>0</v>
      </c>
    </row>
    <row r="2211" spans="1:18" ht="18.600000000000001" thickBot="1" x14ac:dyDescent="0.35">
      <c r="A2211" s="2">
        <v>2021</v>
      </c>
      <c r="B2211" s="118" t="s">
        <v>439</v>
      </c>
      <c r="C2211" s="20" t="s">
        <v>321</v>
      </c>
      <c r="D2211" s="21" t="s">
        <v>172</v>
      </c>
      <c r="E2211" s="21">
        <v>11</v>
      </c>
      <c r="F2211" s="21" t="s">
        <v>19</v>
      </c>
      <c r="G2211" s="88" t="s">
        <v>208</v>
      </c>
      <c r="H2211" s="90">
        <v>57639326986</v>
      </c>
      <c r="I2211" s="90">
        <v>0</v>
      </c>
      <c r="J2211" s="90">
        <v>0</v>
      </c>
      <c r="K2211" s="90">
        <v>0</v>
      </c>
      <c r="L2211" s="90">
        <v>0</v>
      </c>
      <c r="M2211" s="90">
        <f t="shared" ref="M2211:M2274" si="938">+I2211-J2211+K2211-L2211</f>
        <v>0</v>
      </c>
      <c r="N2211" s="90">
        <f>+H2211+M2211</f>
        <v>57639326986</v>
      </c>
      <c r="O2211" s="90">
        <v>57639326986</v>
      </c>
      <c r="P2211" s="90">
        <v>57639326986</v>
      </c>
      <c r="Q2211" s="90">
        <v>0</v>
      </c>
      <c r="R2211" s="91">
        <v>0</v>
      </c>
    </row>
    <row r="2212" spans="1:18" ht="47.4" thickBot="1" x14ac:dyDescent="0.35">
      <c r="A2212" s="2">
        <v>2021</v>
      </c>
      <c r="B2212" s="118" t="s">
        <v>439</v>
      </c>
      <c r="C2212" s="56" t="s">
        <v>322</v>
      </c>
      <c r="D2212" s="64"/>
      <c r="E2212" s="16"/>
      <c r="F2212" s="16"/>
      <c r="G2212" s="104" t="s">
        <v>400</v>
      </c>
      <c r="H2212" s="93">
        <f>+H2213</f>
        <v>15000000000</v>
      </c>
      <c r="I2212" s="93">
        <f>+I2213</f>
        <v>0</v>
      </c>
      <c r="J2212" s="93">
        <f>+J2213</f>
        <v>0</v>
      </c>
      <c r="K2212" s="93">
        <f>+K2213</f>
        <v>0</v>
      </c>
      <c r="L2212" s="93">
        <f>+L2213</f>
        <v>0</v>
      </c>
      <c r="M2212" s="93">
        <f t="shared" si="938"/>
        <v>0</v>
      </c>
      <c r="N2212" s="94">
        <f>+H2212+M2212</f>
        <v>15000000000</v>
      </c>
      <c r="O2212" s="94">
        <f>+O2213</f>
        <v>6576085876</v>
      </c>
      <c r="P2212" s="94">
        <f>+P2213</f>
        <v>1011888175</v>
      </c>
      <c r="Q2212" s="94">
        <f>+Q2213</f>
        <v>132365178</v>
      </c>
      <c r="R2212" s="96">
        <f>+R2213</f>
        <v>132365178</v>
      </c>
    </row>
    <row r="2213" spans="1:18" ht="47.4" thickBot="1" x14ac:dyDescent="0.35">
      <c r="A2213" s="2">
        <v>2021</v>
      </c>
      <c r="B2213" s="118" t="s">
        <v>439</v>
      </c>
      <c r="C2213" s="56" t="s">
        <v>399</v>
      </c>
      <c r="D2213" s="64"/>
      <c r="E2213" s="16"/>
      <c r="F2213" s="16"/>
      <c r="G2213" s="104" t="s">
        <v>400</v>
      </c>
      <c r="H2213" s="93">
        <f>+H2214+H2216+H2218</f>
        <v>15000000000</v>
      </c>
      <c r="I2213" s="93">
        <f>+I2214+I2216+I2218</f>
        <v>0</v>
      </c>
      <c r="J2213" s="93">
        <f>+J2214+J2216+J2218</f>
        <v>0</v>
      </c>
      <c r="K2213" s="93">
        <f>+K2214+K2216+K2218</f>
        <v>0</v>
      </c>
      <c r="L2213" s="93">
        <f>+L2214+L2216+L2218</f>
        <v>0</v>
      </c>
      <c r="M2213" s="93">
        <f t="shared" si="938"/>
        <v>0</v>
      </c>
      <c r="N2213" s="93">
        <f>+N2214+N2216+N2218</f>
        <v>15000000000</v>
      </c>
      <c r="O2213" s="93">
        <f t="shared" ref="O2213:R2213" si="939">+O2214+O2216+O2218</f>
        <v>6576085876</v>
      </c>
      <c r="P2213" s="93">
        <f t="shared" si="939"/>
        <v>1011888175</v>
      </c>
      <c r="Q2213" s="93">
        <f t="shared" si="939"/>
        <v>132365178</v>
      </c>
      <c r="R2213" s="105">
        <f t="shared" si="939"/>
        <v>132365178</v>
      </c>
    </row>
    <row r="2214" spans="1:18" ht="18.600000000000001" thickBot="1" x14ac:dyDescent="0.35">
      <c r="A2214" s="2">
        <v>2021</v>
      </c>
      <c r="B2214" s="118" t="s">
        <v>439</v>
      </c>
      <c r="C2214" s="56" t="s">
        <v>401</v>
      </c>
      <c r="D2214" s="64"/>
      <c r="E2214" s="16"/>
      <c r="F2214" s="16"/>
      <c r="G2214" s="104" t="s">
        <v>402</v>
      </c>
      <c r="H2214" s="93">
        <f>+H2215</f>
        <v>3974737950</v>
      </c>
      <c r="I2214" s="93">
        <f>+I2215</f>
        <v>0</v>
      </c>
      <c r="J2214" s="93">
        <f>+J2215</f>
        <v>0</v>
      </c>
      <c r="K2214" s="93">
        <f>+K2215</f>
        <v>0</v>
      </c>
      <c r="L2214" s="93">
        <f>+L2215</f>
        <v>0</v>
      </c>
      <c r="M2214" s="93">
        <f t="shared" si="938"/>
        <v>0</v>
      </c>
      <c r="N2214" s="93">
        <f>+N2215</f>
        <v>3974737950</v>
      </c>
      <c r="O2214" s="93">
        <f t="shared" ref="O2214:R2214" si="940">+O2215</f>
        <v>10000</v>
      </c>
      <c r="P2214" s="93">
        <f t="shared" si="940"/>
        <v>0</v>
      </c>
      <c r="Q2214" s="93">
        <f t="shared" si="940"/>
        <v>0</v>
      </c>
      <c r="R2214" s="105">
        <f t="shared" si="940"/>
        <v>0</v>
      </c>
    </row>
    <row r="2215" spans="1:18" ht="18.600000000000001" thickBot="1" x14ac:dyDescent="0.35">
      <c r="A2215" s="2">
        <v>2021</v>
      </c>
      <c r="B2215" s="118" t="s">
        <v>439</v>
      </c>
      <c r="C2215" s="59" t="s">
        <v>403</v>
      </c>
      <c r="D2215" s="60" t="s">
        <v>172</v>
      </c>
      <c r="E2215" s="21">
        <v>54</v>
      </c>
      <c r="F2215" s="21" t="s">
        <v>19</v>
      </c>
      <c r="G2215" s="88" t="s">
        <v>208</v>
      </c>
      <c r="H2215" s="106">
        <v>3974737950</v>
      </c>
      <c r="I2215" s="106">
        <v>0</v>
      </c>
      <c r="J2215" s="106">
        <v>0</v>
      </c>
      <c r="K2215" s="106">
        <v>0</v>
      </c>
      <c r="L2215" s="106">
        <v>0</v>
      </c>
      <c r="M2215" s="106">
        <f t="shared" si="938"/>
        <v>0</v>
      </c>
      <c r="N2215" s="90">
        <f>+H2215+M2215</f>
        <v>3974737950</v>
      </c>
      <c r="O2215" s="106">
        <v>10000</v>
      </c>
      <c r="P2215" s="106">
        <v>0</v>
      </c>
      <c r="Q2215" s="106">
        <v>0</v>
      </c>
      <c r="R2215" s="107">
        <v>0</v>
      </c>
    </row>
    <row r="2216" spans="1:18" ht="31.8" thickBot="1" x14ac:dyDescent="0.35">
      <c r="A2216" s="2">
        <v>2021</v>
      </c>
      <c r="B2216" s="118" t="s">
        <v>439</v>
      </c>
      <c r="C2216" s="56" t="s">
        <v>404</v>
      </c>
      <c r="D2216" s="64"/>
      <c r="E2216" s="16"/>
      <c r="F2216" s="16"/>
      <c r="G2216" s="104" t="s">
        <v>405</v>
      </c>
      <c r="H2216" s="93">
        <f>+H2217</f>
        <v>5396885000</v>
      </c>
      <c r="I2216" s="93">
        <f>+I2217</f>
        <v>0</v>
      </c>
      <c r="J2216" s="93">
        <f>+J2217</f>
        <v>0</v>
      </c>
      <c r="K2216" s="93">
        <f>+K2217</f>
        <v>0</v>
      </c>
      <c r="L2216" s="93">
        <f>+L2217</f>
        <v>0</v>
      </c>
      <c r="M2216" s="93">
        <f t="shared" si="938"/>
        <v>0</v>
      </c>
      <c r="N2216" s="93">
        <f>+N2217</f>
        <v>5396885000</v>
      </c>
      <c r="O2216" s="93">
        <f t="shared" ref="O2216:R2216" si="941">+O2217</f>
        <v>5396885000</v>
      </c>
      <c r="P2216" s="93">
        <f t="shared" si="941"/>
        <v>0</v>
      </c>
      <c r="Q2216" s="93">
        <f t="shared" si="941"/>
        <v>0</v>
      </c>
      <c r="R2216" s="105">
        <f t="shared" si="941"/>
        <v>0</v>
      </c>
    </row>
    <row r="2217" spans="1:18" ht="18.600000000000001" thickBot="1" x14ac:dyDescent="0.35">
      <c r="A2217" s="2">
        <v>2021</v>
      </c>
      <c r="B2217" s="118" t="s">
        <v>439</v>
      </c>
      <c r="C2217" s="59" t="s">
        <v>406</v>
      </c>
      <c r="D2217" s="60" t="s">
        <v>172</v>
      </c>
      <c r="E2217" s="21">
        <v>54</v>
      </c>
      <c r="F2217" s="21" t="s">
        <v>19</v>
      </c>
      <c r="G2217" s="88" t="s">
        <v>208</v>
      </c>
      <c r="H2217" s="106">
        <v>5396885000</v>
      </c>
      <c r="I2217" s="106">
        <v>0</v>
      </c>
      <c r="J2217" s="106">
        <v>0</v>
      </c>
      <c r="K2217" s="106">
        <v>0</v>
      </c>
      <c r="L2217" s="106">
        <v>0</v>
      </c>
      <c r="M2217" s="106">
        <f t="shared" si="938"/>
        <v>0</v>
      </c>
      <c r="N2217" s="90">
        <f>+H2217+M2217</f>
        <v>5396885000</v>
      </c>
      <c r="O2217" s="90">
        <v>5396885000</v>
      </c>
      <c r="P2217" s="90">
        <v>0</v>
      </c>
      <c r="Q2217" s="90">
        <v>0</v>
      </c>
      <c r="R2217" s="91">
        <v>0</v>
      </c>
    </row>
    <row r="2218" spans="1:18" ht="18.600000000000001" thickBot="1" x14ac:dyDescent="0.35">
      <c r="A2218" s="2">
        <v>2021</v>
      </c>
      <c r="B2218" s="118" t="s">
        <v>439</v>
      </c>
      <c r="C2218" s="56" t="s">
        <v>407</v>
      </c>
      <c r="D2218" s="64"/>
      <c r="E2218" s="16"/>
      <c r="F2218" s="16"/>
      <c r="G2218" s="104" t="s">
        <v>218</v>
      </c>
      <c r="H2218" s="93">
        <f>+H2219</f>
        <v>5628377050</v>
      </c>
      <c r="I2218" s="93">
        <f>+I2219</f>
        <v>0</v>
      </c>
      <c r="J2218" s="93">
        <f>+J2219</f>
        <v>0</v>
      </c>
      <c r="K2218" s="93">
        <f>+K2219</f>
        <v>0</v>
      </c>
      <c r="L2218" s="93">
        <f>+L2219</f>
        <v>0</v>
      </c>
      <c r="M2218" s="93">
        <f t="shared" si="938"/>
        <v>0</v>
      </c>
      <c r="N2218" s="93">
        <f>+N2219</f>
        <v>5628377050</v>
      </c>
      <c r="O2218" s="93">
        <f t="shared" ref="O2218:R2218" si="942">+O2219</f>
        <v>1179190876</v>
      </c>
      <c r="P2218" s="93">
        <f t="shared" si="942"/>
        <v>1011888175</v>
      </c>
      <c r="Q2218" s="93">
        <f t="shared" si="942"/>
        <v>132365178</v>
      </c>
      <c r="R2218" s="105">
        <f t="shared" si="942"/>
        <v>132365178</v>
      </c>
    </row>
    <row r="2219" spans="1:18" ht="18.600000000000001" thickBot="1" x14ac:dyDescent="0.35">
      <c r="A2219" s="2">
        <v>2021</v>
      </c>
      <c r="B2219" s="118" t="s">
        <v>439</v>
      </c>
      <c r="C2219" s="59" t="s">
        <v>408</v>
      </c>
      <c r="D2219" s="60" t="s">
        <v>172</v>
      </c>
      <c r="E2219" s="21">
        <v>54</v>
      </c>
      <c r="F2219" s="21" t="s">
        <v>19</v>
      </c>
      <c r="G2219" s="88" t="s">
        <v>208</v>
      </c>
      <c r="H2219" s="106">
        <v>5628377050</v>
      </c>
      <c r="I2219" s="106">
        <v>0</v>
      </c>
      <c r="J2219" s="106">
        <v>0</v>
      </c>
      <c r="K2219" s="106">
        <v>0</v>
      </c>
      <c r="L2219" s="106">
        <v>0</v>
      </c>
      <c r="M2219" s="106">
        <f t="shared" si="938"/>
        <v>0</v>
      </c>
      <c r="N2219" s="90">
        <f>+H2219+M2219</f>
        <v>5628377050</v>
      </c>
      <c r="O2219" s="106">
        <v>1179190876</v>
      </c>
      <c r="P2219" s="106">
        <v>1011888175</v>
      </c>
      <c r="Q2219" s="106">
        <v>132365178</v>
      </c>
      <c r="R2219" s="107">
        <v>132365178</v>
      </c>
    </row>
    <row r="2220" spans="1:18" ht="31.8" thickBot="1" x14ac:dyDescent="0.35">
      <c r="A2220" s="2">
        <v>2021</v>
      </c>
      <c r="B2220" s="118" t="s">
        <v>439</v>
      </c>
      <c r="C2220" s="15" t="s">
        <v>324</v>
      </c>
      <c r="D2220" s="53"/>
      <c r="E2220" s="53"/>
      <c r="F2220" s="53"/>
      <c r="G2220" s="104" t="s">
        <v>325</v>
      </c>
      <c r="H2220" s="95">
        <f t="shared" ref="H2220:L2224" si="943">+H2221</f>
        <v>2500000000</v>
      </c>
      <c r="I2220" s="95">
        <f t="shared" si="943"/>
        <v>0</v>
      </c>
      <c r="J2220" s="95">
        <f t="shared" si="943"/>
        <v>0</v>
      </c>
      <c r="K2220" s="95">
        <f t="shared" si="943"/>
        <v>0</v>
      </c>
      <c r="L2220" s="95">
        <f t="shared" si="943"/>
        <v>0</v>
      </c>
      <c r="M2220" s="95">
        <f t="shared" si="938"/>
        <v>0</v>
      </c>
      <c r="N2220" s="95">
        <f>+N2221</f>
        <v>2500000000</v>
      </c>
      <c r="O2220" s="95">
        <f t="shared" ref="O2220:R2224" si="944">+O2221</f>
        <v>1978613161.3699999</v>
      </c>
      <c r="P2220" s="95">
        <f t="shared" si="944"/>
        <v>1838412413.73</v>
      </c>
      <c r="Q2220" s="95">
        <f t="shared" si="944"/>
        <v>1225141817.2</v>
      </c>
      <c r="R2220" s="97">
        <f t="shared" si="944"/>
        <v>1225141817.2</v>
      </c>
    </row>
    <row r="2221" spans="1:18" ht="18.600000000000001" thickBot="1" x14ac:dyDescent="0.35">
      <c r="A2221" s="2">
        <v>2021</v>
      </c>
      <c r="B2221" s="118" t="s">
        <v>439</v>
      </c>
      <c r="C2221" s="15" t="s">
        <v>326</v>
      </c>
      <c r="D2221" s="21"/>
      <c r="E2221" s="21"/>
      <c r="F2221" s="21"/>
      <c r="G2221" s="85" t="s">
        <v>201</v>
      </c>
      <c r="H2221" s="95">
        <f t="shared" si="943"/>
        <v>2500000000</v>
      </c>
      <c r="I2221" s="95">
        <f t="shared" si="943"/>
        <v>0</v>
      </c>
      <c r="J2221" s="95">
        <f t="shared" si="943"/>
        <v>0</v>
      </c>
      <c r="K2221" s="95">
        <f t="shared" si="943"/>
        <v>0</v>
      </c>
      <c r="L2221" s="95">
        <f t="shared" si="943"/>
        <v>0</v>
      </c>
      <c r="M2221" s="95">
        <f t="shared" si="938"/>
        <v>0</v>
      </c>
      <c r="N2221" s="95">
        <f>+N2222</f>
        <v>2500000000</v>
      </c>
      <c r="O2221" s="95">
        <f t="shared" si="944"/>
        <v>1978613161.3699999</v>
      </c>
      <c r="P2221" s="95">
        <f t="shared" si="944"/>
        <v>1838412413.73</v>
      </c>
      <c r="Q2221" s="95">
        <f t="shared" si="944"/>
        <v>1225141817.2</v>
      </c>
      <c r="R2221" s="97">
        <f t="shared" si="944"/>
        <v>1225141817.2</v>
      </c>
    </row>
    <row r="2222" spans="1:18" ht="31.8" thickBot="1" x14ac:dyDescent="0.35">
      <c r="A2222" s="2">
        <v>2021</v>
      </c>
      <c r="B2222" s="118" t="s">
        <v>439</v>
      </c>
      <c r="C2222" s="15" t="s">
        <v>327</v>
      </c>
      <c r="D2222" s="21"/>
      <c r="E2222" s="21"/>
      <c r="F2222" s="21"/>
      <c r="G2222" s="85" t="s">
        <v>328</v>
      </c>
      <c r="H2222" s="95">
        <f t="shared" si="943"/>
        <v>2500000000</v>
      </c>
      <c r="I2222" s="95">
        <f t="shared" si="943"/>
        <v>0</v>
      </c>
      <c r="J2222" s="95">
        <f t="shared" si="943"/>
        <v>0</v>
      </c>
      <c r="K2222" s="95">
        <f t="shared" si="943"/>
        <v>0</v>
      </c>
      <c r="L2222" s="95">
        <f t="shared" si="943"/>
        <v>0</v>
      </c>
      <c r="M2222" s="95">
        <f t="shared" si="938"/>
        <v>0</v>
      </c>
      <c r="N2222" s="95">
        <f>+N2223</f>
        <v>2500000000</v>
      </c>
      <c r="O2222" s="95">
        <f t="shared" si="944"/>
        <v>1978613161.3699999</v>
      </c>
      <c r="P2222" s="95">
        <f t="shared" si="944"/>
        <v>1838412413.73</v>
      </c>
      <c r="Q2222" s="95">
        <f t="shared" si="944"/>
        <v>1225141817.2</v>
      </c>
      <c r="R2222" s="97">
        <f t="shared" si="944"/>
        <v>1225141817.2</v>
      </c>
    </row>
    <row r="2223" spans="1:18" ht="31.8" thickBot="1" x14ac:dyDescent="0.35">
      <c r="A2223" s="2">
        <v>2021</v>
      </c>
      <c r="B2223" s="118" t="s">
        <v>439</v>
      </c>
      <c r="C2223" s="15" t="s">
        <v>329</v>
      </c>
      <c r="D2223" s="21"/>
      <c r="E2223" s="21"/>
      <c r="F2223" s="21"/>
      <c r="G2223" s="85" t="s">
        <v>328</v>
      </c>
      <c r="H2223" s="95">
        <f t="shared" si="943"/>
        <v>2500000000</v>
      </c>
      <c r="I2223" s="95">
        <f t="shared" si="943"/>
        <v>0</v>
      </c>
      <c r="J2223" s="95">
        <f t="shared" si="943"/>
        <v>0</v>
      </c>
      <c r="K2223" s="95">
        <f t="shared" si="943"/>
        <v>0</v>
      </c>
      <c r="L2223" s="95">
        <f t="shared" si="943"/>
        <v>0</v>
      </c>
      <c r="M2223" s="95">
        <f t="shared" si="938"/>
        <v>0</v>
      </c>
      <c r="N2223" s="95">
        <f>+N2224</f>
        <v>2500000000</v>
      </c>
      <c r="O2223" s="95">
        <f t="shared" si="944"/>
        <v>1978613161.3699999</v>
      </c>
      <c r="P2223" s="95">
        <f t="shared" si="944"/>
        <v>1838412413.73</v>
      </c>
      <c r="Q2223" s="95">
        <f t="shared" si="944"/>
        <v>1225141817.2</v>
      </c>
      <c r="R2223" s="97">
        <f t="shared" si="944"/>
        <v>1225141817.2</v>
      </c>
    </row>
    <row r="2224" spans="1:18" ht="18.600000000000001" thickBot="1" x14ac:dyDescent="0.35">
      <c r="A2224" s="2">
        <v>2021</v>
      </c>
      <c r="B2224" s="118" t="s">
        <v>439</v>
      </c>
      <c r="C2224" s="15" t="s">
        <v>330</v>
      </c>
      <c r="D2224" s="21"/>
      <c r="E2224" s="21"/>
      <c r="F2224" s="21"/>
      <c r="G2224" s="104" t="s">
        <v>331</v>
      </c>
      <c r="H2224" s="95">
        <f t="shared" si="943"/>
        <v>2500000000</v>
      </c>
      <c r="I2224" s="95">
        <f t="shared" si="943"/>
        <v>0</v>
      </c>
      <c r="J2224" s="95">
        <f t="shared" si="943"/>
        <v>0</v>
      </c>
      <c r="K2224" s="95">
        <f t="shared" si="943"/>
        <v>0</v>
      </c>
      <c r="L2224" s="95">
        <f t="shared" si="943"/>
        <v>0</v>
      </c>
      <c r="M2224" s="95">
        <f t="shared" si="938"/>
        <v>0</v>
      </c>
      <c r="N2224" s="95">
        <f>+N2225</f>
        <v>2500000000</v>
      </c>
      <c r="O2224" s="95">
        <f t="shared" si="944"/>
        <v>1978613161.3699999</v>
      </c>
      <c r="P2224" s="95">
        <f t="shared" si="944"/>
        <v>1838412413.73</v>
      </c>
      <c r="Q2224" s="95">
        <f t="shared" si="944"/>
        <v>1225141817.2</v>
      </c>
      <c r="R2224" s="97">
        <f t="shared" si="944"/>
        <v>1225141817.2</v>
      </c>
    </row>
    <row r="2225" spans="1:18" ht="18.600000000000001" thickBot="1" x14ac:dyDescent="0.35">
      <c r="A2225" s="2">
        <v>2021</v>
      </c>
      <c r="B2225" s="118" t="s">
        <v>439</v>
      </c>
      <c r="C2225" s="20" t="s">
        <v>332</v>
      </c>
      <c r="D2225" s="21" t="s">
        <v>172</v>
      </c>
      <c r="E2225" s="21">
        <v>11</v>
      </c>
      <c r="F2225" s="21" t="s">
        <v>19</v>
      </c>
      <c r="G2225" s="88" t="s">
        <v>208</v>
      </c>
      <c r="H2225" s="90">
        <v>2500000000</v>
      </c>
      <c r="I2225" s="90">
        <v>0</v>
      </c>
      <c r="J2225" s="90">
        <v>0</v>
      </c>
      <c r="K2225" s="90">
        <v>0</v>
      </c>
      <c r="L2225" s="90">
        <v>0</v>
      </c>
      <c r="M2225" s="90">
        <f t="shared" si="938"/>
        <v>0</v>
      </c>
      <c r="N2225" s="90">
        <f>+H2225+M2225</f>
        <v>2500000000</v>
      </c>
      <c r="O2225" s="90">
        <v>1978613161.3699999</v>
      </c>
      <c r="P2225" s="90">
        <v>1838412413.73</v>
      </c>
      <c r="Q2225" s="90">
        <v>1225141817.2</v>
      </c>
      <c r="R2225" s="91">
        <v>1225141817.2</v>
      </c>
    </row>
    <row r="2226" spans="1:18" ht="18.600000000000001" thickBot="1" x14ac:dyDescent="0.35">
      <c r="A2226" s="2">
        <v>2021</v>
      </c>
      <c r="B2226" s="118" t="s">
        <v>439</v>
      </c>
      <c r="C2226" s="15" t="s">
        <v>333</v>
      </c>
      <c r="D2226" s="21"/>
      <c r="E2226" s="21"/>
      <c r="F2226" s="21"/>
      <c r="G2226" s="85" t="s">
        <v>334</v>
      </c>
      <c r="H2226" s="95">
        <f>+H2227</f>
        <v>177265214000</v>
      </c>
      <c r="I2226" s="95">
        <f>+I2227</f>
        <v>0</v>
      </c>
      <c r="J2226" s="95">
        <f>+J2227</f>
        <v>0</v>
      </c>
      <c r="K2226" s="95">
        <f>+K2227</f>
        <v>20000000000</v>
      </c>
      <c r="L2226" s="95">
        <f>+L2227</f>
        <v>20000000000</v>
      </c>
      <c r="M2226" s="95">
        <f t="shared" si="938"/>
        <v>0</v>
      </c>
      <c r="N2226" s="95">
        <f>+N2227</f>
        <v>177265214000</v>
      </c>
      <c r="O2226" s="95">
        <f t="shared" ref="O2226:R2226" si="945">+O2227</f>
        <v>90320462895.330002</v>
      </c>
      <c r="P2226" s="95">
        <f t="shared" si="945"/>
        <v>89764404413.299988</v>
      </c>
      <c r="Q2226" s="95">
        <f t="shared" si="945"/>
        <v>28469390903.5</v>
      </c>
      <c r="R2226" s="97">
        <f t="shared" si="945"/>
        <v>27400100470.5</v>
      </c>
    </row>
    <row r="2227" spans="1:18" ht="18.600000000000001" thickBot="1" x14ac:dyDescent="0.35">
      <c r="A2227" s="2">
        <v>2021</v>
      </c>
      <c r="B2227" s="118" t="s">
        <v>439</v>
      </c>
      <c r="C2227" s="15" t="s">
        <v>335</v>
      </c>
      <c r="D2227" s="21"/>
      <c r="E2227" s="21"/>
      <c r="F2227" s="21"/>
      <c r="G2227" s="85" t="s">
        <v>201</v>
      </c>
      <c r="H2227" s="95">
        <f>+H2228+H2234</f>
        <v>177265214000</v>
      </c>
      <c r="I2227" s="95">
        <f>+I2228+I2234</f>
        <v>0</v>
      </c>
      <c r="J2227" s="95">
        <f>+J2228+J2234</f>
        <v>0</v>
      </c>
      <c r="K2227" s="95">
        <f>+K2228+K2234</f>
        <v>20000000000</v>
      </c>
      <c r="L2227" s="95">
        <f>+L2228+L2234</f>
        <v>20000000000</v>
      </c>
      <c r="M2227" s="95">
        <f t="shared" si="938"/>
        <v>0</v>
      </c>
      <c r="N2227" s="95">
        <f>+N2228+N2234</f>
        <v>177265214000</v>
      </c>
      <c r="O2227" s="95">
        <f t="shared" ref="O2227:R2227" si="946">+O2228+O2234</f>
        <v>90320462895.330002</v>
      </c>
      <c r="P2227" s="95">
        <f t="shared" si="946"/>
        <v>89764404413.299988</v>
      </c>
      <c r="Q2227" s="95">
        <f t="shared" si="946"/>
        <v>28469390903.5</v>
      </c>
      <c r="R2227" s="97">
        <f t="shared" si="946"/>
        <v>27400100470.5</v>
      </c>
    </row>
    <row r="2228" spans="1:18" ht="47.4" thickBot="1" x14ac:dyDescent="0.35">
      <c r="A2228" s="2">
        <v>2021</v>
      </c>
      <c r="B2228" s="118" t="s">
        <v>439</v>
      </c>
      <c r="C2228" s="15" t="s">
        <v>336</v>
      </c>
      <c r="D2228" s="21"/>
      <c r="E2228" s="21"/>
      <c r="F2228" s="21"/>
      <c r="G2228" s="104" t="s">
        <v>337</v>
      </c>
      <c r="H2228" s="95">
        <f>+H2229</f>
        <v>176465214000</v>
      </c>
      <c r="I2228" s="95">
        <f>+I2229</f>
        <v>0</v>
      </c>
      <c r="J2228" s="95">
        <f>+J2229</f>
        <v>0</v>
      </c>
      <c r="K2228" s="95">
        <f>+K2229</f>
        <v>20000000000</v>
      </c>
      <c r="L2228" s="95">
        <f>+L2229</f>
        <v>20000000000</v>
      </c>
      <c r="M2228" s="95">
        <f t="shared" si="938"/>
        <v>0</v>
      </c>
      <c r="N2228" s="95">
        <f>+N2229</f>
        <v>176465214000</v>
      </c>
      <c r="O2228" s="95">
        <f t="shared" ref="O2228:R2228" si="947">+O2229</f>
        <v>89678635415.570007</v>
      </c>
      <c r="P2228" s="95">
        <f t="shared" si="947"/>
        <v>89236712350.009995</v>
      </c>
      <c r="Q2228" s="95">
        <f t="shared" si="947"/>
        <v>28144565277.41</v>
      </c>
      <c r="R2228" s="97">
        <f t="shared" si="947"/>
        <v>27075274844.41</v>
      </c>
    </row>
    <row r="2229" spans="1:18" ht="47.4" thickBot="1" x14ac:dyDescent="0.35">
      <c r="A2229" s="2">
        <v>2021</v>
      </c>
      <c r="B2229" s="118" t="s">
        <v>439</v>
      </c>
      <c r="C2229" s="15" t="s">
        <v>338</v>
      </c>
      <c r="D2229" s="53"/>
      <c r="E2229" s="53"/>
      <c r="F2229" s="53"/>
      <c r="G2229" s="85" t="s">
        <v>337</v>
      </c>
      <c r="H2229" s="95">
        <f>+H2230+H2232</f>
        <v>176465214000</v>
      </c>
      <c r="I2229" s="95">
        <f>+I2230+I2232</f>
        <v>0</v>
      </c>
      <c r="J2229" s="95">
        <f>+J2230+J2232</f>
        <v>0</v>
      </c>
      <c r="K2229" s="95">
        <f>+K2230+K2232</f>
        <v>20000000000</v>
      </c>
      <c r="L2229" s="95">
        <f>+L2230+L2232</f>
        <v>20000000000</v>
      </c>
      <c r="M2229" s="95">
        <f t="shared" si="938"/>
        <v>0</v>
      </c>
      <c r="N2229" s="95">
        <f>+N2230+N2232</f>
        <v>176465214000</v>
      </c>
      <c r="O2229" s="95">
        <f t="shared" ref="O2229:R2229" si="948">+O2230+O2232</f>
        <v>89678635415.570007</v>
      </c>
      <c r="P2229" s="95">
        <f t="shared" si="948"/>
        <v>89236712350.009995</v>
      </c>
      <c r="Q2229" s="95">
        <f t="shared" si="948"/>
        <v>28144565277.41</v>
      </c>
      <c r="R2229" s="97">
        <f t="shared" si="948"/>
        <v>27075274844.41</v>
      </c>
    </row>
    <row r="2230" spans="1:18" ht="18.600000000000001" thickBot="1" x14ac:dyDescent="0.35">
      <c r="A2230" s="2">
        <v>2021</v>
      </c>
      <c r="B2230" s="118" t="s">
        <v>439</v>
      </c>
      <c r="C2230" s="15" t="s">
        <v>339</v>
      </c>
      <c r="D2230" s="53"/>
      <c r="E2230" s="53"/>
      <c r="F2230" s="53"/>
      <c r="G2230" s="85" t="s">
        <v>340</v>
      </c>
      <c r="H2230" s="95">
        <f>+H2231</f>
        <v>114613483443</v>
      </c>
      <c r="I2230" s="95">
        <f>+I2231</f>
        <v>0</v>
      </c>
      <c r="J2230" s="95">
        <f>+J2231</f>
        <v>0</v>
      </c>
      <c r="K2230" s="95">
        <f>+K2231</f>
        <v>20000000000</v>
      </c>
      <c r="L2230" s="95">
        <f>+L2231</f>
        <v>0</v>
      </c>
      <c r="M2230" s="95">
        <f t="shared" si="938"/>
        <v>20000000000</v>
      </c>
      <c r="N2230" s="95">
        <f>+N2231</f>
        <v>134613483443</v>
      </c>
      <c r="O2230" s="95">
        <f t="shared" ref="O2230:R2230" si="949">+O2231</f>
        <v>80897611757.570007</v>
      </c>
      <c r="P2230" s="95">
        <f t="shared" si="949"/>
        <v>80460688692.009995</v>
      </c>
      <c r="Q2230" s="95">
        <f t="shared" si="949"/>
        <v>24389435065.009998</v>
      </c>
      <c r="R2230" s="97">
        <f t="shared" si="949"/>
        <v>23320144632.009998</v>
      </c>
    </row>
    <row r="2231" spans="1:18" ht="18.600000000000001" thickBot="1" x14ac:dyDescent="0.35">
      <c r="A2231" s="2">
        <v>2021</v>
      </c>
      <c r="B2231" s="118" t="s">
        <v>439</v>
      </c>
      <c r="C2231" s="20" t="s">
        <v>341</v>
      </c>
      <c r="D2231" s="21" t="s">
        <v>18</v>
      </c>
      <c r="E2231" s="21">
        <v>20</v>
      </c>
      <c r="F2231" s="21" t="s">
        <v>19</v>
      </c>
      <c r="G2231" s="88" t="s">
        <v>208</v>
      </c>
      <c r="H2231" s="90">
        <v>114613483443</v>
      </c>
      <c r="I2231" s="90">
        <v>0</v>
      </c>
      <c r="J2231" s="90">
        <v>0</v>
      </c>
      <c r="K2231" s="90">
        <v>20000000000</v>
      </c>
      <c r="L2231" s="90">
        <v>0</v>
      </c>
      <c r="M2231" s="90">
        <f t="shared" si="938"/>
        <v>20000000000</v>
      </c>
      <c r="N2231" s="90">
        <f>+H2231+M2231</f>
        <v>134613483443</v>
      </c>
      <c r="O2231" s="90">
        <v>80897611757.570007</v>
      </c>
      <c r="P2231" s="90">
        <v>80460688692.009995</v>
      </c>
      <c r="Q2231" s="90">
        <v>24389435065.009998</v>
      </c>
      <c r="R2231" s="91">
        <v>23320144632.009998</v>
      </c>
    </row>
    <row r="2232" spans="1:18" ht="18.600000000000001" thickBot="1" x14ac:dyDescent="0.35">
      <c r="A2232" s="2">
        <v>2021</v>
      </c>
      <c r="B2232" s="118" t="s">
        <v>439</v>
      </c>
      <c r="C2232" s="15" t="s">
        <v>342</v>
      </c>
      <c r="D2232" s="21"/>
      <c r="E2232" s="21"/>
      <c r="F2232" s="21"/>
      <c r="G2232" s="85" t="s">
        <v>343</v>
      </c>
      <c r="H2232" s="95">
        <f>+H2233</f>
        <v>61851730557</v>
      </c>
      <c r="I2232" s="95">
        <f>+I2233</f>
        <v>0</v>
      </c>
      <c r="J2232" s="95">
        <f>+J2233</f>
        <v>0</v>
      </c>
      <c r="K2232" s="95">
        <f>+K2233</f>
        <v>0</v>
      </c>
      <c r="L2232" s="95">
        <f>+L2233</f>
        <v>20000000000</v>
      </c>
      <c r="M2232" s="95">
        <f t="shared" si="938"/>
        <v>-20000000000</v>
      </c>
      <c r="N2232" s="95">
        <f>+N2233</f>
        <v>41851730557</v>
      </c>
      <c r="O2232" s="95">
        <f t="shared" ref="O2232:R2232" si="950">+O2233</f>
        <v>8781023658</v>
      </c>
      <c r="P2232" s="95">
        <f t="shared" si="950"/>
        <v>8776023658</v>
      </c>
      <c r="Q2232" s="95">
        <f t="shared" si="950"/>
        <v>3755130212.4000001</v>
      </c>
      <c r="R2232" s="97">
        <f t="shared" si="950"/>
        <v>3755130212.4000001</v>
      </c>
    </row>
    <row r="2233" spans="1:18" ht="18.600000000000001" thickBot="1" x14ac:dyDescent="0.35">
      <c r="A2233" s="2">
        <v>2021</v>
      </c>
      <c r="B2233" s="118" t="s">
        <v>439</v>
      </c>
      <c r="C2233" s="20" t="s">
        <v>344</v>
      </c>
      <c r="D2233" s="21" t="s">
        <v>18</v>
      </c>
      <c r="E2233" s="21">
        <v>20</v>
      </c>
      <c r="F2233" s="21" t="s">
        <v>19</v>
      </c>
      <c r="G2233" s="88" t="s">
        <v>208</v>
      </c>
      <c r="H2233" s="90">
        <v>61851730557</v>
      </c>
      <c r="I2233" s="90">
        <v>0</v>
      </c>
      <c r="J2233" s="90">
        <v>0</v>
      </c>
      <c r="K2233" s="90">
        <v>0</v>
      </c>
      <c r="L2233" s="90">
        <v>20000000000</v>
      </c>
      <c r="M2233" s="90">
        <f t="shared" si="938"/>
        <v>-20000000000</v>
      </c>
      <c r="N2233" s="90">
        <f>+H2233+M2233</f>
        <v>41851730557</v>
      </c>
      <c r="O2233" s="90">
        <v>8781023658</v>
      </c>
      <c r="P2233" s="90">
        <v>8776023658</v>
      </c>
      <c r="Q2233" s="90">
        <v>3755130212.4000001</v>
      </c>
      <c r="R2233" s="91">
        <v>3755130212.4000001</v>
      </c>
    </row>
    <row r="2234" spans="1:18" ht="31.8" thickBot="1" x14ac:dyDescent="0.35">
      <c r="A2234" s="2">
        <v>2021</v>
      </c>
      <c r="B2234" s="118" t="s">
        <v>439</v>
      </c>
      <c r="C2234" s="15" t="s">
        <v>345</v>
      </c>
      <c r="D2234" s="21"/>
      <c r="E2234" s="21"/>
      <c r="F2234" s="21"/>
      <c r="G2234" s="85" t="s">
        <v>346</v>
      </c>
      <c r="H2234" s="95">
        <f t="shared" ref="H2234:L2236" si="951">+H2235</f>
        <v>800000000</v>
      </c>
      <c r="I2234" s="95">
        <f t="shared" si="951"/>
        <v>0</v>
      </c>
      <c r="J2234" s="95">
        <f t="shared" si="951"/>
        <v>0</v>
      </c>
      <c r="K2234" s="95">
        <f t="shared" si="951"/>
        <v>0</v>
      </c>
      <c r="L2234" s="95">
        <f t="shared" si="951"/>
        <v>0</v>
      </c>
      <c r="M2234" s="95">
        <f t="shared" si="938"/>
        <v>0</v>
      </c>
      <c r="N2234" s="95">
        <f>+N2235</f>
        <v>800000000</v>
      </c>
      <c r="O2234" s="95">
        <f t="shared" ref="O2234:R2236" si="952">+O2235</f>
        <v>641827479.75999999</v>
      </c>
      <c r="P2234" s="95">
        <f t="shared" si="952"/>
        <v>527692063.29000002</v>
      </c>
      <c r="Q2234" s="95">
        <f t="shared" si="952"/>
        <v>324825626.08999997</v>
      </c>
      <c r="R2234" s="97">
        <f t="shared" si="952"/>
        <v>324825626.08999997</v>
      </c>
    </row>
    <row r="2235" spans="1:18" ht="31.8" thickBot="1" x14ac:dyDescent="0.35">
      <c r="A2235" s="2">
        <v>2021</v>
      </c>
      <c r="B2235" s="118" t="s">
        <v>439</v>
      </c>
      <c r="C2235" s="15" t="s">
        <v>347</v>
      </c>
      <c r="D2235" s="21"/>
      <c r="E2235" s="21"/>
      <c r="F2235" s="21"/>
      <c r="G2235" s="85" t="s">
        <v>346</v>
      </c>
      <c r="H2235" s="95">
        <f t="shared" si="951"/>
        <v>800000000</v>
      </c>
      <c r="I2235" s="95">
        <f t="shared" si="951"/>
        <v>0</v>
      </c>
      <c r="J2235" s="95">
        <f t="shared" si="951"/>
        <v>0</v>
      </c>
      <c r="K2235" s="95">
        <f t="shared" si="951"/>
        <v>0</v>
      </c>
      <c r="L2235" s="95">
        <f t="shared" si="951"/>
        <v>0</v>
      </c>
      <c r="M2235" s="95">
        <f t="shared" si="938"/>
        <v>0</v>
      </c>
      <c r="N2235" s="95">
        <f>+N2236</f>
        <v>800000000</v>
      </c>
      <c r="O2235" s="95">
        <f t="shared" si="952"/>
        <v>641827479.75999999</v>
      </c>
      <c r="P2235" s="95">
        <f t="shared" si="952"/>
        <v>527692063.29000002</v>
      </c>
      <c r="Q2235" s="95">
        <f t="shared" si="952"/>
        <v>324825626.08999997</v>
      </c>
      <c r="R2235" s="97">
        <f t="shared" si="952"/>
        <v>324825626.08999997</v>
      </c>
    </row>
    <row r="2236" spans="1:18" ht="18.600000000000001" thickBot="1" x14ac:dyDescent="0.35">
      <c r="A2236" s="2">
        <v>2021</v>
      </c>
      <c r="B2236" s="118" t="s">
        <v>439</v>
      </c>
      <c r="C2236" s="15" t="s">
        <v>348</v>
      </c>
      <c r="D2236" s="21"/>
      <c r="E2236" s="21"/>
      <c r="F2236" s="21"/>
      <c r="G2236" s="85" t="s">
        <v>331</v>
      </c>
      <c r="H2236" s="86">
        <f t="shared" si="951"/>
        <v>800000000</v>
      </c>
      <c r="I2236" s="86">
        <f t="shared" si="951"/>
        <v>0</v>
      </c>
      <c r="J2236" s="86">
        <f t="shared" si="951"/>
        <v>0</v>
      </c>
      <c r="K2236" s="86">
        <f t="shared" si="951"/>
        <v>0</v>
      </c>
      <c r="L2236" s="86">
        <f t="shared" si="951"/>
        <v>0</v>
      </c>
      <c r="M2236" s="86">
        <f t="shared" si="938"/>
        <v>0</v>
      </c>
      <c r="N2236" s="86">
        <f>+N2237</f>
        <v>800000000</v>
      </c>
      <c r="O2236" s="86">
        <f t="shared" si="952"/>
        <v>641827479.75999999</v>
      </c>
      <c r="P2236" s="86">
        <f t="shared" si="952"/>
        <v>527692063.29000002</v>
      </c>
      <c r="Q2236" s="86">
        <f t="shared" si="952"/>
        <v>324825626.08999997</v>
      </c>
      <c r="R2236" s="87">
        <f t="shared" si="952"/>
        <v>324825626.08999997</v>
      </c>
    </row>
    <row r="2237" spans="1:18" ht="18.600000000000001" thickBot="1" x14ac:dyDescent="0.35">
      <c r="A2237" s="2">
        <v>2021</v>
      </c>
      <c r="B2237" s="118" t="s">
        <v>439</v>
      </c>
      <c r="C2237" s="20" t="s">
        <v>349</v>
      </c>
      <c r="D2237" s="21" t="s">
        <v>172</v>
      </c>
      <c r="E2237" s="21">
        <v>11</v>
      </c>
      <c r="F2237" s="21" t="s">
        <v>19</v>
      </c>
      <c r="G2237" s="88" t="s">
        <v>208</v>
      </c>
      <c r="H2237" s="90">
        <v>800000000</v>
      </c>
      <c r="I2237" s="90">
        <v>0</v>
      </c>
      <c r="J2237" s="90">
        <v>0</v>
      </c>
      <c r="K2237" s="90">
        <v>0</v>
      </c>
      <c r="L2237" s="90">
        <v>0</v>
      </c>
      <c r="M2237" s="90">
        <f t="shared" si="938"/>
        <v>0</v>
      </c>
      <c r="N2237" s="90">
        <f>+H2237+M2237</f>
        <v>800000000</v>
      </c>
      <c r="O2237" s="90">
        <v>641827479.75999999</v>
      </c>
      <c r="P2237" s="90">
        <v>527692063.29000002</v>
      </c>
      <c r="Q2237" s="90">
        <v>324825626.08999997</v>
      </c>
      <c r="R2237" s="91">
        <v>324825626.08999997</v>
      </c>
    </row>
    <row r="2238" spans="1:18" ht="18.600000000000001" thickBot="1" x14ac:dyDescent="0.35">
      <c r="A2238" s="2">
        <v>2021</v>
      </c>
      <c r="B2238" s="118" t="s">
        <v>439</v>
      </c>
      <c r="C2238" s="15" t="s">
        <v>350</v>
      </c>
      <c r="D2238" s="21"/>
      <c r="E2238" s="21"/>
      <c r="F2238" s="21"/>
      <c r="G2238" s="85" t="s">
        <v>351</v>
      </c>
      <c r="H2238" s="93">
        <f>+H2239</f>
        <v>4650000000</v>
      </c>
      <c r="I2238" s="93">
        <f>+I2239</f>
        <v>0</v>
      </c>
      <c r="J2238" s="93">
        <f>+J2239</f>
        <v>0</v>
      </c>
      <c r="K2238" s="93">
        <f>+K2239</f>
        <v>0</v>
      </c>
      <c r="L2238" s="93">
        <f>+L2239</f>
        <v>0</v>
      </c>
      <c r="M2238" s="93">
        <f t="shared" si="938"/>
        <v>0</v>
      </c>
      <c r="N2238" s="93">
        <f>+N2239</f>
        <v>4650000000</v>
      </c>
      <c r="O2238" s="93">
        <f t="shared" ref="O2238:R2238" si="953">+O2239</f>
        <v>3876370520.04</v>
      </c>
      <c r="P2238" s="93">
        <f t="shared" si="953"/>
        <v>3594291649.8400002</v>
      </c>
      <c r="Q2238" s="93">
        <f t="shared" si="953"/>
        <v>1669444750.01</v>
      </c>
      <c r="R2238" s="105">
        <f t="shared" si="953"/>
        <v>1669444750.01</v>
      </c>
    </row>
    <row r="2239" spans="1:18" ht="18.600000000000001" thickBot="1" x14ac:dyDescent="0.35">
      <c r="A2239" s="2">
        <v>2021</v>
      </c>
      <c r="B2239" s="118" t="s">
        <v>439</v>
      </c>
      <c r="C2239" s="15" t="s">
        <v>352</v>
      </c>
      <c r="D2239" s="21"/>
      <c r="E2239" s="21"/>
      <c r="F2239" s="21"/>
      <c r="G2239" s="104" t="s">
        <v>201</v>
      </c>
      <c r="H2239" s="93">
        <f>H2240+H2245</f>
        <v>4650000000</v>
      </c>
      <c r="I2239" s="93">
        <f>I2240+I2245</f>
        <v>0</v>
      </c>
      <c r="J2239" s="93">
        <f>J2240+J2245</f>
        <v>0</v>
      </c>
      <c r="K2239" s="93">
        <f>K2240+K2245</f>
        <v>0</v>
      </c>
      <c r="L2239" s="93">
        <f>L2240+L2245</f>
        <v>0</v>
      </c>
      <c r="M2239" s="93">
        <f t="shared" si="938"/>
        <v>0</v>
      </c>
      <c r="N2239" s="93">
        <f>N2240+N2245</f>
        <v>4650000000</v>
      </c>
      <c r="O2239" s="93">
        <f t="shared" ref="O2239:R2239" si="954">O2240+O2245</f>
        <v>3876370520.04</v>
      </c>
      <c r="P2239" s="93">
        <f t="shared" si="954"/>
        <v>3594291649.8400002</v>
      </c>
      <c r="Q2239" s="93">
        <f t="shared" si="954"/>
        <v>1669444750.01</v>
      </c>
      <c r="R2239" s="105">
        <f t="shared" si="954"/>
        <v>1669444750.01</v>
      </c>
    </row>
    <row r="2240" spans="1:18" ht="31.8" thickBot="1" x14ac:dyDescent="0.35">
      <c r="A2240" s="2">
        <v>2021</v>
      </c>
      <c r="B2240" s="118" t="s">
        <v>439</v>
      </c>
      <c r="C2240" s="15" t="s">
        <v>353</v>
      </c>
      <c r="D2240" s="53"/>
      <c r="E2240" s="53"/>
      <c r="F2240" s="53"/>
      <c r="G2240" s="85" t="s">
        <v>356</v>
      </c>
      <c r="H2240" s="93">
        <f>H2241</f>
        <v>1000000000</v>
      </c>
      <c r="I2240" s="93">
        <f>I2241</f>
        <v>0</v>
      </c>
      <c r="J2240" s="93">
        <f>J2241</f>
        <v>0</v>
      </c>
      <c r="K2240" s="93">
        <f>K2241</f>
        <v>0</v>
      </c>
      <c r="L2240" s="93">
        <f>L2241</f>
        <v>0</v>
      </c>
      <c r="M2240" s="93">
        <f t="shared" si="938"/>
        <v>0</v>
      </c>
      <c r="N2240" s="93">
        <f>N2241</f>
        <v>1000000000</v>
      </c>
      <c r="O2240" s="93">
        <f t="shared" ref="O2240:R2240" si="955">O2241</f>
        <v>998201665.51999998</v>
      </c>
      <c r="P2240" s="93">
        <f t="shared" si="955"/>
        <v>918127745.51999998</v>
      </c>
      <c r="Q2240" s="93">
        <f t="shared" si="955"/>
        <v>1665.52</v>
      </c>
      <c r="R2240" s="105">
        <f t="shared" si="955"/>
        <v>1665.52</v>
      </c>
    </row>
    <row r="2241" spans="1:18" ht="31.8" thickBot="1" x14ac:dyDescent="0.35">
      <c r="A2241" s="2">
        <v>2021</v>
      </c>
      <c r="B2241" s="118" t="s">
        <v>439</v>
      </c>
      <c r="C2241" s="15" t="s">
        <v>355</v>
      </c>
      <c r="D2241" s="53"/>
      <c r="E2241" s="53"/>
      <c r="F2241" s="53"/>
      <c r="G2241" s="85" t="s">
        <v>356</v>
      </c>
      <c r="H2241" s="93">
        <f>+H2242</f>
        <v>1000000000</v>
      </c>
      <c r="I2241" s="93">
        <f>+I2242</f>
        <v>0</v>
      </c>
      <c r="J2241" s="93">
        <f>+J2242</f>
        <v>0</v>
      </c>
      <c r="K2241" s="93">
        <f>+K2242</f>
        <v>0</v>
      </c>
      <c r="L2241" s="93">
        <f>+L2242</f>
        <v>0</v>
      </c>
      <c r="M2241" s="93">
        <f t="shared" si="938"/>
        <v>0</v>
      </c>
      <c r="N2241" s="93">
        <f>+N2242</f>
        <v>1000000000</v>
      </c>
      <c r="O2241" s="93">
        <f t="shared" ref="O2241:R2241" si="956">+O2242</f>
        <v>998201665.51999998</v>
      </c>
      <c r="P2241" s="93">
        <f t="shared" si="956"/>
        <v>918127745.51999998</v>
      </c>
      <c r="Q2241" s="93">
        <f t="shared" si="956"/>
        <v>1665.52</v>
      </c>
      <c r="R2241" s="105">
        <f t="shared" si="956"/>
        <v>1665.52</v>
      </c>
    </row>
    <row r="2242" spans="1:18" ht="18.600000000000001" thickBot="1" x14ac:dyDescent="0.35">
      <c r="A2242" s="2">
        <v>2021</v>
      </c>
      <c r="B2242" s="118" t="s">
        <v>439</v>
      </c>
      <c r="C2242" s="15" t="s">
        <v>357</v>
      </c>
      <c r="D2242" s="21"/>
      <c r="E2242" s="21"/>
      <c r="F2242" s="21"/>
      <c r="G2242" s="85" t="s">
        <v>358</v>
      </c>
      <c r="H2242" s="93">
        <f>+H2243+H2244</f>
        <v>1000000000</v>
      </c>
      <c r="I2242" s="93">
        <f>+I2243+I2244</f>
        <v>0</v>
      </c>
      <c r="J2242" s="93">
        <f>+J2243+J2244</f>
        <v>0</v>
      </c>
      <c r="K2242" s="93">
        <f>+K2243+K2244</f>
        <v>0</v>
      </c>
      <c r="L2242" s="93">
        <f>+L2243+L2244</f>
        <v>0</v>
      </c>
      <c r="M2242" s="93">
        <f t="shared" si="938"/>
        <v>0</v>
      </c>
      <c r="N2242" s="93">
        <f>+N2243+N2244</f>
        <v>1000000000</v>
      </c>
      <c r="O2242" s="93">
        <f t="shared" ref="O2242:R2242" si="957">+O2243+O2244</f>
        <v>998201665.51999998</v>
      </c>
      <c r="P2242" s="93">
        <f t="shared" si="957"/>
        <v>918127745.51999998</v>
      </c>
      <c r="Q2242" s="93">
        <f t="shared" si="957"/>
        <v>1665.52</v>
      </c>
      <c r="R2242" s="105">
        <f t="shared" si="957"/>
        <v>1665.52</v>
      </c>
    </row>
    <row r="2243" spans="1:18" ht="18.600000000000001" thickBot="1" x14ac:dyDescent="0.35">
      <c r="A2243" s="2">
        <v>2021</v>
      </c>
      <c r="B2243" s="118" t="s">
        <v>439</v>
      </c>
      <c r="C2243" s="20" t="s">
        <v>359</v>
      </c>
      <c r="D2243" s="21" t="s">
        <v>172</v>
      </c>
      <c r="E2243" s="21">
        <v>11</v>
      </c>
      <c r="F2243" s="21" t="s">
        <v>19</v>
      </c>
      <c r="G2243" s="88" t="s">
        <v>208</v>
      </c>
      <c r="H2243" s="106">
        <v>500000000</v>
      </c>
      <c r="I2243" s="90">
        <v>0</v>
      </c>
      <c r="J2243" s="90">
        <v>0</v>
      </c>
      <c r="K2243" s="90">
        <v>0</v>
      </c>
      <c r="L2243" s="90">
        <v>0</v>
      </c>
      <c r="M2243" s="90">
        <f t="shared" si="938"/>
        <v>0</v>
      </c>
      <c r="N2243" s="90">
        <f>+H2243+M2243</f>
        <v>500000000</v>
      </c>
      <c r="O2243" s="90">
        <v>498201665.51999998</v>
      </c>
      <c r="P2243" s="90">
        <v>418138739.51999998</v>
      </c>
      <c r="Q2243" s="90">
        <v>1665.52</v>
      </c>
      <c r="R2243" s="91">
        <v>1665.52</v>
      </c>
    </row>
    <row r="2244" spans="1:18" ht="18.600000000000001" thickBot="1" x14ac:dyDescent="0.35">
      <c r="A2244" s="2">
        <v>2021</v>
      </c>
      <c r="B2244" s="118" t="s">
        <v>439</v>
      </c>
      <c r="C2244" s="59" t="s">
        <v>359</v>
      </c>
      <c r="D2244" s="60" t="s">
        <v>172</v>
      </c>
      <c r="E2244" s="53">
        <v>54</v>
      </c>
      <c r="F2244" s="53" t="s">
        <v>19</v>
      </c>
      <c r="G2244" s="108" t="s">
        <v>208</v>
      </c>
      <c r="H2244" s="106">
        <v>500000000</v>
      </c>
      <c r="I2244" s="90">
        <v>0</v>
      </c>
      <c r="J2244" s="90">
        <v>0</v>
      </c>
      <c r="K2244" s="90">
        <v>0</v>
      </c>
      <c r="L2244" s="90">
        <v>0</v>
      </c>
      <c r="M2244" s="90">
        <f t="shared" si="938"/>
        <v>0</v>
      </c>
      <c r="N2244" s="90">
        <f>+H2244+M2244</f>
        <v>500000000</v>
      </c>
      <c r="O2244" s="92">
        <v>500000000</v>
      </c>
      <c r="P2244" s="92">
        <v>499989006</v>
      </c>
      <c r="Q2244" s="92">
        <v>0</v>
      </c>
      <c r="R2244" s="98">
        <v>0</v>
      </c>
    </row>
    <row r="2245" spans="1:18" ht="31.8" thickBot="1" x14ac:dyDescent="0.35">
      <c r="A2245" s="2">
        <v>2021</v>
      </c>
      <c r="B2245" s="118" t="s">
        <v>439</v>
      </c>
      <c r="C2245" s="15" t="s">
        <v>360</v>
      </c>
      <c r="D2245" s="53"/>
      <c r="E2245" s="53"/>
      <c r="F2245" s="53"/>
      <c r="G2245" s="85" t="s">
        <v>361</v>
      </c>
      <c r="H2245" s="95">
        <f t="shared" ref="H2245:L2247" si="958">+H2246</f>
        <v>3650000000</v>
      </c>
      <c r="I2245" s="95">
        <f t="shared" si="958"/>
        <v>0</v>
      </c>
      <c r="J2245" s="95">
        <f t="shared" si="958"/>
        <v>0</v>
      </c>
      <c r="K2245" s="95">
        <f t="shared" si="958"/>
        <v>0</v>
      </c>
      <c r="L2245" s="95">
        <f t="shared" si="958"/>
        <v>0</v>
      </c>
      <c r="M2245" s="95">
        <f t="shared" si="938"/>
        <v>0</v>
      </c>
      <c r="N2245" s="95">
        <f>+N2246</f>
        <v>3650000000</v>
      </c>
      <c r="O2245" s="95">
        <f t="shared" ref="O2245:R2247" si="959">+O2246</f>
        <v>2878168854.52</v>
      </c>
      <c r="P2245" s="95">
        <f t="shared" si="959"/>
        <v>2676163904.3200002</v>
      </c>
      <c r="Q2245" s="95">
        <f t="shared" si="959"/>
        <v>1669443084.49</v>
      </c>
      <c r="R2245" s="97">
        <f t="shared" si="959"/>
        <v>1669443084.49</v>
      </c>
    </row>
    <row r="2246" spans="1:18" ht="31.8" thickBot="1" x14ac:dyDescent="0.35">
      <c r="A2246" s="2">
        <v>2021</v>
      </c>
      <c r="B2246" s="118" t="s">
        <v>439</v>
      </c>
      <c r="C2246" s="15" t="s">
        <v>362</v>
      </c>
      <c r="D2246" s="53"/>
      <c r="E2246" s="53"/>
      <c r="F2246" s="53"/>
      <c r="G2246" s="85" t="s">
        <v>361</v>
      </c>
      <c r="H2246" s="95">
        <f t="shared" si="958"/>
        <v>3650000000</v>
      </c>
      <c r="I2246" s="95">
        <f t="shared" si="958"/>
        <v>0</v>
      </c>
      <c r="J2246" s="95">
        <f t="shared" si="958"/>
        <v>0</v>
      </c>
      <c r="K2246" s="95">
        <f t="shared" si="958"/>
        <v>0</v>
      </c>
      <c r="L2246" s="95">
        <f t="shared" si="958"/>
        <v>0</v>
      </c>
      <c r="M2246" s="95">
        <f t="shared" si="938"/>
        <v>0</v>
      </c>
      <c r="N2246" s="95">
        <f>+N2247</f>
        <v>3650000000</v>
      </c>
      <c r="O2246" s="95">
        <f t="shared" si="959"/>
        <v>2878168854.52</v>
      </c>
      <c r="P2246" s="95">
        <f t="shared" si="959"/>
        <v>2676163904.3200002</v>
      </c>
      <c r="Q2246" s="95">
        <f t="shared" si="959"/>
        <v>1669443084.49</v>
      </c>
      <c r="R2246" s="97">
        <f t="shared" si="959"/>
        <v>1669443084.49</v>
      </c>
    </row>
    <row r="2247" spans="1:18" ht="18.600000000000001" thickBot="1" x14ac:dyDescent="0.35">
      <c r="A2247" s="2">
        <v>2021</v>
      </c>
      <c r="B2247" s="118" t="s">
        <v>439</v>
      </c>
      <c r="C2247" s="15" t="s">
        <v>363</v>
      </c>
      <c r="D2247" s="53"/>
      <c r="E2247" s="53"/>
      <c r="F2247" s="53"/>
      <c r="G2247" s="85" t="s">
        <v>331</v>
      </c>
      <c r="H2247" s="95">
        <f t="shared" si="958"/>
        <v>3650000000</v>
      </c>
      <c r="I2247" s="95">
        <f t="shared" si="958"/>
        <v>0</v>
      </c>
      <c r="J2247" s="95">
        <f t="shared" si="958"/>
        <v>0</v>
      </c>
      <c r="K2247" s="95">
        <f t="shared" si="958"/>
        <v>0</v>
      </c>
      <c r="L2247" s="95">
        <f t="shared" si="958"/>
        <v>0</v>
      </c>
      <c r="M2247" s="95">
        <f t="shared" si="938"/>
        <v>0</v>
      </c>
      <c r="N2247" s="95">
        <f>+N2248</f>
        <v>3650000000</v>
      </c>
      <c r="O2247" s="95">
        <f t="shared" si="959"/>
        <v>2878168854.52</v>
      </c>
      <c r="P2247" s="95">
        <f t="shared" si="959"/>
        <v>2676163904.3200002</v>
      </c>
      <c r="Q2247" s="95">
        <f t="shared" si="959"/>
        <v>1669443084.49</v>
      </c>
      <c r="R2247" s="97">
        <f t="shared" si="959"/>
        <v>1669443084.49</v>
      </c>
    </row>
    <row r="2248" spans="1:18" ht="18.600000000000001" thickBot="1" x14ac:dyDescent="0.35">
      <c r="A2248" s="2">
        <v>2021</v>
      </c>
      <c r="B2248" s="118" t="s">
        <v>439</v>
      </c>
      <c r="C2248" s="20" t="s">
        <v>364</v>
      </c>
      <c r="D2248" s="21" t="s">
        <v>172</v>
      </c>
      <c r="E2248" s="21">
        <v>11</v>
      </c>
      <c r="F2248" s="21" t="s">
        <v>19</v>
      </c>
      <c r="G2248" s="88" t="s">
        <v>208</v>
      </c>
      <c r="H2248" s="90">
        <v>3650000000</v>
      </c>
      <c r="I2248" s="90">
        <v>0</v>
      </c>
      <c r="J2248" s="90">
        <v>0</v>
      </c>
      <c r="K2248" s="90">
        <v>0</v>
      </c>
      <c r="L2248" s="90">
        <v>0</v>
      </c>
      <c r="M2248" s="90">
        <f t="shared" si="938"/>
        <v>0</v>
      </c>
      <c r="N2248" s="90">
        <f>+H2248+M2248</f>
        <v>3650000000</v>
      </c>
      <c r="O2248" s="90">
        <v>2878168854.52</v>
      </c>
      <c r="P2248" s="90">
        <v>2676163904.3200002</v>
      </c>
      <c r="Q2248" s="90">
        <v>1669443084.49</v>
      </c>
      <c r="R2248" s="91">
        <v>1669443084.49</v>
      </c>
    </row>
    <row r="2249" spans="1:18" ht="31.8" thickBot="1" x14ac:dyDescent="0.35">
      <c r="A2249" s="2">
        <v>2021</v>
      </c>
      <c r="B2249" s="118" t="s">
        <v>439</v>
      </c>
      <c r="C2249" s="63" t="s">
        <v>365</v>
      </c>
      <c r="D2249" s="55"/>
      <c r="E2249" s="55"/>
      <c r="F2249" s="55"/>
      <c r="G2249" s="104" t="s">
        <v>366</v>
      </c>
      <c r="H2249" s="94">
        <f>+H2250</f>
        <v>39914957829</v>
      </c>
      <c r="I2249" s="94">
        <f>+I2250</f>
        <v>0</v>
      </c>
      <c r="J2249" s="94">
        <f>+J2250</f>
        <v>0</v>
      </c>
      <c r="K2249" s="94">
        <f>+K2250</f>
        <v>1990000000</v>
      </c>
      <c r="L2249" s="94">
        <f>+L2250</f>
        <v>1990000000</v>
      </c>
      <c r="M2249" s="94">
        <f t="shared" si="938"/>
        <v>0</v>
      </c>
      <c r="N2249" s="94">
        <f>+N2250</f>
        <v>39914957829</v>
      </c>
      <c r="O2249" s="94">
        <f t="shared" ref="O2249:R2249" si="960">+O2250</f>
        <v>27192967652.129997</v>
      </c>
      <c r="P2249" s="94">
        <f t="shared" si="960"/>
        <v>26254392848.420002</v>
      </c>
      <c r="Q2249" s="94">
        <f t="shared" si="960"/>
        <v>7292310438.9799995</v>
      </c>
      <c r="R2249" s="96">
        <f t="shared" si="960"/>
        <v>7273964450.9799995</v>
      </c>
    </row>
    <row r="2250" spans="1:18" ht="18.600000000000001" thickBot="1" x14ac:dyDescent="0.35">
      <c r="A2250" s="2">
        <v>2021</v>
      </c>
      <c r="B2250" s="118" t="s">
        <v>439</v>
      </c>
      <c r="C2250" s="63" t="s">
        <v>367</v>
      </c>
      <c r="D2250" s="55"/>
      <c r="E2250" s="55"/>
      <c r="F2250" s="55"/>
      <c r="G2250" s="104" t="s">
        <v>201</v>
      </c>
      <c r="H2250" s="94">
        <f>+H2251+H2255+H2262+H2267</f>
        <v>39914957829</v>
      </c>
      <c r="I2250" s="94">
        <f>+I2251+I2255+I2262+I2267</f>
        <v>0</v>
      </c>
      <c r="J2250" s="94">
        <f>+J2251+J2255+J2262+J2267</f>
        <v>0</v>
      </c>
      <c r="K2250" s="94">
        <f>+K2251+K2255+K2262+K2267</f>
        <v>1990000000</v>
      </c>
      <c r="L2250" s="94">
        <f>+L2251+L2255+L2262+L2267</f>
        <v>1990000000</v>
      </c>
      <c r="M2250" s="94">
        <f t="shared" si="938"/>
        <v>0</v>
      </c>
      <c r="N2250" s="94">
        <f>+N2251+N2255+N2262+N2267</f>
        <v>39914957829</v>
      </c>
      <c r="O2250" s="94">
        <f t="shared" ref="O2250:R2250" si="961">+O2251+O2255+O2262+O2267</f>
        <v>27192967652.129997</v>
      </c>
      <c r="P2250" s="94">
        <f t="shared" si="961"/>
        <v>26254392848.420002</v>
      </c>
      <c r="Q2250" s="94">
        <f t="shared" si="961"/>
        <v>7292310438.9799995</v>
      </c>
      <c r="R2250" s="96">
        <f t="shared" si="961"/>
        <v>7273964450.9799995</v>
      </c>
    </row>
    <row r="2251" spans="1:18" ht="47.4" thickBot="1" x14ac:dyDescent="0.35">
      <c r="A2251" s="2">
        <v>2021</v>
      </c>
      <c r="B2251" s="118" t="s">
        <v>439</v>
      </c>
      <c r="C2251" s="56" t="s">
        <v>368</v>
      </c>
      <c r="D2251" s="55"/>
      <c r="E2251" s="55"/>
      <c r="F2251" s="55"/>
      <c r="G2251" s="104" t="s">
        <v>371</v>
      </c>
      <c r="H2251" s="94">
        <f t="shared" ref="H2251:L2253" si="962">+H2252</f>
        <v>50000000</v>
      </c>
      <c r="I2251" s="94">
        <f t="shared" si="962"/>
        <v>0</v>
      </c>
      <c r="J2251" s="94">
        <f t="shared" si="962"/>
        <v>0</v>
      </c>
      <c r="K2251" s="94">
        <f t="shared" si="962"/>
        <v>0</v>
      </c>
      <c r="L2251" s="94">
        <f t="shared" si="962"/>
        <v>0</v>
      </c>
      <c r="M2251" s="94">
        <f t="shared" si="938"/>
        <v>0</v>
      </c>
      <c r="N2251" s="94">
        <f>+N2252</f>
        <v>50000000</v>
      </c>
      <c r="O2251" s="94">
        <f t="shared" ref="O2251:R2253" si="963">+O2252</f>
        <v>16342310</v>
      </c>
      <c r="P2251" s="94">
        <f t="shared" si="963"/>
        <v>16242310</v>
      </c>
      <c r="Q2251" s="94">
        <f t="shared" si="963"/>
        <v>3897250</v>
      </c>
      <c r="R2251" s="96">
        <f t="shared" si="963"/>
        <v>3897250</v>
      </c>
    </row>
    <row r="2252" spans="1:18" ht="47.4" thickBot="1" x14ac:dyDescent="0.35">
      <c r="A2252" s="2">
        <v>2021</v>
      </c>
      <c r="B2252" s="118" t="s">
        <v>439</v>
      </c>
      <c r="C2252" s="56" t="s">
        <v>370</v>
      </c>
      <c r="D2252" s="55"/>
      <c r="E2252" s="55"/>
      <c r="F2252" s="55"/>
      <c r="G2252" s="104" t="s">
        <v>371</v>
      </c>
      <c r="H2252" s="94">
        <f t="shared" si="962"/>
        <v>50000000</v>
      </c>
      <c r="I2252" s="94">
        <f t="shared" si="962"/>
        <v>0</v>
      </c>
      <c r="J2252" s="94">
        <f t="shared" si="962"/>
        <v>0</v>
      </c>
      <c r="K2252" s="94">
        <f t="shared" si="962"/>
        <v>0</v>
      </c>
      <c r="L2252" s="94">
        <f t="shared" si="962"/>
        <v>0</v>
      </c>
      <c r="M2252" s="94">
        <f t="shared" si="938"/>
        <v>0</v>
      </c>
      <c r="N2252" s="94">
        <f>+N2253</f>
        <v>50000000</v>
      </c>
      <c r="O2252" s="94">
        <f t="shared" si="963"/>
        <v>16342310</v>
      </c>
      <c r="P2252" s="94">
        <f t="shared" si="963"/>
        <v>16242310</v>
      </c>
      <c r="Q2252" s="94">
        <f t="shared" si="963"/>
        <v>3897250</v>
      </c>
      <c r="R2252" s="96">
        <f t="shared" si="963"/>
        <v>3897250</v>
      </c>
    </row>
    <row r="2253" spans="1:18" ht="31.8" thickBot="1" x14ac:dyDescent="0.35">
      <c r="A2253" s="2">
        <v>2021</v>
      </c>
      <c r="B2253" s="118" t="s">
        <v>439</v>
      </c>
      <c r="C2253" s="56" t="s">
        <v>372</v>
      </c>
      <c r="D2253" s="55"/>
      <c r="E2253" s="55"/>
      <c r="F2253" s="55"/>
      <c r="G2253" s="104" t="s">
        <v>373</v>
      </c>
      <c r="H2253" s="94">
        <f t="shared" si="962"/>
        <v>50000000</v>
      </c>
      <c r="I2253" s="94">
        <f t="shared" si="962"/>
        <v>0</v>
      </c>
      <c r="J2253" s="94">
        <f t="shared" si="962"/>
        <v>0</v>
      </c>
      <c r="K2253" s="94">
        <f t="shared" si="962"/>
        <v>0</v>
      </c>
      <c r="L2253" s="94">
        <f t="shared" si="962"/>
        <v>0</v>
      </c>
      <c r="M2253" s="94">
        <f t="shared" si="938"/>
        <v>0</v>
      </c>
      <c r="N2253" s="94">
        <f>+N2254</f>
        <v>50000000</v>
      </c>
      <c r="O2253" s="94">
        <f t="shared" si="963"/>
        <v>16342310</v>
      </c>
      <c r="P2253" s="94">
        <f t="shared" si="963"/>
        <v>16242310</v>
      </c>
      <c r="Q2253" s="94">
        <f t="shared" si="963"/>
        <v>3897250</v>
      </c>
      <c r="R2253" s="96">
        <f t="shared" si="963"/>
        <v>3897250</v>
      </c>
    </row>
    <row r="2254" spans="1:18" ht="18.600000000000001" thickBot="1" x14ac:dyDescent="0.35">
      <c r="A2254" s="2">
        <v>2021</v>
      </c>
      <c r="B2254" s="118" t="s">
        <v>439</v>
      </c>
      <c r="C2254" s="20" t="s">
        <v>374</v>
      </c>
      <c r="D2254" s="60" t="s">
        <v>172</v>
      </c>
      <c r="E2254" s="21">
        <v>54</v>
      </c>
      <c r="F2254" s="21" t="s">
        <v>19</v>
      </c>
      <c r="G2254" s="88" t="s">
        <v>208</v>
      </c>
      <c r="H2254" s="90">
        <v>50000000</v>
      </c>
      <c r="I2254" s="90">
        <v>0</v>
      </c>
      <c r="J2254" s="90">
        <v>0</v>
      </c>
      <c r="K2254" s="90">
        <v>0</v>
      </c>
      <c r="L2254" s="90">
        <v>0</v>
      </c>
      <c r="M2254" s="90">
        <f t="shared" si="938"/>
        <v>0</v>
      </c>
      <c r="N2254" s="90">
        <f>+H2254+M2254</f>
        <v>50000000</v>
      </c>
      <c r="O2254" s="90">
        <v>16342310</v>
      </c>
      <c r="P2254" s="90">
        <v>16242310</v>
      </c>
      <c r="Q2254" s="90">
        <v>3897250</v>
      </c>
      <c r="R2254" s="91">
        <v>3897250</v>
      </c>
    </row>
    <row r="2255" spans="1:18" ht="47.4" thickBot="1" x14ac:dyDescent="0.35">
      <c r="A2255" s="2">
        <v>2021</v>
      </c>
      <c r="B2255" s="118" t="s">
        <v>439</v>
      </c>
      <c r="C2255" s="56" t="s">
        <v>375</v>
      </c>
      <c r="D2255" s="53"/>
      <c r="E2255" s="53"/>
      <c r="F2255" s="53"/>
      <c r="G2255" s="104" t="s">
        <v>378</v>
      </c>
      <c r="H2255" s="93">
        <f>+H2256</f>
        <v>34364957829</v>
      </c>
      <c r="I2255" s="94">
        <f>+I2256</f>
        <v>0</v>
      </c>
      <c r="J2255" s="94">
        <f>+J2256</f>
        <v>0</v>
      </c>
      <c r="K2255" s="94">
        <f>+K2256</f>
        <v>1990000000</v>
      </c>
      <c r="L2255" s="94">
        <f>+L2256</f>
        <v>1990000000</v>
      </c>
      <c r="M2255" s="94">
        <f t="shared" si="938"/>
        <v>0</v>
      </c>
      <c r="N2255" s="95">
        <f>+H2255+M2255</f>
        <v>34364957829</v>
      </c>
      <c r="O2255" s="94">
        <f>+O2256</f>
        <v>23086517873.959999</v>
      </c>
      <c r="P2255" s="94">
        <f>+P2256</f>
        <v>22410357902.700001</v>
      </c>
      <c r="Q2255" s="94">
        <f>+Q2256</f>
        <v>4748581701.2600002</v>
      </c>
      <c r="R2255" s="96">
        <f>+R2256</f>
        <v>4730235713.2600002</v>
      </c>
    </row>
    <row r="2256" spans="1:18" ht="47.4" thickBot="1" x14ac:dyDescent="0.35">
      <c r="A2256" s="2">
        <v>2021</v>
      </c>
      <c r="B2256" s="118" t="s">
        <v>439</v>
      </c>
      <c r="C2256" s="56" t="s">
        <v>377</v>
      </c>
      <c r="D2256" s="53"/>
      <c r="E2256" s="53"/>
      <c r="F2256" s="53"/>
      <c r="G2256" s="104" t="s">
        <v>378</v>
      </c>
      <c r="H2256" s="94">
        <f>H2257+H2260</f>
        <v>34364957829</v>
      </c>
      <c r="I2256" s="94">
        <f>I2257+I2260</f>
        <v>0</v>
      </c>
      <c r="J2256" s="94">
        <f>J2257+J2260</f>
        <v>0</v>
      </c>
      <c r="K2256" s="94">
        <f>K2257+K2260</f>
        <v>1990000000</v>
      </c>
      <c r="L2256" s="94">
        <f>L2257+L2260</f>
        <v>1990000000</v>
      </c>
      <c r="M2256" s="94">
        <f t="shared" si="938"/>
        <v>0</v>
      </c>
      <c r="N2256" s="94">
        <f>N2257+N2260</f>
        <v>34364957829</v>
      </c>
      <c r="O2256" s="94">
        <f t="shared" ref="O2256:R2256" si="964">O2257+O2260</f>
        <v>23086517873.959999</v>
      </c>
      <c r="P2256" s="94">
        <f t="shared" si="964"/>
        <v>22410357902.700001</v>
      </c>
      <c r="Q2256" s="94">
        <f t="shared" si="964"/>
        <v>4748581701.2600002</v>
      </c>
      <c r="R2256" s="96">
        <f t="shared" si="964"/>
        <v>4730235713.2600002</v>
      </c>
    </row>
    <row r="2257" spans="1:18" ht="18.600000000000001" thickBot="1" x14ac:dyDescent="0.35">
      <c r="A2257" s="2">
        <v>2021</v>
      </c>
      <c r="B2257" s="118" t="s">
        <v>439</v>
      </c>
      <c r="C2257" s="56" t="s">
        <v>379</v>
      </c>
      <c r="D2257" s="53"/>
      <c r="E2257" s="53"/>
      <c r="F2257" s="53"/>
      <c r="G2257" s="104" t="s">
        <v>331</v>
      </c>
      <c r="H2257" s="94">
        <f>+H2258+H2259</f>
        <v>13870400807</v>
      </c>
      <c r="I2257" s="94">
        <f>+I2258+I2259</f>
        <v>0</v>
      </c>
      <c r="J2257" s="94">
        <f>+J2258+J2259</f>
        <v>0</v>
      </c>
      <c r="K2257" s="94">
        <f>+K2258+K2259</f>
        <v>1990000000</v>
      </c>
      <c r="L2257" s="94">
        <f>+L2258+L2259</f>
        <v>0</v>
      </c>
      <c r="M2257" s="94">
        <f t="shared" si="938"/>
        <v>1990000000</v>
      </c>
      <c r="N2257" s="94">
        <f>+N2258+N2259</f>
        <v>15860400807</v>
      </c>
      <c r="O2257" s="94">
        <f t="shared" ref="O2257:R2257" si="965">+O2258+O2259</f>
        <v>9980844873.9599991</v>
      </c>
      <c r="P2257" s="94">
        <f t="shared" si="965"/>
        <v>9306684902.7000008</v>
      </c>
      <c r="Q2257" s="94">
        <f t="shared" si="965"/>
        <v>4748581701.2600002</v>
      </c>
      <c r="R2257" s="96">
        <f t="shared" si="965"/>
        <v>4730235713.2600002</v>
      </c>
    </row>
    <row r="2258" spans="1:18" ht="18.600000000000001" thickBot="1" x14ac:dyDescent="0.35">
      <c r="A2258" s="2">
        <v>2021</v>
      </c>
      <c r="B2258" s="118" t="s">
        <v>439</v>
      </c>
      <c r="C2258" s="20" t="s">
        <v>380</v>
      </c>
      <c r="D2258" s="53" t="s">
        <v>172</v>
      </c>
      <c r="E2258" s="21">
        <v>11</v>
      </c>
      <c r="F2258" s="21" t="s">
        <v>19</v>
      </c>
      <c r="G2258" s="108" t="s">
        <v>208</v>
      </c>
      <c r="H2258" s="92">
        <v>5414957829</v>
      </c>
      <c r="I2258" s="90">
        <v>0</v>
      </c>
      <c r="J2258" s="90">
        <v>0</v>
      </c>
      <c r="K2258" s="90">
        <v>0</v>
      </c>
      <c r="L2258" s="90">
        <v>0</v>
      </c>
      <c r="M2258" s="90">
        <f t="shared" si="938"/>
        <v>0</v>
      </c>
      <c r="N2258" s="90">
        <f>+H2258+M2258</f>
        <v>5414957829</v>
      </c>
      <c r="O2258" s="90">
        <v>5345758732.96</v>
      </c>
      <c r="P2258" s="90">
        <v>5195071335.75</v>
      </c>
      <c r="Q2258" s="90">
        <v>3626461175.8499999</v>
      </c>
      <c r="R2258" s="91">
        <v>3626461175.8499999</v>
      </c>
    </row>
    <row r="2259" spans="1:18" ht="18.600000000000001" thickBot="1" x14ac:dyDescent="0.35">
      <c r="A2259" s="2">
        <v>2021</v>
      </c>
      <c r="B2259" s="118" t="s">
        <v>439</v>
      </c>
      <c r="C2259" s="20" t="s">
        <v>380</v>
      </c>
      <c r="D2259" s="60" t="s">
        <v>172</v>
      </c>
      <c r="E2259" s="21">
        <v>54</v>
      </c>
      <c r="F2259" s="21" t="s">
        <v>19</v>
      </c>
      <c r="G2259" s="108" t="s">
        <v>208</v>
      </c>
      <c r="H2259" s="106">
        <f>2010523584+6444919394</f>
        <v>8455442978</v>
      </c>
      <c r="I2259" s="90">
        <v>0</v>
      </c>
      <c r="J2259" s="90">
        <v>0</v>
      </c>
      <c r="K2259" s="90">
        <v>1990000000</v>
      </c>
      <c r="L2259" s="90">
        <v>0</v>
      </c>
      <c r="M2259" s="90">
        <f t="shared" si="938"/>
        <v>1990000000</v>
      </c>
      <c r="N2259" s="92">
        <f>+H2259+M2259</f>
        <v>10445442978</v>
      </c>
      <c r="O2259" s="90">
        <v>4635086141</v>
      </c>
      <c r="P2259" s="90">
        <v>4111613566.9499998</v>
      </c>
      <c r="Q2259" s="90">
        <v>1122120525.4100001</v>
      </c>
      <c r="R2259" s="91">
        <v>1103774537.4100001</v>
      </c>
    </row>
    <row r="2260" spans="1:18" ht="18.600000000000001" thickBot="1" x14ac:dyDescent="0.35">
      <c r="A2260" s="2">
        <v>2021</v>
      </c>
      <c r="B2260" s="118" t="s">
        <v>439</v>
      </c>
      <c r="C2260" s="15" t="s">
        <v>381</v>
      </c>
      <c r="D2260" s="53"/>
      <c r="E2260" s="21"/>
      <c r="F2260" s="21"/>
      <c r="G2260" s="85" t="s">
        <v>382</v>
      </c>
      <c r="H2260" s="95">
        <f>+H2261</f>
        <v>20494557022</v>
      </c>
      <c r="I2260" s="95">
        <f>+I2261</f>
        <v>0</v>
      </c>
      <c r="J2260" s="95">
        <f>+J2261</f>
        <v>0</v>
      </c>
      <c r="K2260" s="95">
        <f>+K2261</f>
        <v>0</v>
      </c>
      <c r="L2260" s="95">
        <f>+L2261</f>
        <v>1990000000</v>
      </c>
      <c r="M2260" s="95">
        <f t="shared" si="938"/>
        <v>-1990000000</v>
      </c>
      <c r="N2260" s="95">
        <f>+N2261</f>
        <v>18504557022</v>
      </c>
      <c r="O2260" s="95">
        <f t="shared" ref="O2260:R2260" si="966">+O2261</f>
        <v>13105673000</v>
      </c>
      <c r="P2260" s="95">
        <f t="shared" si="966"/>
        <v>13103673000</v>
      </c>
      <c r="Q2260" s="95">
        <f t="shared" si="966"/>
        <v>0</v>
      </c>
      <c r="R2260" s="97">
        <f t="shared" si="966"/>
        <v>0</v>
      </c>
    </row>
    <row r="2261" spans="1:18" ht="18.600000000000001" thickBot="1" x14ac:dyDescent="0.35">
      <c r="A2261" s="2">
        <v>2021</v>
      </c>
      <c r="B2261" s="118" t="s">
        <v>439</v>
      </c>
      <c r="C2261" s="20" t="s">
        <v>383</v>
      </c>
      <c r="D2261" s="60" t="s">
        <v>172</v>
      </c>
      <c r="E2261" s="21">
        <v>54</v>
      </c>
      <c r="F2261" s="21" t="s">
        <v>19</v>
      </c>
      <c r="G2261" s="108" t="s">
        <v>208</v>
      </c>
      <c r="H2261" s="106">
        <v>20494557022</v>
      </c>
      <c r="I2261" s="90">
        <v>0</v>
      </c>
      <c r="J2261" s="90">
        <v>0</v>
      </c>
      <c r="K2261" s="90">
        <v>0</v>
      </c>
      <c r="L2261" s="90">
        <v>1990000000</v>
      </c>
      <c r="M2261" s="90">
        <f t="shared" si="938"/>
        <v>-1990000000</v>
      </c>
      <c r="N2261" s="92">
        <f>+H2261+M2261</f>
        <v>18504557022</v>
      </c>
      <c r="O2261" s="90">
        <v>13105673000</v>
      </c>
      <c r="P2261" s="90">
        <v>13103673000</v>
      </c>
      <c r="Q2261" s="90">
        <v>0</v>
      </c>
      <c r="R2261" s="91">
        <v>0</v>
      </c>
    </row>
    <row r="2262" spans="1:18" ht="47.4" thickBot="1" x14ac:dyDescent="0.35">
      <c r="A2262" s="2">
        <v>2021</v>
      </c>
      <c r="B2262" s="118" t="s">
        <v>439</v>
      </c>
      <c r="C2262" s="56" t="s">
        <v>384</v>
      </c>
      <c r="D2262" s="53"/>
      <c r="E2262" s="53"/>
      <c r="F2262" s="53"/>
      <c r="G2262" s="104" t="s">
        <v>387</v>
      </c>
      <c r="H2262" s="94">
        <f t="shared" ref="H2262:L2263" si="967">+H2263</f>
        <v>4000000000</v>
      </c>
      <c r="I2262" s="94">
        <f t="shared" si="967"/>
        <v>0</v>
      </c>
      <c r="J2262" s="94">
        <f t="shared" si="967"/>
        <v>0</v>
      </c>
      <c r="K2262" s="94">
        <f t="shared" si="967"/>
        <v>0</v>
      </c>
      <c r="L2262" s="94">
        <f t="shared" si="967"/>
        <v>0</v>
      </c>
      <c r="M2262" s="94">
        <f t="shared" si="938"/>
        <v>0</v>
      </c>
      <c r="N2262" s="94">
        <f>+N2263</f>
        <v>4000000000</v>
      </c>
      <c r="O2262" s="94">
        <f t="shared" ref="O2262:R2263" si="968">+O2263</f>
        <v>3316799286.4200001</v>
      </c>
      <c r="P2262" s="94">
        <f t="shared" si="968"/>
        <v>3094974998.6500001</v>
      </c>
      <c r="Q2262" s="94">
        <f t="shared" si="968"/>
        <v>2109851034.6500001</v>
      </c>
      <c r="R2262" s="96">
        <f t="shared" si="968"/>
        <v>2109851034.6500001</v>
      </c>
    </row>
    <row r="2263" spans="1:18" ht="47.4" thickBot="1" x14ac:dyDescent="0.35">
      <c r="A2263" s="2">
        <v>2021</v>
      </c>
      <c r="B2263" s="118" t="s">
        <v>439</v>
      </c>
      <c r="C2263" s="56" t="s">
        <v>386</v>
      </c>
      <c r="D2263" s="53"/>
      <c r="E2263" s="53"/>
      <c r="F2263" s="53"/>
      <c r="G2263" s="104" t="s">
        <v>387</v>
      </c>
      <c r="H2263" s="94">
        <f t="shared" si="967"/>
        <v>4000000000</v>
      </c>
      <c r="I2263" s="94">
        <f t="shared" si="967"/>
        <v>0</v>
      </c>
      <c r="J2263" s="94">
        <f t="shared" si="967"/>
        <v>0</v>
      </c>
      <c r="K2263" s="94">
        <f t="shared" si="967"/>
        <v>0</v>
      </c>
      <c r="L2263" s="94">
        <f t="shared" si="967"/>
        <v>0</v>
      </c>
      <c r="M2263" s="94">
        <f t="shared" si="938"/>
        <v>0</v>
      </c>
      <c r="N2263" s="94">
        <f>+N2264</f>
        <v>4000000000</v>
      </c>
      <c r="O2263" s="94">
        <f t="shared" si="968"/>
        <v>3316799286.4200001</v>
      </c>
      <c r="P2263" s="94">
        <f t="shared" si="968"/>
        <v>3094974998.6500001</v>
      </c>
      <c r="Q2263" s="94">
        <f t="shared" si="968"/>
        <v>2109851034.6500001</v>
      </c>
      <c r="R2263" s="96">
        <f t="shared" si="968"/>
        <v>2109851034.6500001</v>
      </c>
    </row>
    <row r="2264" spans="1:18" ht="18.600000000000001" thickBot="1" x14ac:dyDescent="0.35">
      <c r="A2264" s="2">
        <v>2021</v>
      </c>
      <c r="B2264" s="118" t="s">
        <v>439</v>
      </c>
      <c r="C2264" s="56" t="s">
        <v>388</v>
      </c>
      <c r="D2264" s="53"/>
      <c r="E2264" s="53"/>
      <c r="F2264" s="53"/>
      <c r="G2264" s="104" t="s">
        <v>389</v>
      </c>
      <c r="H2264" s="94">
        <f>+H2265+H2266</f>
        <v>4000000000</v>
      </c>
      <c r="I2264" s="94">
        <f>+I2265+I2266</f>
        <v>0</v>
      </c>
      <c r="J2264" s="94">
        <f>+J2265+J2266</f>
        <v>0</v>
      </c>
      <c r="K2264" s="94">
        <f>+K2265+K2266</f>
        <v>0</v>
      </c>
      <c r="L2264" s="94">
        <f>+L2265+L2266</f>
        <v>0</v>
      </c>
      <c r="M2264" s="94">
        <f t="shared" si="938"/>
        <v>0</v>
      </c>
      <c r="N2264" s="94">
        <f>+N2265+N2266</f>
        <v>4000000000</v>
      </c>
      <c r="O2264" s="94">
        <f t="shared" ref="O2264:R2264" si="969">+O2265+O2266</f>
        <v>3316799286.4200001</v>
      </c>
      <c r="P2264" s="94">
        <f t="shared" si="969"/>
        <v>3094974998.6500001</v>
      </c>
      <c r="Q2264" s="94">
        <f t="shared" si="969"/>
        <v>2109851034.6500001</v>
      </c>
      <c r="R2264" s="96">
        <f t="shared" si="969"/>
        <v>2109851034.6500001</v>
      </c>
    </row>
    <row r="2265" spans="1:18" ht="18.600000000000001" thickBot="1" x14ac:dyDescent="0.35">
      <c r="A2265" s="2">
        <v>2021</v>
      </c>
      <c r="B2265" s="118" t="s">
        <v>439</v>
      </c>
      <c r="C2265" s="20" t="s">
        <v>390</v>
      </c>
      <c r="D2265" s="21" t="s">
        <v>172</v>
      </c>
      <c r="E2265" s="21">
        <v>11</v>
      </c>
      <c r="F2265" s="21" t="s">
        <v>19</v>
      </c>
      <c r="G2265" s="108" t="s">
        <v>208</v>
      </c>
      <c r="H2265" s="92">
        <v>1000000000</v>
      </c>
      <c r="I2265" s="90">
        <v>0</v>
      </c>
      <c r="J2265" s="90">
        <v>0</v>
      </c>
      <c r="K2265" s="90">
        <v>0</v>
      </c>
      <c r="L2265" s="90">
        <v>0</v>
      </c>
      <c r="M2265" s="90">
        <f t="shared" si="938"/>
        <v>0</v>
      </c>
      <c r="N2265" s="90">
        <f>+H2265+M2265</f>
        <v>1000000000</v>
      </c>
      <c r="O2265" s="90">
        <v>976124181.41999996</v>
      </c>
      <c r="P2265" s="90">
        <v>975946810.95000005</v>
      </c>
      <c r="Q2265" s="90">
        <v>925234330.95000005</v>
      </c>
      <c r="R2265" s="91">
        <v>925234330.95000005</v>
      </c>
    </row>
    <row r="2266" spans="1:18" ht="18.600000000000001" thickBot="1" x14ac:dyDescent="0.35">
      <c r="A2266" s="2">
        <v>2021</v>
      </c>
      <c r="B2266" s="118" t="s">
        <v>439</v>
      </c>
      <c r="C2266" s="20" t="s">
        <v>390</v>
      </c>
      <c r="D2266" s="60" t="s">
        <v>172</v>
      </c>
      <c r="E2266" s="21">
        <v>54</v>
      </c>
      <c r="F2266" s="21" t="s">
        <v>19</v>
      </c>
      <c r="G2266" s="108" t="s">
        <v>208</v>
      </c>
      <c r="H2266" s="92">
        <v>3000000000</v>
      </c>
      <c r="I2266" s="90">
        <v>0</v>
      </c>
      <c r="J2266" s="90">
        <v>0</v>
      </c>
      <c r="K2266" s="90">
        <v>0</v>
      </c>
      <c r="L2266" s="90">
        <v>0</v>
      </c>
      <c r="M2266" s="90">
        <f t="shared" si="938"/>
        <v>0</v>
      </c>
      <c r="N2266" s="90">
        <f>+H2266+M2266</f>
        <v>3000000000</v>
      </c>
      <c r="O2266" s="90">
        <v>2340675105</v>
      </c>
      <c r="P2266" s="90">
        <v>2119028187.7</v>
      </c>
      <c r="Q2266" s="90">
        <v>1184616703.7</v>
      </c>
      <c r="R2266" s="91">
        <v>1184616703.7</v>
      </c>
    </row>
    <row r="2267" spans="1:18" ht="47.4" thickBot="1" x14ac:dyDescent="0.35">
      <c r="A2267" s="2">
        <v>2021</v>
      </c>
      <c r="B2267" s="118" t="s">
        <v>439</v>
      </c>
      <c r="C2267" s="56" t="s">
        <v>391</v>
      </c>
      <c r="D2267" s="64"/>
      <c r="E2267" s="55"/>
      <c r="F2267" s="55"/>
      <c r="G2267" s="104" t="s">
        <v>394</v>
      </c>
      <c r="H2267" s="94">
        <f t="shared" ref="H2267:L2269" si="970">+H2268</f>
        <v>1500000000</v>
      </c>
      <c r="I2267" s="94">
        <f t="shared" si="970"/>
        <v>0</v>
      </c>
      <c r="J2267" s="94">
        <f t="shared" si="970"/>
        <v>0</v>
      </c>
      <c r="K2267" s="94">
        <f t="shared" si="970"/>
        <v>0</v>
      </c>
      <c r="L2267" s="94">
        <f t="shared" si="970"/>
        <v>0</v>
      </c>
      <c r="M2267" s="94">
        <f t="shared" si="938"/>
        <v>0</v>
      </c>
      <c r="N2267" s="94">
        <f>+N2268</f>
        <v>1500000000</v>
      </c>
      <c r="O2267" s="94">
        <f t="shared" ref="O2267:R2269" si="971">+O2268</f>
        <v>773308181.75</v>
      </c>
      <c r="P2267" s="94">
        <f t="shared" si="971"/>
        <v>732817637.07000005</v>
      </c>
      <c r="Q2267" s="94">
        <f t="shared" si="971"/>
        <v>429980453.06999999</v>
      </c>
      <c r="R2267" s="96">
        <f t="shared" si="971"/>
        <v>429980453.06999999</v>
      </c>
    </row>
    <row r="2268" spans="1:18" ht="47.4" thickBot="1" x14ac:dyDescent="0.35">
      <c r="A2268" s="2">
        <v>2021</v>
      </c>
      <c r="B2268" s="118" t="s">
        <v>439</v>
      </c>
      <c r="C2268" s="56" t="s">
        <v>393</v>
      </c>
      <c r="D2268" s="65"/>
      <c r="E2268" s="66"/>
      <c r="F2268" s="66"/>
      <c r="G2268" s="104" t="s">
        <v>394</v>
      </c>
      <c r="H2268" s="94">
        <f t="shared" si="970"/>
        <v>1500000000</v>
      </c>
      <c r="I2268" s="94">
        <f t="shared" si="970"/>
        <v>0</v>
      </c>
      <c r="J2268" s="94">
        <f t="shared" si="970"/>
        <v>0</v>
      </c>
      <c r="K2268" s="94">
        <f t="shared" si="970"/>
        <v>0</v>
      </c>
      <c r="L2268" s="94">
        <f t="shared" si="970"/>
        <v>0</v>
      </c>
      <c r="M2268" s="94">
        <f t="shared" si="938"/>
        <v>0</v>
      </c>
      <c r="N2268" s="94">
        <f>+N2269</f>
        <v>1500000000</v>
      </c>
      <c r="O2268" s="94">
        <f t="shared" si="971"/>
        <v>773308181.75</v>
      </c>
      <c r="P2268" s="94">
        <f t="shared" si="971"/>
        <v>732817637.07000005</v>
      </c>
      <c r="Q2268" s="94">
        <f t="shared" si="971"/>
        <v>429980453.06999999</v>
      </c>
      <c r="R2268" s="96">
        <f t="shared" si="971"/>
        <v>429980453.06999999</v>
      </c>
    </row>
    <row r="2269" spans="1:18" ht="18.600000000000001" thickBot="1" x14ac:dyDescent="0.35">
      <c r="A2269" s="2">
        <v>2021</v>
      </c>
      <c r="B2269" s="118" t="s">
        <v>439</v>
      </c>
      <c r="C2269" s="56" t="s">
        <v>395</v>
      </c>
      <c r="D2269" s="65"/>
      <c r="E2269" s="66"/>
      <c r="F2269" s="66"/>
      <c r="G2269" s="104" t="s">
        <v>396</v>
      </c>
      <c r="H2269" s="94">
        <f t="shared" si="970"/>
        <v>1500000000</v>
      </c>
      <c r="I2269" s="94">
        <f t="shared" si="970"/>
        <v>0</v>
      </c>
      <c r="J2269" s="94">
        <f t="shared" si="970"/>
        <v>0</v>
      </c>
      <c r="K2269" s="94">
        <f t="shared" si="970"/>
        <v>0</v>
      </c>
      <c r="L2269" s="94">
        <f t="shared" si="970"/>
        <v>0</v>
      </c>
      <c r="M2269" s="94">
        <f t="shared" si="938"/>
        <v>0</v>
      </c>
      <c r="N2269" s="94">
        <f>+N2270</f>
        <v>1500000000</v>
      </c>
      <c r="O2269" s="94">
        <f t="shared" si="971"/>
        <v>773308181.75</v>
      </c>
      <c r="P2269" s="94">
        <f t="shared" si="971"/>
        <v>732817637.07000005</v>
      </c>
      <c r="Q2269" s="94">
        <f t="shared" si="971"/>
        <v>429980453.06999999</v>
      </c>
      <c r="R2269" s="96">
        <f t="shared" si="971"/>
        <v>429980453.06999999</v>
      </c>
    </row>
    <row r="2270" spans="1:18" ht="18.600000000000001" thickBot="1" x14ac:dyDescent="0.35">
      <c r="A2270" s="2">
        <v>2021</v>
      </c>
      <c r="B2270" s="118" t="s">
        <v>439</v>
      </c>
      <c r="C2270" s="20" t="s">
        <v>421</v>
      </c>
      <c r="D2270" s="60" t="s">
        <v>172</v>
      </c>
      <c r="E2270" s="21">
        <v>54</v>
      </c>
      <c r="F2270" s="21" t="s">
        <v>19</v>
      </c>
      <c r="G2270" s="108" t="s">
        <v>208</v>
      </c>
      <c r="H2270" s="92">
        <v>1500000000</v>
      </c>
      <c r="I2270" s="90">
        <v>0</v>
      </c>
      <c r="J2270" s="90">
        <v>0</v>
      </c>
      <c r="K2270" s="90">
        <v>0</v>
      </c>
      <c r="L2270" s="90">
        <v>0</v>
      </c>
      <c r="M2270" s="90">
        <f t="shared" si="938"/>
        <v>0</v>
      </c>
      <c r="N2270" s="90">
        <f>+H2270+M2270</f>
        <v>1500000000</v>
      </c>
      <c r="O2270" s="90">
        <v>773308181.75</v>
      </c>
      <c r="P2270" s="90">
        <v>732817637.07000005</v>
      </c>
      <c r="Q2270" s="90">
        <v>429980453.06999999</v>
      </c>
      <c r="R2270" s="91">
        <v>429980453.06999999</v>
      </c>
    </row>
    <row r="2271" spans="1:18" ht="18.600000000000001" thickBot="1" x14ac:dyDescent="0.35">
      <c r="A2271" s="2">
        <v>2021</v>
      </c>
      <c r="B2271" s="118" t="s">
        <v>446</v>
      </c>
      <c r="C2271" s="5" t="s">
        <v>7</v>
      </c>
      <c r="D2271" s="6"/>
      <c r="E2271" s="6"/>
      <c r="F2271" s="6"/>
      <c r="G2271" s="81" t="s">
        <v>8</v>
      </c>
      <c r="H2271" s="8">
        <f>+H2272+H2301+H2348+H2362</f>
        <v>101565565000</v>
      </c>
      <c r="I2271" s="8">
        <f>+I2272+I2301+I2348+I2362</f>
        <v>0</v>
      </c>
      <c r="J2271" s="8">
        <f>+J2272+J2301+J2348+J2362</f>
        <v>0</v>
      </c>
      <c r="K2271" s="8">
        <f>+K2272+K2301+K2348+K2362</f>
        <v>2162399665.3000002</v>
      </c>
      <c r="L2271" s="8">
        <f>+L2272+L2301+L2348+L2362</f>
        <v>2162399665.3000002</v>
      </c>
      <c r="M2271" s="8">
        <f t="shared" si="938"/>
        <v>0</v>
      </c>
      <c r="N2271" s="8">
        <f>+H2271+M2271</f>
        <v>101565565000</v>
      </c>
      <c r="O2271" s="8">
        <f t="shared" ref="O2271:R2271" si="972">+O2272+O2301+O2348+O2362</f>
        <v>76620616665.350006</v>
      </c>
      <c r="P2271" s="8">
        <f t="shared" si="972"/>
        <v>70591992904.459991</v>
      </c>
      <c r="Q2271" s="8">
        <f t="shared" si="972"/>
        <v>63668102975.830002</v>
      </c>
      <c r="R2271" s="9">
        <f t="shared" si="972"/>
        <v>62685727839.349998</v>
      </c>
    </row>
    <row r="2272" spans="1:18" ht="18.600000000000001" thickBot="1" x14ac:dyDescent="0.35">
      <c r="A2272" s="2">
        <v>2021</v>
      </c>
      <c r="B2272" s="118" t="s">
        <v>446</v>
      </c>
      <c r="C2272" s="10" t="s">
        <v>9</v>
      </c>
      <c r="D2272" s="11"/>
      <c r="E2272" s="11"/>
      <c r="F2272" s="11"/>
      <c r="G2272" s="82" t="s">
        <v>10</v>
      </c>
      <c r="H2272" s="83">
        <f>+H2273</f>
        <v>48846668000</v>
      </c>
      <c r="I2272" s="83">
        <f>+I2273</f>
        <v>0</v>
      </c>
      <c r="J2272" s="83">
        <f>+J2273</f>
        <v>0</v>
      </c>
      <c r="K2272" s="83">
        <f>+K2273</f>
        <v>1466000000</v>
      </c>
      <c r="L2272" s="83">
        <f>+L2273</f>
        <v>1466000000</v>
      </c>
      <c r="M2272" s="83">
        <f t="shared" si="938"/>
        <v>0</v>
      </c>
      <c r="N2272" s="83">
        <f>+N2273</f>
        <v>48846668000</v>
      </c>
      <c r="O2272" s="83">
        <f t="shared" ref="O2272:R2272" si="973">+O2273</f>
        <v>44256310000</v>
      </c>
      <c r="P2272" s="83">
        <f t="shared" si="973"/>
        <v>38661530994.919998</v>
      </c>
      <c r="Q2272" s="83">
        <f t="shared" si="973"/>
        <v>38661530994.919998</v>
      </c>
      <c r="R2272" s="84">
        <f t="shared" si="973"/>
        <v>37699719385.919998</v>
      </c>
    </row>
    <row r="2273" spans="1:18" ht="18.600000000000001" thickBot="1" x14ac:dyDescent="0.35">
      <c r="A2273" s="2">
        <v>2021</v>
      </c>
      <c r="B2273" s="118" t="s">
        <v>446</v>
      </c>
      <c r="C2273" s="15" t="s">
        <v>11</v>
      </c>
      <c r="D2273" s="16"/>
      <c r="E2273" s="16"/>
      <c r="F2273" s="16"/>
      <c r="G2273" s="85" t="s">
        <v>12</v>
      </c>
      <c r="H2273" s="86">
        <f>+H2274+H2284+H2292+H2299</f>
        <v>48846668000</v>
      </c>
      <c r="I2273" s="86">
        <f>+I2274+I2284+I2292+I2299</f>
        <v>0</v>
      </c>
      <c r="J2273" s="86">
        <f>+J2274+J2284+J2292+J2299</f>
        <v>0</v>
      </c>
      <c r="K2273" s="86">
        <f>+K2274+K2284+K2292+K2299</f>
        <v>1466000000</v>
      </c>
      <c r="L2273" s="86">
        <f>+L2274+L2284+L2292+L2299</f>
        <v>1466000000</v>
      </c>
      <c r="M2273" s="86">
        <f t="shared" si="938"/>
        <v>0</v>
      </c>
      <c r="N2273" s="86">
        <f>+N2274+N2284+N2292+N2299</f>
        <v>48846668000</v>
      </c>
      <c r="O2273" s="86">
        <f t="shared" ref="O2273:R2273" si="974">+O2274+O2284+O2292+O2299</f>
        <v>44256310000</v>
      </c>
      <c r="P2273" s="86">
        <f t="shared" si="974"/>
        <v>38661530994.919998</v>
      </c>
      <c r="Q2273" s="86">
        <f t="shared" si="974"/>
        <v>38661530994.919998</v>
      </c>
      <c r="R2273" s="87">
        <f t="shared" si="974"/>
        <v>37699719385.919998</v>
      </c>
    </row>
    <row r="2274" spans="1:18" ht="18.600000000000001" thickBot="1" x14ac:dyDescent="0.35">
      <c r="A2274" s="2">
        <v>2021</v>
      </c>
      <c r="B2274" s="118" t="s">
        <v>446</v>
      </c>
      <c r="C2274" s="15" t="s">
        <v>13</v>
      </c>
      <c r="D2274" s="16"/>
      <c r="E2274" s="16"/>
      <c r="F2274" s="16"/>
      <c r="G2274" s="85" t="s">
        <v>14</v>
      </c>
      <c r="H2274" s="86">
        <f>+H2275</f>
        <v>28789591000</v>
      </c>
      <c r="I2274" s="86">
        <f>+I2275</f>
        <v>0</v>
      </c>
      <c r="J2274" s="86">
        <f>+J2275</f>
        <v>0</v>
      </c>
      <c r="K2274" s="86">
        <f>+K2275</f>
        <v>666000000</v>
      </c>
      <c r="L2274" s="86">
        <f>+L2275</f>
        <v>666000000</v>
      </c>
      <c r="M2274" s="86">
        <f t="shared" si="938"/>
        <v>0</v>
      </c>
      <c r="N2274" s="86">
        <f>+N2275</f>
        <v>28789591000</v>
      </c>
      <c r="O2274" s="86">
        <f t="shared" ref="O2274:R2274" si="975">+O2275</f>
        <v>28789591000</v>
      </c>
      <c r="P2274" s="86">
        <f t="shared" si="975"/>
        <v>25619908130.390003</v>
      </c>
      <c r="Q2274" s="86">
        <f t="shared" si="975"/>
        <v>25619908130.390003</v>
      </c>
      <c r="R2274" s="87">
        <f t="shared" si="975"/>
        <v>25619908130.390003</v>
      </c>
    </row>
    <row r="2275" spans="1:18" ht="18.600000000000001" thickBot="1" x14ac:dyDescent="0.35">
      <c r="A2275" s="2">
        <v>2021</v>
      </c>
      <c r="B2275" s="118" t="s">
        <v>446</v>
      </c>
      <c r="C2275" s="15" t="s">
        <v>15</v>
      </c>
      <c r="D2275" s="16"/>
      <c r="E2275" s="16"/>
      <c r="F2275" s="16"/>
      <c r="G2275" s="85" t="s">
        <v>16</v>
      </c>
      <c r="H2275" s="86">
        <f>SUM(H2276:H2283)</f>
        <v>28789591000</v>
      </c>
      <c r="I2275" s="86">
        <f>SUM(I2276:I2283)</f>
        <v>0</v>
      </c>
      <c r="J2275" s="86">
        <f>SUM(J2276:J2283)</f>
        <v>0</v>
      </c>
      <c r="K2275" s="86">
        <f>SUM(K2276:K2283)</f>
        <v>666000000</v>
      </c>
      <c r="L2275" s="86">
        <f>SUM(L2276:L2283)</f>
        <v>666000000</v>
      </c>
      <c r="M2275" s="86">
        <f t="shared" ref="M2275:M2340" si="976">+I2275-J2275+K2275-L2275</f>
        <v>0</v>
      </c>
      <c r="N2275" s="86">
        <f>SUM(N2276:N2283)</f>
        <v>28789591000</v>
      </c>
      <c r="O2275" s="86">
        <f t="shared" ref="O2275:R2275" si="977">SUM(O2276:O2283)</f>
        <v>28789591000</v>
      </c>
      <c r="P2275" s="86">
        <f t="shared" si="977"/>
        <v>25619908130.390003</v>
      </c>
      <c r="Q2275" s="86">
        <f t="shared" si="977"/>
        <v>25619908130.390003</v>
      </c>
      <c r="R2275" s="87">
        <f t="shared" si="977"/>
        <v>25619908130.390003</v>
      </c>
    </row>
    <row r="2276" spans="1:18" ht="18.600000000000001" thickBot="1" x14ac:dyDescent="0.35">
      <c r="A2276" s="2">
        <v>2021</v>
      </c>
      <c r="B2276" s="118" t="s">
        <v>446</v>
      </c>
      <c r="C2276" s="20" t="s">
        <v>17</v>
      </c>
      <c r="D2276" s="21" t="s">
        <v>18</v>
      </c>
      <c r="E2276" s="21">
        <v>20</v>
      </c>
      <c r="F2276" s="21" t="s">
        <v>19</v>
      </c>
      <c r="G2276" s="88" t="s">
        <v>20</v>
      </c>
      <c r="H2276" s="89">
        <v>22821279655</v>
      </c>
      <c r="I2276" s="90">
        <v>0</v>
      </c>
      <c r="J2276" s="90">
        <v>0</v>
      </c>
      <c r="K2276" s="90">
        <v>0</v>
      </c>
      <c r="L2276" s="90">
        <v>16000000</v>
      </c>
      <c r="M2276" s="90">
        <f t="shared" si="976"/>
        <v>-16000000</v>
      </c>
      <c r="N2276" s="89">
        <f t="shared" ref="N2276:N2283" si="978">+H2276+M2276</f>
        <v>22805279655</v>
      </c>
      <c r="O2276" s="90">
        <v>22805279655</v>
      </c>
      <c r="P2276" s="90">
        <v>20997086911.740002</v>
      </c>
      <c r="Q2276" s="90">
        <v>20997086911.740002</v>
      </c>
      <c r="R2276" s="91">
        <v>20997086911.740002</v>
      </c>
    </row>
    <row r="2277" spans="1:18" ht="18.600000000000001" thickBot="1" x14ac:dyDescent="0.35">
      <c r="A2277" s="2">
        <v>2021</v>
      </c>
      <c r="B2277" s="118" t="s">
        <v>446</v>
      </c>
      <c r="C2277" s="20" t="s">
        <v>21</v>
      </c>
      <c r="D2277" s="21" t="s">
        <v>18</v>
      </c>
      <c r="E2277" s="21">
        <v>20</v>
      </c>
      <c r="F2277" s="21" t="s">
        <v>19</v>
      </c>
      <c r="G2277" s="88" t="s">
        <v>22</v>
      </c>
      <c r="H2277" s="89">
        <v>1516830834</v>
      </c>
      <c r="I2277" s="90">
        <v>0</v>
      </c>
      <c r="J2277" s="90">
        <v>0</v>
      </c>
      <c r="K2277" s="90">
        <v>380000000</v>
      </c>
      <c r="L2277" s="90">
        <v>0</v>
      </c>
      <c r="M2277" s="90">
        <f t="shared" si="976"/>
        <v>380000000</v>
      </c>
      <c r="N2277" s="89">
        <f t="shared" si="978"/>
        <v>1896830834</v>
      </c>
      <c r="O2277" s="90">
        <v>1896830834</v>
      </c>
      <c r="P2277" s="90">
        <v>1592242184.5699999</v>
      </c>
      <c r="Q2277" s="90">
        <v>1592242184.5699999</v>
      </c>
      <c r="R2277" s="91">
        <v>1592242184.5699999</v>
      </c>
    </row>
    <row r="2278" spans="1:18" ht="18.600000000000001" thickBot="1" x14ac:dyDescent="0.35">
      <c r="A2278" s="2">
        <v>2021</v>
      </c>
      <c r="B2278" s="118" t="s">
        <v>446</v>
      </c>
      <c r="C2278" s="20" t="s">
        <v>23</v>
      </c>
      <c r="D2278" s="21" t="s">
        <v>18</v>
      </c>
      <c r="E2278" s="21">
        <v>20</v>
      </c>
      <c r="F2278" s="21" t="s">
        <v>19</v>
      </c>
      <c r="G2278" s="88" t="s">
        <v>24</v>
      </c>
      <c r="H2278" s="89">
        <v>2475792</v>
      </c>
      <c r="I2278" s="90">
        <v>0</v>
      </c>
      <c r="J2278" s="90">
        <v>0</v>
      </c>
      <c r="K2278" s="90">
        <v>0</v>
      </c>
      <c r="L2278" s="90">
        <v>0</v>
      </c>
      <c r="M2278" s="90">
        <f t="shared" si="976"/>
        <v>0</v>
      </c>
      <c r="N2278" s="89">
        <f t="shared" si="978"/>
        <v>2475792</v>
      </c>
      <c r="O2278" s="92">
        <v>2475792</v>
      </c>
      <c r="P2278" s="90">
        <v>1900635.44</v>
      </c>
      <c r="Q2278" s="90">
        <v>1900635.44</v>
      </c>
      <c r="R2278" s="91">
        <v>1900635.44</v>
      </c>
    </row>
    <row r="2279" spans="1:18" ht="18.600000000000001" thickBot="1" x14ac:dyDescent="0.35">
      <c r="A2279" s="2">
        <v>2021</v>
      </c>
      <c r="B2279" s="118" t="s">
        <v>446</v>
      </c>
      <c r="C2279" s="20" t="s">
        <v>25</v>
      </c>
      <c r="D2279" s="21" t="s">
        <v>18</v>
      </c>
      <c r="E2279" s="21">
        <v>20</v>
      </c>
      <c r="F2279" s="21" t="s">
        <v>19</v>
      </c>
      <c r="G2279" s="88" t="s">
        <v>26</v>
      </c>
      <c r="H2279" s="89">
        <v>1222067257</v>
      </c>
      <c r="I2279" s="90">
        <v>0</v>
      </c>
      <c r="J2279" s="90">
        <v>0</v>
      </c>
      <c r="K2279" s="90">
        <v>16000000</v>
      </c>
      <c r="L2279" s="90">
        <v>0</v>
      </c>
      <c r="M2279" s="90">
        <f t="shared" si="976"/>
        <v>16000000</v>
      </c>
      <c r="N2279" s="89">
        <f t="shared" si="978"/>
        <v>1238067257</v>
      </c>
      <c r="O2279" s="92">
        <v>1238067257</v>
      </c>
      <c r="P2279" s="90">
        <v>1234372262.6800001</v>
      </c>
      <c r="Q2279" s="90">
        <v>1234372262.6800001</v>
      </c>
      <c r="R2279" s="91">
        <v>1234372262.6800001</v>
      </c>
    </row>
    <row r="2280" spans="1:18" ht="18.600000000000001" thickBot="1" x14ac:dyDescent="0.35">
      <c r="A2280" s="2">
        <v>2021</v>
      </c>
      <c r="B2280" s="118" t="s">
        <v>446</v>
      </c>
      <c r="C2280" s="20" t="s">
        <v>27</v>
      </c>
      <c r="D2280" s="21" t="s">
        <v>18</v>
      </c>
      <c r="E2280" s="21">
        <v>20</v>
      </c>
      <c r="F2280" s="21" t="s">
        <v>19</v>
      </c>
      <c r="G2280" s="88" t="s">
        <v>28</v>
      </c>
      <c r="H2280" s="89">
        <v>883433667</v>
      </c>
      <c r="I2280" s="90">
        <v>0</v>
      </c>
      <c r="J2280" s="90">
        <v>0</v>
      </c>
      <c r="K2280" s="90">
        <v>0</v>
      </c>
      <c r="L2280" s="90">
        <v>0</v>
      </c>
      <c r="M2280" s="90">
        <f t="shared" si="976"/>
        <v>0</v>
      </c>
      <c r="N2280" s="89">
        <f t="shared" si="978"/>
        <v>883433667</v>
      </c>
      <c r="O2280" s="92">
        <v>883433667</v>
      </c>
      <c r="P2280" s="90">
        <v>631206975.70000005</v>
      </c>
      <c r="Q2280" s="90">
        <v>631206975.70000005</v>
      </c>
      <c r="R2280" s="91">
        <v>631206975.70000005</v>
      </c>
    </row>
    <row r="2281" spans="1:18" ht="31.8" thickBot="1" x14ac:dyDescent="0.35">
      <c r="A2281" s="2">
        <v>2021</v>
      </c>
      <c r="B2281" s="118" t="s">
        <v>446</v>
      </c>
      <c r="C2281" s="20" t="s">
        <v>29</v>
      </c>
      <c r="D2281" s="21" t="s">
        <v>18</v>
      </c>
      <c r="E2281" s="21">
        <v>20</v>
      </c>
      <c r="F2281" s="21" t="s">
        <v>19</v>
      </c>
      <c r="G2281" s="88" t="s">
        <v>30</v>
      </c>
      <c r="H2281" s="89">
        <v>76852744</v>
      </c>
      <c r="I2281" s="90">
        <v>0</v>
      </c>
      <c r="J2281" s="90">
        <v>0</v>
      </c>
      <c r="K2281" s="90">
        <v>0</v>
      </c>
      <c r="L2281" s="90">
        <v>0</v>
      </c>
      <c r="M2281" s="90">
        <f t="shared" si="976"/>
        <v>0</v>
      </c>
      <c r="N2281" s="89">
        <f t="shared" si="978"/>
        <v>76852744</v>
      </c>
      <c r="O2281" s="92">
        <v>76852744</v>
      </c>
      <c r="P2281" s="90">
        <v>60650275.729999997</v>
      </c>
      <c r="Q2281" s="90">
        <v>60650275.729999997</v>
      </c>
      <c r="R2281" s="91">
        <v>60650275.729999997</v>
      </c>
    </row>
    <row r="2282" spans="1:18" ht="18.600000000000001" thickBot="1" x14ac:dyDescent="0.35">
      <c r="A2282" s="2">
        <v>2021</v>
      </c>
      <c r="B2282" s="118" t="s">
        <v>446</v>
      </c>
      <c r="C2282" s="20" t="s">
        <v>31</v>
      </c>
      <c r="D2282" s="21" t="s">
        <v>18</v>
      </c>
      <c r="E2282" s="21">
        <v>20</v>
      </c>
      <c r="F2282" s="21" t="s">
        <v>19</v>
      </c>
      <c r="G2282" s="88" t="s">
        <v>32</v>
      </c>
      <c r="H2282" s="89">
        <v>1271900429</v>
      </c>
      <c r="I2282" s="90">
        <v>0</v>
      </c>
      <c r="J2282" s="90">
        <v>0</v>
      </c>
      <c r="K2282" s="90">
        <v>0</v>
      </c>
      <c r="L2282" s="90">
        <v>650000000</v>
      </c>
      <c r="M2282" s="90">
        <f t="shared" si="976"/>
        <v>-650000000</v>
      </c>
      <c r="N2282" s="89">
        <f t="shared" si="978"/>
        <v>621900429</v>
      </c>
      <c r="O2282" s="92">
        <v>621900429</v>
      </c>
      <c r="P2282" s="90">
        <v>95661783.810000002</v>
      </c>
      <c r="Q2282" s="90">
        <v>95661783.810000002</v>
      </c>
      <c r="R2282" s="91">
        <v>95661783.810000002</v>
      </c>
    </row>
    <row r="2283" spans="1:18" ht="18.600000000000001" thickBot="1" x14ac:dyDescent="0.35">
      <c r="A2283" s="2">
        <v>2021</v>
      </c>
      <c r="B2283" s="118" t="s">
        <v>446</v>
      </c>
      <c r="C2283" s="20" t="s">
        <v>33</v>
      </c>
      <c r="D2283" s="21" t="s">
        <v>18</v>
      </c>
      <c r="E2283" s="21">
        <v>20</v>
      </c>
      <c r="F2283" s="21" t="s">
        <v>19</v>
      </c>
      <c r="G2283" s="88" t="s">
        <v>34</v>
      </c>
      <c r="H2283" s="89">
        <v>994750622</v>
      </c>
      <c r="I2283" s="90">
        <v>0</v>
      </c>
      <c r="J2283" s="90">
        <v>0</v>
      </c>
      <c r="K2283" s="90">
        <v>270000000</v>
      </c>
      <c r="L2283" s="90">
        <v>0</v>
      </c>
      <c r="M2283" s="90">
        <f t="shared" si="976"/>
        <v>270000000</v>
      </c>
      <c r="N2283" s="89">
        <f t="shared" si="978"/>
        <v>1264750622</v>
      </c>
      <c r="O2283" s="92">
        <v>1264750622</v>
      </c>
      <c r="P2283" s="90">
        <v>1006787100.72</v>
      </c>
      <c r="Q2283" s="90">
        <v>1006787100.72</v>
      </c>
      <c r="R2283" s="91">
        <v>1006787100.72</v>
      </c>
    </row>
    <row r="2284" spans="1:18" ht="18.600000000000001" thickBot="1" x14ac:dyDescent="0.35">
      <c r="A2284" s="2">
        <v>2021</v>
      </c>
      <c r="B2284" s="118" t="s">
        <v>446</v>
      </c>
      <c r="C2284" s="15" t="s">
        <v>35</v>
      </c>
      <c r="D2284" s="16"/>
      <c r="E2284" s="16"/>
      <c r="F2284" s="21"/>
      <c r="G2284" s="85" t="s">
        <v>36</v>
      </c>
      <c r="H2284" s="86">
        <f>SUM(H2285:H2291)</f>
        <v>10389288000</v>
      </c>
      <c r="I2284" s="86">
        <f>SUM(I2285:I2291)</f>
        <v>0</v>
      </c>
      <c r="J2284" s="86">
        <f>SUM(J2285:J2291)</f>
        <v>0</v>
      </c>
      <c r="K2284" s="86">
        <f>SUM(K2285:K2291)</f>
        <v>750000000</v>
      </c>
      <c r="L2284" s="86">
        <f>SUM(L2285:L2291)</f>
        <v>750000000</v>
      </c>
      <c r="M2284" s="86">
        <f t="shared" si="976"/>
        <v>0</v>
      </c>
      <c r="N2284" s="86">
        <f>SUM(N2285:N2291)</f>
        <v>10389288000</v>
      </c>
      <c r="O2284" s="86">
        <f t="shared" ref="O2284:R2284" si="979">SUM(O2285:O2291)</f>
        <v>10389288000</v>
      </c>
      <c r="P2284" s="86">
        <f t="shared" si="979"/>
        <v>9553809361.6900024</v>
      </c>
      <c r="Q2284" s="86">
        <f t="shared" si="979"/>
        <v>9553809361.6900024</v>
      </c>
      <c r="R2284" s="87">
        <f t="shared" si="979"/>
        <v>8591997752.6900005</v>
      </c>
    </row>
    <row r="2285" spans="1:18" ht="18.600000000000001" thickBot="1" x14ac:dyDescent="0.35">
      <c r="A2285" s="2">
        <v>2021</v>
      </c>
      <c r="B2285" s="118" t="s">
        <v>446</v>
      </c>
      <c r="C2285" s="20" t="s">
        <v>37</v>
      </c>
      <c r="D2285" s="21" t="s">
        <v>18</v>
      </c>
      <c r="E2285" s="21">
        <v>20</v>
      </c>
      <c r="F2285" s="21" t="s">
        <v>19</v>
      </c>
      <c r="G2285" s="88" t="s">
        <v>412</v>
      </c>
      <c r="H2285" s="89">
        <v>3540437888</v>
      </c>
      <c r="I2285" s="90">
        <v>0</v>
      </c>
      <c r="J2285" s="90">
        <v>0</v>
      </c>
      <c r="K2285" s="90">
        <v>0</v>
      </c>
      <c r="L2285" s="90">
        <v>600000000</v>
      </c>
      <c r="M2285" s="90">
        <f t="shared" si="976"/>
        <v>-600000000</v>
      </c>
      <c r="N2285" s="89">
        <f t="shared" ref="N2285:N2291" si="980">+H2285+M2285</f>
        <v>2940437888</v>
      </c>
      <c r="O2285" s="92">
        <v>2940437888</v>
      </c>
      <c r="P2285" s="90">
        <v>2870539624</v>
      </c>
      <c r="Q2285" s="90">
        <v>2870539624</v>
      </c>
      <c r="R2285" s="91">
        <v>2573985424</v>
      </c>
    </row>
    <row r="2286" spans="1:18" ht="18.600000000000001" thickBot="1" x14ac:dyDescent="0.35">
      <c r="A2286" s="2">
        <v>2021</v>
      </c>
      <c r="B2286" s="118" t="s">
        <v>446</v>
      </c>
      <c r="C2286" s="20" t="s">
        <v>39</v>
      </c>
      <c r="D2286" s="21" t="s">
        <v>18</v>
      </c>
      <c r="E2286" s="21">
        <v>20</v>
      </c>
      <c r="F2286" s="21" t="s">
        <v>19</v>
      </c>
      <c r="G2286" s="88" t="s">
        <v>413</v>
      </c>
      <c r="H2286" s="89">
        <v>2411282700</v>
      </c>
      <c r="I2286" s="90">
        <v>0</v>
      </c>
      <c r="J2286" s="90">
        <v>0</v>
      </c>
      <c r="K2286" s="90">
        <v>0</v>
      </c>
      <c r="L2286" s="90">
        <v>150000000</v>
      </c>
      <c r="M2286" s="90">
        <f t="shared" si="976"/>
        <v>-150000000</v>
      </c>
      <c r="N2286" s="89">
        <f t="shared" si="980"/>
        <v>2261282700</v>
      </c>
      <c r="O2286" s="92">
        <v>2261282700</v>
      </c>
      <c r="P2286" s="90">
        <v>2033360092</v>
      </c>
      <c r="Q2286" s="90">
        <v>2033360092</v>
      </c>
      <c r="R2286" s="91">
        <v>1823356792</v>
      </c>
    </row>
    <row r="2287" spans="1:18" ht="18.600000000000001" thickBot="1" x14ac:dyDescent="0.35">
      <c r="A2287" s="2">
        <v>2021</v>
      </c>
      <c r="B2287" s="118" t="s">
        <v>446</v>
      </c>
      <c r="C2287" s="20" t="s">
        <v>41</v>
      </c>
      <c r="D2287" s="21" t="s">
        <v>18</v>
      </c>
      <c r="E2287" s="21">
        <v>20</v>
      </c>
      <c r="F2287" s="21" t="s">
        <v>19</v>
      </c>
      <c r="G2287" s="88" t="s">
        <v>42</v>
      </c>
      <c r="H2287" s="89">
        <v>1539154912</v>
      </c>
      <c r="I2287" s="90">
        <v>0</v>
      </c>
      <c r="J2287" s="90">
        <v>0</v>
      </c>
      <c r="K2287" s="90">
        <f>600000000+150000000</f>
        <v>750000000</v>
      </c>
      <c r="L2287" s="90">
        <v>0</v>
      </c>
      <c r="M2287" s="90">
        <f t="shared" si="976"/>
        <v>750000000</v>
      </c>
      <c r="N2287" s="89">
        <f t="shared" si="980"/>
        <v>2289154912</v>
      </c>
      <c r="O2287" s="92">
        <v>2289154912</v>
      </c>
      <c r="P2287" s="90">
        <v>2269518345.6900001</v>
      </c>
      <c r="Q2287" s="90">
        <v>2269518345.6900001</v>
      </c>
      <c r="R2287" s="91">
        <v>2041588636.6900001</v>
      </c>
    </row>
    <row r="2288" spans="1:18" ht="18.600000000000001" thickBot="1" x14ac:dyDescent="0.35">
      <c r="A2288" s="2">
        <v>2021</v>
      </c>
      <c r="B2288" s="118" t="s">
        <v>446</v>
      </c>
      <c r="C2288" s="20" t="s">
        <v>43</v>
      </c>
      <c r="D2288" s="21" t="s">
        <v>18</v>
      </c>
      <c r="E2288" s="21">
        <v>20</v>
      </c>
      <c r="F2288" s="21" t="s">
        <v>19</v>
      </c>
      <c r="G2288" s="88" t="s">
        <v>428</v>
      </c>
      <c r="H2288" s="89">
        <v>1254967000</v>
      </c>
      <c r="I2288" s="90">
        <v>0</v>
      </c>
      <c r="J2288" s="90">
        <v>0</v>
      </c>
      <c r="K2288" s="90">
        <v>0</v>
      </c>
      <c r="L2288" s="90">
        <v>0</v>
      </c>
      <c r="M2288" s="90">
        <f t="shared" si="976"/>
        <v>0</v>
      </c>
      <c r="N2288" s="89">
        <f t="shared" si="980"/>
        <v>1254967000</v>
      </c>
      <c r="O2288" s="92">
        <v>1254967000</v>
      </c>
      <c r="P2288" s="90">
        <v>1005231731.6</v>
      </c>
      <c r="Q2288" s="90">
        <v>1005231731.6</v>
      </c>
      <c r="R2288" s="91">
        <v>909424931.60000002</v>
      </c>
    </row>
    <row r="2289" spans="1:18" ht="31.8" thickBot="1" x14ac:dyDescent="0.35">
      <c r="A2289" s="2">
        <v>2021</v>
      </c>
      <c r="B2289" s="118" t="s">
        <v>446</v>
      </c>
      <c r="C2289" s="20" t="s">
        <v>45</v>
      </c>
      <c r="D2289" s="21" t="s">
        <v>18</v>
      </c>
      <c r="E2289" s="21">
        <v>20</v>
      </c>
      <c r="F2289" s="21" t="s">
        <v>19</v>
      </c>
      <c r="G2289" s="88" t="s">
        <v>46</v>
      </c>
      <c r="H2289" s="89">
        <v>145133600</v>
      </c>
      <c r="I2289" s="90">
        <v>0</v>
      </c>
      <c r="J2289" s="90">
        <v>0</v>
      </c>
      <c r="K2289" s="90">
        <v>0</v>
      </c>
      <c r="L2289" s="90">
        <v>0</v>
      </c>
      <c r="M2289" s="90">
        <f t="shared" si="976"/>
        <v>0</v>
      </c>
      <c r="N2289" s="89">
        <f t="shared" si="980"/>
        <v>145133600</v>
      </c>
      <c r="O2289" s="92">
        <v>145133600</v>
      </c>
      <c r="P2289" s="90">
        <v>118517994</v>
      </c>
      <c r="Q2289" s="90">
        <v>118517994</v>
      </c>
      <c r="R2289" s="91">
        <v>106772894</v>
      </c>
    </row>
    <row r="2290" spans="1:18" ht="18.600000000000001" thickBot="1" x14ac:dyDescent="0.35">
      <c r="A2290" s="2">
        <v>2021</v>
      </c>
      <c r="B2290" s="118" t="s">
        <v>446</v>
      </c>
      <c r="C2290" s="20" t="s">
        <v>47</v>
      </c>
      <c r="D2290" s="21" t="s">
        <v>18</v>
      </c>
      <c r="E2290" s="21">
        <v>20</v>
      </c>
      <c r="F2290" s="21" t="s">
        <v>19</v>
      </c>
      <c r="G2290" s="88" t="s">
        <v>48</v>
      </c>
      <c r="H2290" s="89">
        <v>898748700</v>
      </c>
      <c r="I2290" s="90">
        <v>0</v>
      </c>
      <c r="J2290" s="90">
        <v>0</v>
      </c>
      <c r="K2290" s="90">
        <v>0</v>
      </c>
      <c r="L2290" s="90">
        <v>0</v>
      </c>
      <c r="M2290" s="90">
        <f t="shared" si="976"/>
        <v>0</v>
      </c>
      <c r="N2290" s="89">
        <f t="shared" si="980"/>
        <v>898748700</v>
      </c>
      <c r="O2290" s="92">
        <v>898748700</v>
      </c>
      <c r="P2290" s="90">
        <v>753953203.20000005</v>
      </c>
      <c r="Q2290" s="90">
        <v>753953203.20000005</v>
      </c>
      <c r="R2290" s="91">
        <v>682092003.20000005</v>
      </c>
    </row>
    <row r="2291" spans="1:18" ht="18.600000000000001" thickBot="1" x14ac:dyDescent="0.35">
      <c r="A2291" s="2">
        <v>2021</v>
      </c>
      <c r="B2291" s="118" t="s">
        <v>446</v>
      </c>
      <c r="C2291" s="20" t="s">
        <v>49</v>
      </c>
      <c r="D2291" s="21" t="s">
        <v>18</v>
      </c>
      <c r="E2291" s="21">
        <v>20</v>
      </c>
      <c r="F2291" s="21" t="s">
        <v>19</v>
      </c>
      <c r="G2291" s="88" t="s">
        <v>50</v>
      </c>
      <c r="H2291" s="89">
        <v>599563200</v>
      </c>
      <c r="I2291" s="90">
        <v>0</v>
      </c>
      <c r="J2291" s="90">
        <v>0</v>
      </c>
      <c r="K2291" s="90">
        <v>0</v>
      </c>
      <c r="L2291" s="90">
        <v>0</v>
      </c>
      <c r="M2291" s="90">
        <f t="shared" si="976"/>
        <v>0</v>
      </c>
      <c r="N2291" s="89">
        <f t="shared" si="980"/>
        <v>599563200</v>
      </c>
      <c r="O2291" s="92">
        <v>599563200</v>
      </c>
      <c r="P2291" s="90">
        <v>502688371.19999999</v>
      </c>
      <c r="Q2291" s="90">
        <v>502688371.19999999</v>
      </c>
      <c r="R2291" s="91">
        <v>454777071.19999999</v>
      </c>
    </row>
    <row r="2292" spans="1:18" ht="31.8" thickBot="1" x14ac:dyDescent="0.35">
      <c r="A2292" s="2">
        <v>2021</v>
      </c>
      <c r="B2292" s="118" t="s">
        <v>446</v>
      </c>
      <c r="C2292" s="15" t="s">
        <v>51</v>
      </c>
      <c r="D2292" s="16"/>
      <c r="E2292" s="16"/>
      <c r="F2292" s="21"/>
      <c r="G2292" s="85" t="s">
        <v>52</v>
      </c>
      <c r="H2292" s="86">
        <f>+H2293+H2297+H2298</f>
        <v>5077431000</v>
      </c>
      <c r="I2292" s="86">
        <f>+I2293+I2297+I2298</f>
        <v>0</v>
      </c>
      <c r="J2292" s="86">
        <f>+J2293+J2297+J2298</f>
        <v>0</v>
      </c>
      <c r="K2292" s="86">
        <f>+K2293+K2297+K2298</f>
        <v>50000000</v>
      </c>
      <c r="L2292" s="86">
        <f>+L2293+L2297+L2298</f>
        <v>50000000</v>
      </c>
      <c r="M2292" s="86">
        <f t="shared" si="976"/>
        <v>0</v>
      </c>
      <c r="N2292" s="86">
        <f>+N2293+N2297+N2298</f>
        <v>5077431000</v>
      </c>
      <c r="O2292" s="86">
        <f t="shared" ref="O2292:R2292" si="981">+O2293+O2297+O2298</f>
        <v>5077431000</v>
      </c>
      <c r="P2292" s="86">
        <f t="shared" si="981"/>
        <v>3487813502.8400002</v>
      </c>
      <c r="Q2292" s="86">
        <f t="shared" si="981"/>
        <v>3487813502.8400002</v>
      </c>
      <c r="R2292" s="87">
        <f t="shared" si="981"/>
        <v>3487813502.8400002</v>
      </c>
    </row>
    <row r="2293" spans="1:18" ht="31.8" thickBot="1" x14ac:dyDescent="0.35">
      <c r="A2293" s="2">
        <v>2021</v>
      </c>
      <c r="B2293" s="118" t="s">
        <v>446</v>
      </c>
      <c r="C2293" s="15" t="s">
        <v>53</v>
      </c>
      <c r="D2293" s="16"/>
      <c r="E2293" s="16"/>
      <c r="F2293" s="16"/>
      <c r="G2293" s="85" t="s">
        <v>54</v>
      </c>
      <c r="H2293" s="86">
        <f>+H2294+H2295+H2296</f>
        <v>2059834541</v>
      </c>
      <c r="I2293" s="86">
        <f>+I2294+I2295+I2296</f>
        <v>0</v>
      </c>
      <c r="J2293" s="86">
        <f>+J2294+J2295+J2296</f>
        <v>0</v>
      </c>
      <c r="K2293" s="86">
        <f>+K2294+K2295+K2296</f>
        <v>50000000</v>
      </c>
      <c r="L2293" s="86">
        <f>+L2294+L2295+L2296</f>
        <v>0</v>
      </c>
      <c r="M2293" s="86">
        <f t="shared" si="976"/>
        <v>50000000</v>
      </c>
      <c r="N2293" s="134">
        <f>+N2294+N2295+N2296</f>
        <v>2109834541</v>
      </c>
      <c r="O2293" s="86">
        <f t="shared" ref="O2293:R2293" si="982">+O2294+O2295+O2296</f>
        <v>2109834541</v>
      </c>
      <c r="P2293" s="86">
        <f t="shared" si="982"/>
        <v>1564070383.79</v>
      </c>
      <c r="Q2293" s="86">
        <f t="shared" si="982"/>
        <v>1564070383.79</v>
      </c>
      <c r="R2293" s="87">
        <f t="shared" si="982"/>
        <v>1564070383.79</v>
      </c>
    </row>
    <row r="2294" spans="1:18" ht="18.600000000000001" thickBot="1" x14ac:dyDescent="0.35">
      <c r="A2294" s="2">
        <v>2021</v>
      </c>
      <c r="B2294" s="118" t="s">
        <v>446</v>
      </c>
      <c r="C2294" s="20" t="s">
        <v>55</v>
      </c>
      <c r="D2294" s="21" t="s">
        <v>18</v>
      </c>
      <c r="E2294" s="21">
        <v>20</v>
      </c>
      <c r="F2294" s="21" t="s">
        <v>19</v>
      </c>
      <c r="G2294" s="88" t="s">
        <v>419</v>
      </c>
      <c r="H2294" s="89">
        <v>1440417805</v>
      </c>
      <c r="I2294" s="90">
        <v>0</v>
      </c>
      <c r="J2294" s="90">
        <v>0</v>
      </c>
      <c r="K2294" s="90">
        <v>0</v>
      </c>
      <c r="L2294" s="90">
        <v>0</v>
      </c>
      <c r="M2294" s="90">
        <f t="shared" si="976"/>
        <v>0</v>
      </c>
      <c r="N2294" s="89">
        <v>1440417805</v>
      </c>
      <c r="O2294" s="92">
        <v>1440417805</v>
      </c>
      <c r="P2294" s="92">
        <v>1090653704.3</v>
      </c>
      <c r="Q2294" s="90">
        <v>1090653704.3</v>
      </c>
      <c r="R2294" s="91">
        <v>1090653704.3</v>
      </c>
    </row>
    <row r="2295" spans="1:18" ht="18.600000000000001" thickBot="1" x14ac:dyDescent="0.35">
      <c r="A2295" s="2">
        <v>2021</v>
      </c>
      <c r="B2295" s="118" t="s">
        <v>446</v>
      </c>
      <c r="C2295" s="20" t="s">
        <v>57</v>
      </c>
      <c r="D2295" s="21" t="s">
        <v>18</v>
      </c>
      <c r="E2295" s="21">
        <v>20</v>
      </c>
      <c r="F2295" s="21" t="s">
        <v>19</v>
      </c>
      <c r="G2295" s="88" t="s">
        <v>58</v>
      </c>
      <c r="H2295" s="89">
        <v>510000000</v>
      </c>
      <c r="I2295" s="90">
        <v>0</v>
      </c>
      <c r="J2295" s="90">
        <v>0</v>
      </c>
      <c r="K2295" s="90">
        <v>0</v>
      </c>
      <c r="L2295" s="90">
        <v>0</v>
      </c>
      <c r="M2295" s="90">
        <f t="shared" si="976"/>
        <v>0</v>
      </c>
      <c r="N2295" s="89">
        <v>510000000</v>
      </c>
      <c r="O2295" s="92">
        <v>510000000</v>
      </c>
      <c r="P2295" s="92">
        <v>358226485.57999998</v>
      </c>
      <c r="Q2295" s="90">
        <v>358226485.57999998</v>
      </c>
      <c r="R2295" s="91">
        <v>358226485.57999998</v>
      </c>
    </row>
    <row r="2296" spans="1:18" ht="18.600000000000001" thickBot="1" x14ac:dyDescent="0.35">
      <c r="A2296" s="2">
        <v>2021</v>
      </c>
      <c r="B2296" s="118" t="s">
        <v>446</v>
      </c>
      <c r="C2296" s="20" t="s">
        <v>59</v>
      </c>
      <c r="D2296" s="21" t="s">
        <v>18</v>
      </c>
      <c r="E2296" s="21">
        <v>20</v>
      </c>
      <c r="F2296" s="21" t="s">
        <v>19</v>
      </c>
      <c r="G2296" s="88" t="s">
        <v>60</v>
      </c>
      <c r="H2296" s="89">
        <v>109416736</v>
      </c>
      <c r="I2296" s="90">
        <v>0</v>
      </c>
      <c r="J2296" s="90">
        <v>0</v>
      </c>
      <c r="K2296" s="90">
        <v>50000000</v>
      </c>
      <c r="L2296" s="90">
        <v>0</v>
      </c>
      <c r="M2296" s="90">
        <f t="shared" si="976"/>
        <v>50000000</v>
      </c>
      <c r="N2296" s="89">
        <f t="shared" ref="N2296:N2297" si="983">+H2296+M2296</f>
        <v>159416736</v>
      </c>
      <c r="O2296" s="92">
        <v>159416736</v>
      </c>
      <c r="P2296" s="90">
        <v>115190193.91</v>
      </c>
      <c r="Q2296" s="90">
        <v>115190193.91</v>
      </c>
      <c r="R2296" s="91">
        <v>115190193.91</v>
      </c>
    </row>
    <row r="2297" spans="1:18" ht="18.600000000000001" thickBot="1" x14ac:dyDescent="0.35">
      <c r="A2297" s="2">
        <v>2021</v>
      </c>
      <c r="B2297" s="118" t="s">
        <v>446</v>
      </c>
      <c r="C2297" s="20" t="s">
        <v>61</v>
      </c>
      <c r="D2297" s="21" t="s">
        <v>18</v>
      </c>
      <c r="E2297" s="21">
        <v>20</v>
      </c>
      <c r="F2297" s="21" t="s">
        <v>19</v>
      </c>
      <c r="G2297" s="88" t="s">
        <v>62</v>
      </c>
      <c r="H2297" s="89">
        <v>2897220308</v>
      </c>
      <c r="I2297" s="90">
        <v>0</v>
      </c>
      <c r="J2297" s="90">
        <v>0</v>
      </c>
      <c r="K2297" s="90">
        <v>0</v>
      </c>
      <c r="L2297" s="90">
        <v>50000000</v>
      </c>
      <c r="M2297" s="90">
        <f t="shared" si="976"/>
        <v>-50000000</v>
      </c>
      <c r="N2297" s="89">
        <f t="shared" si="983"/>
        <v>2847220308</v>
      </c>
      <c r="O2297" s="90">
        <v>2847220308</v>
      </c>
      <c r="P2297" s="90">
        <v>1864596067.05</v>
      </c>
      <c r="Q2297" s="90">
        <v>1864596067.05</v>
      </c>
      <c r="R2297" s="91">
        <v>1864596067.05</v>
      </c>
    </row>
    <row r="2298" spans="1:18" ht="18.600000000000001" thickBot="1" x14ac:dyDescent="0.35">
      <c r="A2298" s="2">
        <v>2021</v>
      </c>
      <c r="B2298" s="118" t="s">
        <v>446</v>
      </c>
      <c r="C2298" s="20" t="s">
        <v>63</v>
      </c>
      <c r="D2298" s="21" t="s">
        <v>18</v>
      </c>
      <c r="E2298" s="21">
        <v>20</v>
      </c>
      <c r="F2298" s="21" t="s">
        <v>19</v>
      </c>
      <c r="G2298" s="88" t="s">
        <v>64</v>
      </c>
      <c r="H2298" s="89">
        <v>120376151</v>
      </c>
      <c r="I2298" s="90">
        <v>0</v>
      </c>
      <c r="J2298" s="90">
        <v>0</v>
      </c>
      <c r="K2298" s="90">
        <v>0</v>
      </c>
      <c r="L2298" s="90">
        <v>0</v>
      </c>
      <c r="M2298" s="90">
        <f t="shared" si="976"/>
        <v>0</v>
      </c>
      <c r="N2298" s="89">
        <v>120376151</v>
      </c>
      <c r="O2298" s="90">
        <v>120376151</v>
      </c>
      <c r="P2298" s="90">
        <v>59147052</v>
      </c>
      <c r="Q2298" s="90">
        <v>59147052</v>
      </c>
      <c r="R2298" s="91">
        <v>59147052</v>
      </c>
    </row>
    <row r="2299" spans="1:18" ht="31.8" thickBot="1" x14ac:dyDescent="0.35">
      <c r="A2299" s="2">
        <v>2021</v>
      </c>
      <c r="B2299" s="118" t="s">
        <v>446</v>
      </c>
      <c r="C2299" s="15" t="s">
        <v>65</v>
      </c>
      <c r="D2299" s="16" t="s">
        <v>18</v>
      </c>
      <c r="E2299" s="16">
        <v>20</v>
      </c>
      <c r="F2299" s="16" t="s">
        <v>19</v>
      </c>
      <c r="G2299" s="85" t="s">
        <v>66</v>
      </c>
      <c r="H2299" s="93">
        <f>+H2300</f>
        <v>4590358000</v>
      </c>
      <c r="I2299" s="94">
        <f>+I2300</f>
        <v>0</v>
      </c>
      <c r="J2299" s="94">
        <f>+J2300</f>
        <v>0</v>
      </c>
      <c r="K2299" s="94">
        <f>+K2300</f>
        <v>0</v>
      </c>
      <c r="L2299" s="94">
        <f>+L2300</f>
        <v>0</v>
      </c>
      <c r="M2299" s="94">
        <f t="shared" si="976"/>
        <v>0</v>
      </c>
      <c r="N2299" s="94">
        <f>+N2300</f>
        <v>4590358000</v>
      </c>
      <c r="O2299" s="94">
        <f t="shared" ref="O2299:R2299" si="984">+O2300</f>
        <v>0</v>
      </c>
      <c r="P2299" s="94">
        <f t="shared" si="984"/>
        <v>0</v>
      </c>
      <c r="Q2299" s="94">
        <f t="shared" si="984"/>
        <v>0</v>
      </c>
      <c r="R2299" s="96">
        <f t="shared" si="984"/>
        <v>0</v>
      </c>
    </row>
    <row r="2300" spans="1:18" ht="18.600000000000001" thickBot="1" x14ac:dyDescent="0.35">
      <c r="A2300" s="2">
        <v>2021</v>
      </c>
      <c r="B2300" s="118" t="s">
        <v>446</v>
      </c>
      <c r="C2300" s="20" t="s">
        <v>441</v>
      </c>
      <c r="D2300" s="21" t="s">
        <v>18</v>
      </c>
      <c r="E2300" s="21">
        <v>20</v>
      </c>
      <c r="F2300" s="21" t="s">
        <v>19</v>
      </c>
      <c r="G2300" s="88" t="s">
        <v>442</v>
      </c>
      <c r="H2300" s="90">
        <v>4590358000</v>
      </c>
      <c r="I2300" s="90">
        <v>0</v>
      </c>
      <c r="J2300" s="90">
        <v>0</v>
      </c>
      <c r="K2300" s="90">
        <v>0</v>
      </c>
      <c r="L2300" s="90">
        <v>0</v>
      </c>
      <c r="M2300" s="90">
        <f t="shared" si="976"/>
        <v>0</v>
      </c>
      <c r="N2300" s="90">
        <f>+H2300+M2300</f>
        <v>4590358000</v>
      </c>
      <c r="O2300" s="92">
        <v>0</v>
      </c>
      <c r="P2300" s="92">
        <v>0</v>
      </c>
      <c r="Q2300" s="92">
        <v>0</v>
      </c>
      <c r="R2300" s="98">
        <v>0</v>
      </c>
    </row>
    <row r="2301" spans="1:18" ht="18.600000000000001" thickBot="1" x14ac:dyDescent="0.35">
      <c r="A2301" s="2">
        <v>2021</v>
      </c>
      <c r="B2301" s="118" t="s">
        <v>446</v>
      </c>
      <c r="C2301" s="15" t="s">
        <v>67</v>
      </c>
      <c r="D2301" s="16"/>
      <c r="E2301" s="16"/>
      <c r="F2301" s="21"/>
      <c r="G2301" s="85" t="s">
        <v>68</v>
      </c>
      <c r="H2301" s="95">
        <f>+H2302+H2308</f>
        <v>19419071000</v>
      </c>
      <c r="I2301" s="95">
        <f>+I2302+I2308</f>
        <v>0</v>
      </c>
      <c r="J2301" s="95">
        <f>+J2302+J2308</f>
        <v>0</v>
      </c>
      <c r="K2301" s="95">
        <f>+K2302+K2308</f>
        <v>696399665.29999995</v>
      </c>
      <c r="L2301" s="95">
        <f>+L2302+L2308</f>
        <v>696399665.30000007</v>
      </c>
      <c r="M2301" s="95">
        <f t="shared" si="976"/>
        <v>0</v>
      </c>
      <c r="N2301" s="95">
        <f>+N2302+N2308</f>
        <v>19419071000</v>
      </c>
      <c r="O2301" s="95">
        <f t="shared" ref="O2301:R2301" si="985">+O2302+O2308</f>
        <v>18886489839.049999</v>
      </c>
      <c r="P2301" s="95">
        <f t="shared" si="985"/>
        <v>18636068516.68</v>
      </c>
      <c r="Q2301" s="95">
        <f t="shared" si="985"/>
        <v>13956969948.050001</v>
      </c>
      <c r="R2301" s="97">
        <f t="shared" si="985"/>
        <v>13936406420.570002</v>
      </c>
    </row>
    <row r="2302" spans="1:18" ht="18.600000000000001" thickBot="1" x14ac:dyDescent="0.35">
      <c r="A2302" s="2">
        <v>2021</v>
      </c>
      <c r="B2302" s="118" t="s">
        <v>446</v>
      </c>
      <c r="C2302" s="15" t="s">
        <v>69</v>
      </c>
      <c r="D2302" s="16"/>
      <c r="E2302" s="16"/>
      <c r="F2302" s="21"/>
      <c r="G2302" s="85" t="s">
        <v>70</v>
      </c>
      <c r="H2302" s="95">
        <f>+H2303</f>
        <v>20000000</v>
      </c>
      <c r="I2302" s="95">
        <f>+I2303</f>
        <v>0</v>
      </c>
      <c r="J2302" s="95">
        <f>+J2303</f>
        <v>0</v>
      </c>
      <c r="K2302" s="95">
        <f>+K2303</f>
        <v>5149090</v>
      </c>
      <c r="L2302" s="95">
        <f>+L2303</f>
        <v>5149090</v>
      </c>
      <c r="M2302" s="95">
        <f t="shared" si="976"/>
        <v>0</v>
      </c>
      <c r="N2302" s="95">
        <f>+N2303</f>
        <v>20000000</v>
      </c>
      <c r="O2302" s="95">
        <f t="shared" ref="O2302:R2302" si="986">+O2303</f>
        <v>5150090</v>
      </c>
      <c r="P2302" s="95">
        <f t="shared" si="986"/>
        <v>5149354.6399999997</v>
      </c>
      <c r="Q2302" s="95">
        <f t="shared" si="986"/>
        <v>5149354.6399999997</v>
      </c>
      <c r="R2302" s="97">
        <f t="shared" si="986"/>
        <v>5149354.6399999997</v>
      </c>
    </row>
    <row r="2303" spans="1:18" ht="18.600000000000001" thickBot="1" x14ac:dyDescent="0.35">
      <c r="A2303" s="2">
        <v>2021</v>
      </c>
      <c r="B2303" s="118" t="s">
        <v>446</v>
      </c>
      <c r="C2303" s="15" t="s">
        <v>71</v>
      </c>
      <c r="D2303" s="16"/>
      <c r="E2303" s="16"/>
      <c r="F2303" s="21"/>
      <c r="G2303" s="85" t="s">
        <v>72</v>
      </c>
      <c r="H2303" s="95">
        <f t="shared" ref="H2303:J2304" si="987">+H2304</f>
        <v>20000000</v>
      </c>
      <c r="I2303" s="95">
        <f t="shared" si="987"/>
        <v>0</v>
      </c>
      <c r="J2303" s="95">
        <f t="shared" si="987"/>
        <v>0</v>
      </c>
      <c r="K2303" s="95">
        <f>+K2304+K2306</f>
        <v>5149090</v>
      </c>
      <c r="L2303" s="95">
        <f>+L2304</f>
        <v>5149090</v>
      </c>
      <c r="M2303" s="95">
        <f t="shared" si="976"/>
        <v>0</v>
      </c>
      <c r="N2303" s="95">
        <f>+N2304+N2306</f>
        <v>20000000</v>
      </c>
      <c r="O2303" s="95">
        <f t="shared" ref="O2303:R2303" si="988">+O2304+O2306</f>
        <v>5150090</v>
      </c>
      <c r="P2303" s="95">
        <f t="shared" si="988"/>
        <v>5149354.6399999997</v>
      </c>
      <c r="Q2303" s="95">
        <f t="shared" si="988"/>
        <v>5149354.6399999997</v>
      </c>
      <c r="R2303" s="97">
        <f t="shared" si="988"/>
        <v>5149354.6399999997</v>
      </c>
    </row>
    <row r="2304" spans="1:18" ht="31.8" thickBot="1" x14ac:dyDescent="0.35">
      <c r="A2304" s="2">
        <v>2021</v>
      </c>
      <c r="B2304" s="118" t="s">
        <v>446</v>
      </c>
      <c r="C2304" s="15" t="s">
        <v>73</v>
      </c>
      <c r="D2304" s="21"/>
      <c r="E2304" s="21"/>
      <c r="F2304" s="21"/>
      <c r="G2304" s="85" t="s">
        <v>74</v>
      </c>
      <c r="H2304" s="86">
        <f t="shared" si="987"/>
        <v>20000000</v>
      </c>
      <c r="I2304" s="86">
        <f t="shared" si="987"/>
        <v>0</v>
      </c>
      <c r="J2304" s="86">
        <f t="shared" si="987"/>
        <v>0</v>
      </c>
      <c r="K2304" s="86">
        <f>+K2305</f>
        <v>0</v>
      </c>
      <c r="L2304" s="86">
        <f>+L2305</f>
        <v>5149090</v>
      </c>
      <c r="M2304" s="86">
        <f t="shared" si="976"/>
        <v>-5149090</v>
      </c>
      <c r="N2304" s="86">
        <f>+N2305</f>
        <v>14850910</v>
      </c>
      <c r="O2304" s="86">
        <f t="shared" ref="O2304:R2304" si="989">+O2305</f>
        <v>1000</v>
      </c>
      <c r="P2304" s="86">
        <f t="shared" si="989"/>
        <v>264.64</v>
      </c>
      <c r="Q2304" s="86">
        <f t="shared" si="989"/>
        <v>264.64</v>
      </c>
      <c r="R2304" s="87">
        <f t="shared" si="989"/>
        <v>264.64</v>
      </c>
    </row>
    <row r="2305" spans="1:18" ht="31.8" thickBot="1" x14ac:dyDescent="0.35">
      <c r="A2305" s="2">
        <v>2021</v>
      </c>
      <c r="B2305" s="118" t="s">
        <v>446</v>
      </c>
      <c r="C2305" s="20" t="s">
        <v>75</v>
      </c>
      <c r="D2305" s="21" t="s">
        <v>18</v>
      </c>
      <c r="E2305" s="21">
        <v>20</v>
      </c>
      <c r="F2305" s="21" t="s">
        <v>19</v>
      </c>
      <c r="G2305" s="88" t="s">
        <v>76</v>
      </c>
      <c r="H2305" s="90">
        <v>20000000</v>
      </c>
      <c r="I2305" s="90">
        <v>0</v>
      </c>
      <c r="J2305" s="90">
        <v>0</v>
      </c>
      <c r="K2305" s="90">
        <v>0</v>
      </c>
      <c r="L2305" s="90">
        <v>5149090</v>
      </c>
      <c r="M2305" s="90">
        <f t="shared" si="976"/>
        <v>-5149090</v>
      </c>
      <c r="N2305" s="90">
        <f>+H2305+M2305</f>
        <v>14850910</v>
      </c>
      <c r="O2305" s="92">
        <v>1000</v>
      </c>
      <c r="P2305" s="92">
        <v>264.64</v>
      </c>
      <c r="Q2305" s="92">
        <v>264.64</v>
      </c>
      <c r="R2305" s="98">
        <v>264.64</v>
      </c>
    </row>
    <row r="2306" spans="1:18" ht="18.600000000000001" thickBot="1" x14ac:dyDescent="0.35">
      <c r="A2306" s="2">
        <v>2021</v>
      </c>
      <c r="B2306" s="118" t="s">
        <v>446</v>
      </c>
      <c r="C2306" s="15" t="s">
        <v>431</v>
      </c>
      <c r="D2306" s="21"/>
      <c r="E2306" s="21"/>
      <c r="F2306" s="21"/>
      <c r="G2306" s="85" t="s">
        <v>432</v>
      </c>
      <c r="H2306" s="86">
        <f>+H2307</f>
        <v>0</v>
      </c>
      <c r="I2306" s="86">
        <f>+I2307</f>
        <v>0</v>
      </c>
      <c r="J2306" s="86">
        <f>+J2307</f>
        <v>0</v>
      </c>
      <c r="K2306" s="86">
        <f>+K2307</f>
        <v>5149090</v>
      </c>
      <c r="L2306" s="86">
        <f>+L2307</f>
        <v>0</v>
      </c>
      <c r="M2306" s="86">
        <f t="shared" si="976"/>
        <v>5149090</v>
      </c>
      <c r="N2306" s="86">
        <f>+N2307</f>
        <v>5149090</v>
      </c>
      <c r="O2306" s="86">
        <f t="shared" ref="O2306:R2306" si="990">+O2307</f>
        <v>5149090</v>
      </c>
      <c r="P2306" s="86">
        <f t="shared" si="990"/>
        <v>5149090</v>
      </c>
      <c r="Q2306" s="86">
        <f t="shared" si="990"/>
        <v>5149090</v>
      </c>
      <c r="R2306" s="87">
        <f t="shared" si="990"/>
        <v>5149090</v>
      </c>
    </row>
    <row r="2307" spans="1:18" ht="31.8" thickBot="1" x14ac:dyDescent="0.35">
      <c r="A2307" s="2">
        <v>2021</v>
      </c>
      <c r="B2307" s="118" t="s">
        <v>446</v>
      </c>
      <c r="C2307" s="20" t="s">
        <v>433</v>
      </c>
      <c r="D2307" s="21" t="s">
        <v>18</v>
      </c>
      <c r="E2307" s="21">
        <v>20</v>
      </c>
      <c r="F2307" s="21" t="s">
        <v>19</v>
      </c>
      <c r="G2307" s="88" t="s">
        <v>434</v>
      </c>
      <c r="H2307" s="90">
        <v>0</v>
      </c>
      <c r="I2307" s="90">
        <v>0</v>
      </c>
      <c r="J2307" s="90">
        <v>0</v>
      </c>
      <c r="K2307" s="90">
        <v>5149090</v>
      </c>
      <c r="L2307" s="90">
        <v>0</v>
      </c>
      <c r="M2307" s="90">
        <f t="shared" si="976"/>
        <v>5149090</v>
      </c>
      <c r="N2307" s="90">
        <f>+H2307+M2307</f>
        <v>5149090</v>
      </c>
      <c r="O2307" s="92">
        <v>5149090</v>
      </c>
      <c r="P2307" s="92">
        <v>5149090</v>
      </c>
      <c r="Q2307" s="92">
        <v>5149090</v>
      </c>
      <c r="R2307" s="98">
        <v>5149090</v>
      </c>
    </row>
    <row r="2308" spans="1:18" ht="18.600000000000001" thickBot="1" x14ac:dyDescent="0.35">
      <c r="A2308" s="2">
        <v>2021</v>
      </c>
      <c r="B2308" s="118" t="s">
        <v>446</v>
      </c>
      <c r="C2308" s="15" t="s">
        <v>77</v>
      </c>
      <c r="D2308" s="16"/>
      <c r="E2308" s="16"/>
      <c r="F2308" s="21"/>
      <c r="G2308" s="85" t="s">
        <v>78</v>
      </c>
      <c r="H2308" s="94">
        <f>+H2309+H2322</f>
        <v>19399071000</v>
      </c>
      <c r="I2308" s="94">
        <f>+I2309+I2322</f>
        <v>0</v>
      </c>
      <c r="J2308" s="94">
        <f>+J2309+J2322</f>
        <v>0</v>
      </c>
      <c r="K2308" s="94">
        <f>+K2309+K2322</f>
        <v>691250575.29999995</v>
      </c>
      <c r="L2308" s="94">
        <f>+L2309+L2322</f>
        <v>691250575.30000007</v>
      </c>
      <c r="M2308" s="94">
        <f t="shared" si="976"/>
        <v>0</v>
      </c>
      <c r="N2308" s="94">
        <f>+N2309+N2322</f>
        <v>19399071000</v>
      </c>
      <c r="O2308" s="94">
        <f t="shared" ref="O2308:R2308" si="991">+O2309+O2322</f>
        <v>18881339749.049999</v>
      </c>
      <c r="P2308" s="94">
        <f t="shared" si="991"/>
        <v>18630919162.040001</v>
      </c>
      <c r="Q2308" s="94">
        <f t="shared" si="991"/>
        <v>13951820593.410002</v>
      </c>
      <c r="R2308" s="96">
        <f t="shared" si="991"/>
        <v>13931257065.930002</v>
      </c>
    </row>
    <row r="2309" spans="1:18" ht="18.600000000000001" thickBot="1" x14ac:dyDescent="0.35">
      <c r="A2309" s="2">
        <v>2021</v>
      </c>
      <c r="B2309" s="118" t="s">
        <v>446</v>
      </c>
      <c r="C2309" s="15" t="s">
        <v>79</v>
      </c>
      <c r="D2309" s="16"/>
      <c r="E2309" s="16"/>
      <c r="F2309" s="21"/>
      <c r="G2309" s="85" t="s">
        <v>80</v>
      </c>
      <c r="H2309" s="95">
        <f>+H2310+H2313+H2320</f>
        <v>237491820</v>
      </c>
      <c r="I2309" s="95">
        <f>+I2310+I2313+I2320</f>
        <v>0</v>
      </c>
      <c r="J2309" s="95">
        <f>+J2310+J2313+J2320</f>
        <v>0</v>
      </c>
      <c r="K2309" s="95">
        <f>+K2310+K2313+K2320</f>
        <v>149424884.28</v>
      </c>
      <c r="L2309" s="95">
        <f>+L2310+L2313+L2320</f>
        <v>0</v>
      </c>
      <c r="M2309" s="95">
        <f t="shared" si="976"/>
        <v>149424884.28</v>
      </c>
      <c r="N2309" s="95">
        <f>+N2310+N2313+N2320</f>
        <v>386916704.27999997</v>
      </c>
      <c r="O2309" s="95">
        <f t="shared" ref="O2309:R2309" si="992">+O2310+O2313+O2320</f>
        <v>192007758.38</v>
      </c>
      <c r="P2309" s="95">
        <f t="shared" si="992"/>
        <v>192001333.43000001</v>
      </c>
      <c r="Q2309" s="95">
        <f t="shared" si="992"/>
        <v>75165886.600000009</v>
      </c>
      <c r="R2309" s="97">
        <f t="shared" si="992"/>
        <v>74168817.120000005</v>
      </c>
    </row>
    <row r="2310" spans="1:18" ht="47.4" thickBot="1" x14ac:dyDescent="0.35">
      <c r="A2310" s="2">
        <v>2021</v>
      </c>
      <c r="B2310" s="118" t="s">
        <v>446</v>
      </c>
      <c r="C2310" s="15" t="s">
        <v>81</v>
      </c>
      <c r="D2310" s="21"/>
      <c r="E2310" s="21"/>
      <c r="F2310" s="21"/>
      <c r="G2310" s="85" t="s">
        <v>82</v>
      </c>
      <c r="H2310" s="95">
        <f>+H2311+H2312</f>
        <v>39000000</v>
      </c>
      <c r="I2310" s="95">
        <f>+I2311+I2312</f>
        <v>0</v>
      </c>
      <c r="J2310" s="95">
        <f>+J2311+J2312</f>
        <v>0</v>
      </c>
      <c r="K2310" s="95">
        <f>+K2311+K2312</f>
        <v>0</v>
      </c>
      <c r="L2310" s="95">
        <f>+L2311+L2312</f>
        <v>0</v>
      </c>
      <c r="M2310" s="95">
        <f t="shared" si="976"/>
        <v>0</v>
      </c>
      <c r="N2310" s="95">
        <f>+N2311+N2312</f>
        <v>39000000</v>
      </c>
      <c r="O2310" s="95">
        <f t="shared" ref="O2310:R2310" si="993">+O2311+O2312</f>
        <v>26424498.670000002</v>
      </c>
      <c r="P2310" s="95">
        <f t="shared" si="993"/>
        <v>26423903.859999999</v>
      </c>
      <c r="Q2310" s="95">
        <f t="shared" si="993"/>
        <v>4655742.99</v>
      </c>
      <c r="R2310" s="97">
        <f t="shared" si="993"/>
        <v>4157148.64</v>
      </c>
    </row>
    <row r="2311" spans="1:18" ht="47.4" thickBot="1" x14ac:dyDescent="0.35">
      <c r="A2311" s="2">
        <v>2021</v>
      </c>
      <c r="B2311" s="118" t="s">
        <v>446</v>
      </c>
      <c r="C2311" s="20" t="s">
        <v>83</v>
      </c>
      <c r="D2311" s="21" t="s">
        <v>18</v>
      </c>
      <c r="E2311" s="21">
        <v>20</v>
      </c>
      <c r="F2311" s="21" t="s">
        <v>19</v>
      </c>
      <c r="G2311" s="88" t="s">
        <v>84</v>
      </c>
      <c r="H2311" s="90">
        <v>29000000</v>
      </c>
      <c r="I2311" s="90">
        <v>0</v>
      </c>
      <c r="J2311" s="90">
        <v>0</v>
      </c>
      <c r="K2311" s="90">
        <v>0</v>
      </c>
      <c r="L2311" s="90">
        <v>0</v>
      </c>
      <c r="M2311" s="90">
        <f t="shared" si="976"/>
        <v>0</v>
      </c>
      <c r="N2311" s="90">
        <f>+H2311+M2311</f>
        <v>29000000</v>
      </c>
      <c r="O2311" s="90">
        <v>26424001.050000001</v>
      </c>
      <c r="P2311" s="90">
        <v>26423806.239999998</v>
      </c>
      <c r="Q2311" s="90">
        <v>4655645.37</v>
      </c>
      <c r="R2311" s="91">
        <v>4157051.02</v>
      </c>
    </row>
    <row r="2312" spans="1:18" ht="31.8" thickBot="1" x14ac:dyDescent="0.35">
      <c r="A2312" s="2">
        <v>2021</v>
      </c>
      <c r="B2312" s="118" t="s">
        <v>446</v>
      </c>
      <c r="C2312" s="20" t="s">
        <v>85</v>
      </c>
      <c r="D2312" s="21" t="s">
        <v>18</v>
      </c>
      <c r="E2312" s="21">
        <v>20</v>
      </c>
      <c r="F2312" s="21" t="s">
        <v>19</v>
      </c>
      <c r="G2312" s="88" t="s">
        <v>86</v>
      </c>
      <c r="H2312" s="90">
        <v>10000000</v>
      </c>
      <c r="I2312" s="90">
        <v>0</v>
      </c>
      <c r="J2312" s="90">
        <v>0</v>
      </c>
      <c r="K2312" s="90">
        <v>0</v>
      </c>
      <c r="L2312" s="90">
        <v>0</v>
      </c>
      <c r="M2312" s="90">
        <f t="shared" si="976"/>
        <v>0</v>
      </c>
      <c r="N2312" s="90">
        <f>+H2312+M2312</f>
        <v>10000000</v>
      </c>
      <c r="O2312" s="90">
        <v>497.62</v>
      </c>
      <c r="P2312" s="90">
        <v>97.62</v>
      </c>
      <c r="Q2312" s="90">
        <v>97.62</v>
      </c>
      <c r="R2312" s="91">
        <v>97.62</v>
      </c>
    </row>
    <row r="2313" spans="1:18" ht="31.8" thickBot="1" x14ac:dyDescent="0.35">
      <c r="A2313" s="2">
        <v>2021</v>
      </c>
      <c r="B2313" s="118" t="s">
        <v>446</v>
      </c>
      <c r="C2313" s="33" t="s">
        <v>87</v>
      </c>
      <c r="D2313" s="21"/>
      <c r="E2313" s="21"/>
      <c r="F2313" s="21"/>
      <c r="G2313" s="85" t="s">
        <v>88</v>
      </c>
      <c r="H2313" s="95">
        <f>+H2314+H2315+H2317+H2318+H2319+H2316</f>
        <v>198491820</v>
      </c>
      <c r="I2313" s="95">
        <f>+I2314+I2315+I2317+I2318+I2319+I2316</f>
        <v>0</v>
      </c>
      <c r="J2313" s="95">
        <f>+J2314+J2315+J2317+J2318+J2319+J2316</f>
        <v>0</v>
      </c>
      <c r="K2313" s="95">
        <f>+K2314+K2315+K2317+K2318+K2319+K2316</f>
        <v>49424884.280000001</v>
      </c>
      <c r="L2313" s="95">
        <f>+L2314+L2315+L2317+L2318+L2319+L2316</f>
        <v>0</v>
      </c>
      <c r="M2313" s="95">
        <f t="shared" si="976"/>
        <v>49424884.280000001</v>
      </c>
      <c r="N2313" s="95">
        <f>+N2314+N2315+N2317+N2318+N2319+N2316</f>
        <v>247916704.28</v>
      </c>
      <c r="O2313" s="95">
        <f t="shared" ref="O2313:R2313" si="994">+O2314+O2315+O2317+O2318+O2319+O2316</f>
        <v>162322659.70999998</v>
      </c>
      <c r="P2313" s="95">
        <f t="shared" si="994"/>
        <v>162316829.56999999</v>
      </c>
      <c r="Q2313" s="95">
        <f t="shared" si="994"/>
        <v>70510143.610000014</v>
      </c>
      <c r="R2313" s="97">
        <f t="shared" si="994"/>
        <v>70011668.480000004</v>
      </c>
    </row>
    <row r="2314" spans="1:18" ht="31.8" thickBot="1" x14ac:dyDescent="0.35">
      <c r="A2314" s="2">
        <v>2021</v>
      </c>
      <c r="B2314" s="118" t="s">
        <v>446</v>
      </c>
      <c r="C2314" s="34" t="s">
        <v>89</v>
      </c>
      <c r="D2314" s="21" t="s">
        <v>18</v>
      </c>
      <c r="E2314" s="21">
        <v>20</v>
      </c>
      <c r="F2314" s="21" t="s">
        <v>19</v>
      </c>
      <c r="G2314" s="88" t="s">
        <v>90</v>
      </c>
      <c r="H2314" s="90">
        <v>40000000</v>
      </c>
      <c r="I2314" s="90">
        <v>0</v>
      </c>
      <c r="J2314" s="90">
        <v>0</v>
      </c>
      <c r="K2314" s="90">
        <v>0</v>
      </c>
      <c r="L2314" s="90">
        <v>0</v>
      </c>
      <c r="M2314" s="90">
        <f t="shared" si="976"/>
        <v>0</v>
      </c>
      <c r="N2314" s="90">
        <f t="shared" ref="N2314:N2319" si="995">+H2314+M2314</f>
        <v>40000000</v>
      </c>
      <c r="O2314" s="90">
        <v>16854127.43</v>
      </c>
      <c r="P2314" s="90">
        <v>16853835.489999998</v>
      </c>
      <c r="Q2314" s="90">
        <v>4660711.3499999996</v>
      </c>
      <c r="R2314" s="91">
        <v>4295799.87</v>
      </c>
    </row>
    <row r="2315" spans="1:18" ht="47.4" thickBot="1" x14ac:dyDescent="0.35">
      <c r="A2315" s="2">
        <v>2021</v>
      </c>
      <c r="B2315" s="118" t="s">
        <v>446</v>
      </c>
      <c r="C2315" s="34" t="s">
        <v>91</v>
      </c>
      <c r="D2315" s="21" t="s">
        <v>18</v>
      </c>
      <c r="E2315" s="21">
        <v>20</v>
      </c>
      <c r="F2315" s="21" t="s">
        <v>19</v>
      </c>
      <c r="G2315" s="88" t="s">
        <v>92</v>
      </c>
      <c r="H2315" s="90">
        <v>82491820</v>
      </c>
      <c r="I2315" s="90">
        <v>0</v>
      </c>
      <c r="J2315" s="90">
        <v>0</v>
      </c>
      <c r="K2315" s="90">
        <v>0</v>
      </c>
      <c r="L2315" s="90">
        <v>0</v>
      </c>
      <c r="M2315" s="90">
        <f t="shared" si="976"/>
        <v>0</v>
      </c>
      <c r="N2315" s="90">
        <f t="shared" si="995"/>
        <v>82491820</v>
      </c>
      <c r="O2315" s="90">
        <v>56016701.890000001</v>
      </c>
      <c r="P2315" s="90">
        <v>56014321.770000003</v>
      </c>
      <c r="Q2315" s="90">
        <v>41163620.770000003</v>
      </c>
      <c r="R2315" s="91">
        <v>41163620.770000003</v>
      </c>
    </row>
    <row r="2316" spans="1:18" ht="18.600000000000001" thickBot="1" x14ac:dyDescent="0.35">
      <c r="A2316" s="2">
        <v>2021</v>
      </c>
      <c r="B2316" s="118" t="s">
        <v>446</v>
      </c>
      <c r="C2316" s="34" t="s">
        <v>93</v>
      </c>
      <c r="D2316" s="21" t="s">
        <v>18</v>
      </c>
      <c r="E2316" s="21">
        <v>20</v>
      </c>
      <c r="F2316" s="21" t="s">
        <v>19</v>
      </c>
      <c r="G2316" s="88" t="s">
        <v>94</v>
      </c>
      <c r="H2316" s="90">
        <v>2000000</v>
      </c>
      <c r="I2316" s="90">
        <v>0</v>
      </c>
      <c r="J2316" s="90">
        <v>0</v>
      </c>
      <c r="K2316" s="90">
        <v>0</v>
      </c>
      <c r="L2316" s="90">
        <v>0</v>
      </c>
      <c r="M2316" s="90">
        <f t="shared" si="976"/>
        <v>0</v>
      </c>
      <c r="N2316" s="90">
        <f t="shared" si="995"/>
        <v>2000000</v>
      </c>
      <c r="O2316" s="90">
        <v>210.04</v>
      </c>
      <c r="P2316" s="90">
        <v>10.039999999999999</v>
      </c>
      <c r="Q2316" s="90">
        <v>10.039999999999999</v>
      </c>
      <c r="R2316" s="91">
        <v>10.039999999999999</v>
      </c>
    </row>
    <row r="2317" spans="1:18" ht="47.4" thickBot="1" x14ac:dyDescent="0.35">
      <c r="A2317" s="2">
        <v>2021</v>
      </c>
      <c r="B2317" s="118" t="s">
        <v>446</v>
      </c>
      <c r="C2317" s="34" t="s">
        <v>95</v>
      </c>
      <c r="D2317" s="21" t="s">
        <v>18</v>
      </c>
      <c r="E2317" s="21">
        <v>20</v>
      </c>
      <c r="F2317" s="21" t="s">
        <v>19</v>
      </c>
      <c r="G2317" s="88" t="s">
        <v>96</v>
      </c>
      <c r="H2317" s="90">
        <v>12000000</v>
      </c>
      <c r="I2317" s="90">
        <v>0</v>
      </c>
      <c r="J2317" s="90">
        <v>0</v>
      </c>
      <c r="K2317" s="90">
        <v>0</v>
      </c>
      <c r="L2317" s="90">
        <v>0</v>
      </c>
      <c r="M2317" s="90">
        <f t="shared" si="976"/>
        <v>0</v>
      </c>
      <c r="N2317" s="90">
        <f t="shared" si="995"/>
        <v>12000000</v>
      </c>
      <c r="O2317" s="90">
        <v>8027510.25</v>
      </c>
      <c r="P2317" s="90">
        <v>8027211.6799999997</v>
      </c>
      <c r="Q2317" s="90">
        <v>1823798.01</v>
      </c>
      <c r="R2317" s="91">
        <v>1712357.21</v>
      </c>
    </row>
    <row r="2318" spans="1:18" ht="18.600000000000001" thickBot="1" x14ac:dyDescent="0.35">
      <c r="A2318" s="2">
        <v>2021</v>
      </c>
      <c r="B2318" s="118" t="s">
        <v>446</v>
      </c>
      <c r="C2318" s="34" t="s">
        <v>97</v>
      </c>
      <c r="D2318" s="21" t="s">
        <v>18</v>
      </c>
      <c r="E2318" s="21">
        <v>20</v>
      </c>
      <c r="F2318" s="21" t="s">
        <v>19</v>
      </c>
      <c r="G2318" s="88" t="s">
        <v>98</v>
      </c>
      <c r="H2318" s="90">
        <v>10000000</v>
      </c>
      <c r="I2318" s="90">
        <v>0</v>
      </c>
      <c r="J2318" s="90">
        <v>0</v>
      </c>
      <c r="K2318" s="90">
        <v>23501000</v>
      </c>
      <c r="L2318" s="90">
        <v>0</v>
      </c>
      <c r="M2318" s="90">
        <f t="shared" si="976"/>
        <v>23501000</v>
      </c>
      <c r="N2318" s="90">
        <f t="shared" si="995"/>
        <v>33501000</v>
      </c>
      <c r="O2318" s="90">
        <v>3500225.82</v>
      </c>
      <c r="P2318" s="90">
        <v>3500027</v>
      </c>
      <c r="Q2318" s="90">
        <v>408864.85</v>
      </c>
      <c r="R2318" s="91">
        <v>386742</v>
      </c>
    </row>
    <row r="2319" spans="1:18" ht="18.600000000000001" thickBot="1" x14ac:dyDescent="0.35">
      <c r="A2319" s="2">
        <v>2021</v>
      </c>
      <c r="B2319" s="118" t="s">
        <v>446</v>
      </c>
      <c r="C2319" s="34" t="s">
        <v>99</v>
      </c>
      <c r="D2319" s="21" t="s">
        <v>18</v>
      </c>
      <c r="E2319" s="21">
        <v>20</v>
      </c>
      <c r="F2319" s="21" t="s">
        <v>19</v>
      </c>
      <c r="G2319" s="88" t="s">
        <v>100</v>
      </c>
      <c r="H2319" s="90">
        <v>52000000</v>
      </c>
      <c r="I2319" s="90">
        <v>0</v>
      </c>
      <c r="J2319" s="90">
        <v>0</v>
      </c>
      <c r="K2319" s="90">
        <v>25923884.280000001</v>
      </c>
      <c r="L2319" s="90">
        <v>0</v>
      </c>
      <c r="M2319" s="90">
        <f t="shared" si="976"/>
        <v>25923884.280000001</v>
      </c>
      <c r="N2319" s="90">
        <f t="shared" si="995"/>
        <v>77923884.280000001</v>
      </c>
      <c r="O2319" s="90">
        <v>77923884.280000001</v>
      </c>
      <c r="P2319" s="90">
        <v>77921423.590000004</v>
      </c>
      <c r="Q2319" s="90">
        <v>22453138.59</v>
      </c>
      <c r="R2319" s="91">
        <v>22453138.59</v>
      </c>
    </row>
    <row r="2320" spans="1:18" ht="31.8" thickBot="1" x14ac:dyDescent="0.35">
      <c r="A2320" s="2">
        <v>2021</v>
      </c>
      <c r="B2320" s="118" t="s">
        <v>446</v>
      </c>
      <c r="C2320" s="33" t="s">
        <v>422</v>
      </c>
      <c r="D2320" s="16"/>
      <c r="E2320" s="16"/>
      <c r="F2320" s="16"/>
      <c r="G2320" s="85" t="s">
        <v>423</v>
      </c>
      <c r="H2320" s="95">
        <f>+H2321</f>
        <v>0</v>
      </c>
      <c r="I2320" s="95">
        <f>+I2321</f>
        <v>0</v>
      </c>
      <c r="J2320" s="95">
        <f>+J2321</f>
        <v>0</v>
      </c>
      <c r="K2320" s="95">
        <f>+K2321</f>
        <v>100000000</v>
      </c>
      <c r="L2320" s="95">
        <f>+L2321</f>
        <v>0</v>
      </c>
      <c r="M2320" s="95">
        <f t="shared" si="976"/>
        <v>100000000</v>
      </c>
      <c r="N2320" s="95">
        <f>+N2321</f>
        <v>100000000</v>
      </c>
      <c r="O2320" s="95">
        <f t="shared" ref="O2320:R2320" si="996">+O2321</f>
        <v>3260600</v>
      </c>
      <c r="P2320" s="95">
        <f t="shared" si="996"/>
        <v>3260600</v>
      </c>
      <c r="Q2320" s="95">
        <f t="shared" si="996"/>
        <v>0</v>
      </c>
      <c r="R2320" s="97">
        <f t="shared" si="996"/>
        <v>0</v>
      </c>
    </row>
    <row r="2321" spans="1:18" ht="31.8" thickBot="1" x14ac:dyDescent="0.35">
      <c r="A2321" s="2">
        <v>2021</v>
      </c>
      <c r="B2321" s="118" t="s">
        <v>446</v>
      </c>
      <c r="C2321" s="34" t="s">
        <v>424</v>
      </c>
      <c r="D2321" s="21" t="s">
        <v>18</v>
      </c>
      <c r="E2321" s="21">
        <v>20</v>
      </c>
      <c r="F2321" s="21" t="s">
        <v>19</v>
      </c>
      <c r="G2321" s="88" t="s">
        <v>425</v>
      </c>
      <c r="H2321" s="90">
        <v>0</v>
      </c>
      <c r="I2321" s="90">
        <v>0</v>
      </c>
      <c r="J2321" s="90">
        <v>0</v>
      </c>
      <c r="K2321" s="90">
        <v>100000000</v>
      </c>
      <c r="L2321" s="90">
        <v>0</v>
      </c>
      <c r="M2321" s="90">
        <f t="shared" si="976"/>
        <v>100000000</v>
      </c>
      <c r="N2321" s="90">
        <f>+H2321+M2321</f>
        <v>100000000</v>
      </c>
      <c r="O2321" s="90">
        <v>3260600</v>
      </c>
      <c r="P2321" s="90">
        <v>3260600</v>
      </c>
      <c r="Q2321" s="90">
        <v>0</v>
      </c>
      <c r="R2321" s="91">
        <v>0</v>
      </c>
    </row>
    <row r="2322" spans="1:18" ht="18.600000000000001" thickBot="1" x14ac:dyDescent="0.35">
      <c r="A2322" s="2">
        <v>2021</v>
      </c>
      <c r="B2322" s="118" t="s">
        <v>446</v>
      </c>
      <c r="C2322" s="15" t="s">
        <v>101</v>
      </c>
      <c r="D2322" s="21"/>
      <c r="E2322" s="21"/>
      <c r="F2322" s="21"/>
      <c r="G2322" s="85" t="s">
        <v>102</v>
      </c>
      <c r="H2322" s="95">
        <f>+H2323+H2334+H2341+H2347+H2330</f>
        <v>19161579180</v>
      </c>
      <c r="I2322" s="95">
        <f>+I2323+I2334+I2341+I2347+I2330</f>
        <v>0</v>
      </c>
      <c r="J2322" s="95">
        <f>+J2323+J2334+J2341+J2347+J2330</f>
        <v>0</v>
      </c>
      <c r="K2322" s="95">
        <f>+K2323+K2334+K2341+K2347+K2330</f>
        <v>541825691.01999998</v>
      </c>
      <c r="L2322" s="95">
        <f>+L2323+L2334+L2341+L2347+L2330</f>
        <v>691250575.30000007</v>
      </c>
      <c r="M2322" s="95">
        <f t="shared" si="976"/>
        <v>-149424884.28000009</v>
      </c>
      <c r="N2322" s="95">
        <f>+N2323+N2334+N2341+N2347+N2330</f>
        <v>19012154295.720001</v>
      </c>
      <c r="O2322" s="95">
        <f t="shared" ref="O2322:R2322" si="997">+O2323+O2334+O2341+O2347+O2330</f>
        <v>18689331990.669998</v>
      </c>
      <c r="P2322" s="95">
        <f t="shared" si="997"/>
        <v>18438917828.610001</v>
      </c>
      <c r="Q2322" s="95">
        <f t="shared" si="997"/>
        <v>13876654706.810001</v>
      </c>
      <c r="R2322" s="97">
        <f t="shared" si="997"/>
        <v>13857088248.810001</v>
      </c>
    </row>
    <row r="2323" spans="1:18" ht="63" thickBot="1" x14ac:dyDescent="0.35">
      <c r="A2323" s="2">
        <v>2021</v>
      </c>
      <c r="B2323" s="118" t="s">
        <v>446</v>
      </c>
      <c r="C2323" s="15" t="s">
        <v>103</v>
      </c>
      <c r="D2323" s="21"/>
      <c r="E2323" s="21"/>
      <c r="F2323" s="21"/>
      <c r="G2323" s="85" t="s">
        <v>104</v>
      </c>
      <c r="H2323" s="95">
        <f>+H2324+H2327+H2328+H2329+H2326+H2325</f>
        <v>853000000</v>
      </c>
      <c r="I2323" s="95">
        <f t="shared" ref="I2323:L2323" si="998">+I2324+I2327+I2328+I2329+I2326+I2325</f>
        <v>0</v>
      </c>
      <c r="J2323" s="95">
        <f t="shared" si="998"/>
        <v>0</v>
      </c>
      <c r="K2323" s="95">
        <f t="shared" si="998"/>
        <v>8423220</v>
      </c>
      <c r="L2323" s="95">
        <f t="shared" si="998"/>
        <v>141316072</v>
      </c>
      <c r="M2323" s="95">
        <f t="shared" si="976"/>
        <v>-132892852</v>
      </c>
      <c r="N2323" s="95">
        <f>+N2324+N2327+N2328+N2329+N2326+N2325</f>
        <v>720107148</v>
      </c>
      <c r="O2323" s="95">
        <f t="shared" ref="O2323:R2323" si="999">+O2324+O2327+O2328+O2329+O2326+O2325</f>
        <v>641210871.79999995</v>
      </c>
      <c r="P2323" s="95">
        <f t="shared" si="999"/>
        <v>591792371.98000002</v>
      </c>
      <c r="Q2323" s="95">
        <f t="shared" si="999"/>
        <v>202024567.97999999</v>
      </c>
      <c r="R2323" s="97">
        <f t="shared" si="999"/>
        <v>202024567.97999999</v>
      </c>
    </row>
    <row r="2324" spans="1:18" ht="31.8" thickBot="1" x14ac:dyDescent="0.35">
      <c r="A2324" s="2">
        <v>2021</v>
      </c>
      <c r="B2324" s="118" t="s">
        <v>446</v>
      </c>
      <c r="C2324" s="20" t="s">
        <v>105</v>
      </c>
      <c r="D2324" s="21" t="s">
        <v>18</v>
      </c>
      <c r="E2324" s="21">
        <v>20</v>
      </c>
      <c r="F2324" s="21" t="s">
        <v>19</v>
      </c>
      <c r="G2324" s="88" t="s">
        <v>106</v>
      </c>
      <c r="H2324" s="90">
        <v>6000000</v>
      </c>
      <c r="I2324" s="90">
        <v>0</v>
      </c>
      <c r="J2324" s="90">
        <v>0</v>
      </c>
      <c r="K2324" s="90">
        <v>0</v>
      </c>
      <c r="L2324" s="90">
        <v>0</v>
      </c>
      <c r="M2324" s="90">
        <f t="shared" si="976"/>
        <v>0</v>
      </c>
      <c r="N2324" s="90">
        <f t="shared" ref="N2324:N2329" si="1000">+H2324+M2324</f>
        <v>6000000</v>
      </c>
      <c r="O2324" s="90">
        <v>2203000</v>
      </c>
      <c r="P2324" s="90">
        <v>2200000</v>
      </c>
      <c r="Q2324" s="90">
        <v>2200000</v>
      </c>
      <c r="R2324" s="91">
        <v>2200000</v>
      </c>
    </row>
    <row r="2325" spans="1:18" ht="18.600000000000001" thickBot="1" x14ac:dyDescent="0.35">
      <c r="A2325" s="2">
        <v>2021</v>
      </c>
      <c r="B2325" s="118" t="s">
        <v>446</v>
      </c>
      <c r="C2325" s="20" t="s">
        <v>443</v>
      </c>
      <c r="D2325" s="21" t="s">
        <v>18</v>
      </c>
      <c r="E2325" s="21">
        <v>20</v>
      </c>
      <c r="F2325" s="21" t="s">
        <v>19</v>
      </c>
      <c r="G2325" s="88" t="s">
        <v>444</v>
      </c>
      <c r="H2325" s="90">
        <v>0</v>
      </c>
      <c r="I2325" s="90">
        <v>0</v>
      </c>
      <c r="J2325" s="90">
        <v>0</v>
      </c>
      <c r="K2325" s="90">
        <v>5000000</v>
      </c>
      <c r="L2325" s="90">
        <v>0</v>
      </c>
      <c r="M2325" s="90">
        <f t="shared" si="976"/>
        <v>5000000</v>
      </c>
      <c r="N2325" s="90">
        <f t="shared" si="1000"/>
        <v>5000000</v>
      </c>
      <c r="O2325" s="90">
        <v>5000000</v>
      </c>
      <c r="P2325" s="90">
        <v>0</v>
      </c>
      <c r="Q2325" s="90">
        <v>0</v>
      </c>
      <c r="R2325" s="91">
        <v>0</v>
      </c>
    </row>
    <row r="2326" spans="1:18" ht="18.600000000000001" thickBot="1" x14ac:dyDescent="0.35">
      <c r="A2326" s="2">
        <v>2021</v>
      </c>
      <c r="B2326" s="118" t="s">
        <v>446</v>
      </c>
      <c r="C2326" s="20" t="s">
        <v>397</v>
      </c>
      <c r="D2326" s="21" t="s">
        <v>18</v>
      </c>
      <c r="E2326" s="21">
        <v>20</v>
      </c>
      <c r="F2326" s="21" t="s">
        <v>19</v>
      </c>
      <c r="G2326" s="88" t="s">
        <v>398</v>
      </c>
      <c r="H2326" s="90">
        <v>0</v>
      </c>
      <c r="I2326" s="90">
        <v>0</v>
      </c>
      <c r="J2326" s="90">
        <v>0</v>
      </c>
      <c r="K2326" s="90">
        <f>3422220+1000</f>
        <v>3423220</v>
      </c>
      <c r="L2326" s="90">
        <v>0</v>
      </c>
      <c r="M2326" s="90">
        <f t="shared" si="976"/>
        <v>3423220</v>
      </c>
      <c r="N2326" s="90">
        <f t="shared" si="1000"/>
        <v>3423220</v>
      </c>
      <c r="O2326" s="90">
        <v>3423220</v>
      </c>
      <c r="P2326" s="90">
        <v>3422228.7</v>
      </c>
      <c r="Q2326" s="90">
        <v>240658.7</v>
      </c>
      <c r="R2326" s="91">
        <v>240658.7</v>
      </c>
    </row>
    <row r="2327" spans="1:18" ht="18.600000000000001" thickBot="1" x14ac:dyDescent="0.35">
      <c r="A2327" s="2">
        <v>2021</v>
      </c>
      <c r="B2327" s="118" t="s">
        <v>446</v>
      </c>
      <c r="C2327" s="20" t="s">
        <v>107</v>
      </c>
      <c r="D2327" s="21" t="s">
        <v>18</v>
      </c>
      <c r="E2327" s="21">
        <v>20</v>
      </c>
      <c r="F2327" s="21" t="s">
        <v>19</v>
      </c>
      <c r="G2327" s="88" t="s">
        <v>108</v>
      </c>
      <c r="H2327" s="90">
        <v>15000000</v>
      </c>
      <c r="I2327" s="90">
        <v>0</v>
      </c>
      <c r="J2327" s="90">
        <v>0</v>
      </c>
      <c r="K2327" s="90">
        <v>0</v>
      </c>
      <c r="L2327" s="90">
        <v>0</v>
      </c>
      <c r="M2327" s="90">
        <f t="shared" si="976"/>
        <v>0</v>
      </c>
      <c r="N2327" s="90">
        <f t="shared" si="1000"/>
        <v>15000000</v>
      </c>
      <c r="O2327" s="90">
        <v>8756010.8000000007</v>
      </c>
      <c r="P2327" s="90">
        <v>8753026.5899999999</v>
      </c>
      <c r="Q2327" s="90">
        <v>6798376.5899999999</v>
      </c>
      <c r="R2327" s="91">
        <v>6798376.5899999999</v>
      </c>
    </row>
    <row r="2328" spans="1:18" ht="18.600000000000001" thickBot="1" x14ac:dyDescent="0.35">
      <c r="A2328" s="2">
        <v>2021</v>
      </c>
      <c r="B2328" s="118" t="s">
        <v>446</v>
      </c>
      <c r="C2328" s="20" t="s">
        <v>109</v>
      </c>
      <c r="D2328" s="21" t="s">
        <v>18</v>
      </c>
      <c r="E2328" s="21">
        <v>20</v>
      </c>
      <c r="F2328" s="21" t="s">
        <v>19</v>
      </c>
      <c r="G2328" s="88" t="s">
        <v>110</v>
      </c>
      <c r="H2328" s="90">
        <v>456000000</v>
      </c>
      <c r="I2328" s="90">
        <v>0</v>
      </c>
      <c r="J2328" s="90">
        <v>0</v>
      </c>
      <c r="K2328" s="90">
        <v>0</v>
      </c>
      <c r="L2328" s="90">
        <f>10000000+46316072</f>
        <v>56316072</v>
      </c>
      <c r="M2328" s="90">
        <f t="shared" si="976"/>
        <v>-56316072</v>
      </c>
      <c r="N2328" s="90">
        <f t="shared" si="1000"/>
        <v>399683928</v>
      </c>
      <c r="O2328" s="90">
        <v>384636584</v>
      </c>
      <c r="P2328" s="90">
        <v>384631584</v>
      </c>
      <c r="Q2328" s="90">
        <v>0</v>
      </c>
      <c r="R2328" s="91">
        <v>0</v>
      </c>
    </row>
    <row r="2329" spans="1:18" ht="31.8" thickBot="1" x14ac:dyDescent="0.35">
      <c r="A2329" s="2">
        <v>2021</v>
      </c>
      <c r="B2329" s="118" t="s">
        <v>446</v>
      </c>
      <c r="C2329" s="20" t="s">
        <v>111</v>
      </c>
      <c r="D2329" s="21" t="s">
        <v>18</v>
      </c>
      <c r="E2329" s="21">
        <v>20</v>
      </c>
      <c r="F2329" s="21" t="s">
        <v>19</v>
      </c>
      <c r="G2329" s="88" t="s">
        <v>112</v>
      </c>
      <c r="H2329" s="90">
        <v>376000000</v>
      </c>
      <c r="I2329" s="90">
        <v>0</v>
      </c>
      <c r="J2329" s="90">
        <v>0</v>
      </c>
      <c r="K2329" s="90">
        <v>0</v>
      </c>
      <c r="L2329" s="90">
        <v>85000000</v>
      </c>
      <c r="M2329" s="90">
        <f t="shared" si="976"/>
        <v>-85000000</v>
      </c>
      <c r="N2329" s="90">
        <f t="shared" si="1000"/>
        <v>291000000</v>
      </c>
      <c r="O2329" s="90">
        <v>237192057</v>
      </c>
      <c r="P2329" s="90">
        <v>192785532.69</v>
      </c>
      <c r="Q2329" s="90">
        <v>192785532.69</v>
      </c>
      <c r="R2329" s="91">
        <v>192785532.69</v>
      </c>
    </row>
    <row r="2330" spans="1:18" ht="47.4" thickBot="1" x14ac:dyDescent="0.35">
      <c r="A2330" s="2">
        <v>2021</v>
      </c>
      <c r="B2330" s="118" t="s">
        <v>446</v>
      </c>
      <c r="C2330" s="15" t="s">
        <v>113</v>
      </c>
      <c r="D2330" s="21"/>
      <c r="E2330" s="21"/>
      <c r="F2330" s="21"/>
      <c r="G2330" s="85" t="s">
        <v>114</v>
      </c>
      <c r="H2330" s="95">
        <f>+H2331+H2332+H2333</f>
        <v>9682389879</v>
      </c>
      <c r="I2330" s="95">
        <f>+I2331+I2332+I2333</f>
        <v>0</v>
      </c>
      <c r="J2330" s="95">
        <f>+J2331+J2332+J2333</f>
        <v>0</v>
      </c>
      <c r="K2330" s="95">
        <f>+K2331+K2332+K2333</f>
        <v>67264197</v>
      </c>
      <c r="L2330" s="95">
        <f>+L2331+L2332+L2333</f>
        <v>48037823.82</v>
      </c>
      <c r="M2330" s="95">
        <f t="shared" si="976"/>
        <v>19226373.18</v>
      </c>
      <c r="N2330" s="95">
        <f>+N2331+N2332+N2333</f>
        <v>9701616252.1800003</v>
      </c>
      <c r="O2330" s="95">
        <f t="shared" ref="O2330:R2330" si="1001">+O2331+O2332+O2333</f>
        <v>9651061261.7799988</v>
      </c>
      <c r="P2330" s="95">
        <f t="shared" si="1001"/>
        <v>9503932677.7999992</v>
      </c>
      <c r="Q2330" s="95">
        <f t="shared" si="1001"/>
        <v>7624469527.2700005</v>
      </c>
      <c r="R2330" s="97">
        <f t="shared" si="1001"/>
        <v>7624210153.2700005</v>
      </c>
    </row>
    <row r="2331" spans="1:18" ht="18.600000000000001" thickBot="1" x14ac:dyDescent="0.35">
      <c r="A2331" s="2">
        <v>2021</v>
      </c>
      <c r="B2331" s="118" t="s">
        <v>446</v>
      </c>
      <c r="C2331" s="20" t="s">
        <v>115</v>
      </c>
      <c r="D2331" s="21" t="s">
        <v>18</v>
      </c>
      <c r="E2331" s="21">
        <v>20</v>
      </c>
      <c r="F2331" s="21" t="s">
        <v>19</v>
      </c>
      <c r="G2331" s="88" t="s">
        <v>116</v>
      </c>
      <c r="H2331" s="90">
        <v>1764740547</v>
      </c>
      <c r="I2331" s="90">
        <v>0</v>
      </c>
      <c r="J2331" s="90">
        <v>0</v>
      </c>
      <c r="K2331" s="90">
        <f>55459348+1804849</f>
        <v>57264197</v>
      </c>
      <c r="L2331" s="90">
        <v>0</v>
      </c>
      <c r="M2331" s="90">
        <f t="shared" si="976"/>
        <v>57264197</v>
      </c>
      <c r="N2331" s="90">
        <f>+H2331+M2331</f>
        <v>1822004744</v>
      </c>
      <c r="O2331" s="90">
        <v>1822004744</v>
      </c>
      <c r="P2331" s="90">
        <v>1822004744</v>
      </c>
      <c r="Q2331" s="90">
        <v>1821488566</v>
      </c>
      <c r="R2331" s="91">
        <v>1821488566</v>
      </c>
    </row>
    <row r="2332" spans="1:18" ht="18.600000000000001" thickBot="1" x14ac:dyDescent="0.35">
      <c r="A2332" s="2">
        <v>2021</v>
      </c>
      <c r="B2332" s="118" t="s">
        <v>446</v>
      </c>
      <c r="C2332" s="20" t="s">
        <v>117</v>
      </c>
      <c r="D2332" s="21" t="s">
        <v>18</v>
      </c>
      <c r="E2332" s="21">
        <v>20</v>
      </c>
      <c r="F2332" s="21" t="s">
        <v>19</v>
      </c>
      <c r="G2332" s="88" t="s">
        <v>118</v>
      </c>
      <c r="H2332" s="90">
        <v>7916649332</v>
      </c>
      <c r="I2332" s="90">
        <v>0</v>
      </c>
      <c r="J2332" s="90">
        <v>0</v>
      </c>
      <c r="K2332" s="90">
        <v>0</v>
      </c>
      <c r="L2332" s="90">
        <f>3422220+8575775.1+34234979.72+1804849</f>
        <v>48037823.82</v>
      </c>
      <c r="M2332" s="90">
        <f t="shared" si="976"/>
        <v>-48037823.82</v>
      </c>
      <c r="N2332" s="90">
        <f>+H2332+M2332</f>
        <v>7868611508.1800003</v>
      </c>
      <c r="O2332" s="90">
        <v>7818056517.7799997</v>
      </c>
      <c r="P2332" s="90">
        <v>7670927933.8000002</v>
      </c>
      <c r="Q2332" s="90">
        <v>5800646594.6800003</v>
      </c>
      <c r="R2332" s="91">
        <v>5800646594.6800003</v>
      </c>
    </row>
    <row r="2333" spans="1:18" ht="31.8" thickBot="1" x14ac:dyDescent="0.35">
      <c r="A2333" s="2">
        <v>2021</v>
      </c>
      <c r="B2333" s="118" t="s">
        <v>446</v>
      </c>
      <c r="C2333" s="20" t="s">
        <v>119</v>
      </c>
      <c r="D2333" s="21" t="s">
        <v>18</v>
      </c>
      <c r="E2333" s="21">
        <v>20</v>
      </c>
      <c r="F2333" s="21" t="s">
        <v>19</v>
      </c>
      <c r="G2333" s="88" t="s">
        <v>120</v>
      </c>
      <c r="H2333" s="90">
        <v>1000000</v>
      </c>
      <c r="I2333" s="90">
        <v>0</v>
      </c>
      <c r="J2333" s="90">
        <v>0</v>
      </c>
      <c r="K2333" s="90">
        <v>10000000</v>
      </c>
      <c r="L2333" s="90">
        <v>0</v>
      </c>
      <c r="M2333" s="90">
        <f t="shared" si="976"/>
        <v>10000000</v>
      </c>
      <c r="N2333" s="90">
        <f>+H2333+M2333</f>
        <v>11000000</v>
      </c>
      <c r="O2333" s="90">
        <v>11000000</v>
      </c>
      <c r="P2333" s="90">
        <v>11000000</v>
      </c>
      <c r="Q2333" s="90">
        <v>2334366.59</v>
      </c>
      <c r="R2333" s="91">
        <v>2074992.59</v>
      </c>
    </row>
    <row r="2334" spans="1:18" ht="31.8" thickBot="1" x14ac:dyDescent="0.35">
      <c r="A2334" s="2">
        <v>2021</v>
      </c>
      <c r="B2334" s="118" t="s">
        <v>446</v>
      </c>
      <c r="C2334" s="15" t="s">
        <v>121</v>
      </c>
      <c r="D2334" s="21"/>
      <c r="E2334" s="21"/>
      <c r="F2334" s="21"/>
      <c r="G2334" s="85" t="s">
        <v>122</v>
      </c>
      <c r="H2334" s="95">
        <f>SUM(H2335:H2340)</f>
        <v>8027189301</v>
      </c>
      <c r="I2334" s="95">
        <f>SUM(I2335:I2340)</f>
        <v>0</v>
      </c>
      <c r="J2334" s="95">
        <f>SUM(J2335:J2340)</f>
        <v>0</v>
      </c>
      <c r="K2334" s="95">
        <f>SUM(K2335:K2340)</f>
        <v>384107674.01999998</v>
      </c>
      <c r="L2334" s="95">
        <f>SUM(L2335:L2340)</f>
        <v>419896679.48000002</v>
      </c>
      <c r="M2334" s="95">
        <f t="shared" si="976"/>
        <v>-35789005.460000038</v>
      </c>
      <c r="N2334" s="95">
        <f>SUM(N2335:N2340)</f>
        <v>7991400295.539999</v>
      </c>
      <c r="O2334" s="95">
        <f t="shared" ref="O2334:R2334" si="1002">SUM(O2335:O2340)</f>
        <v>7887949568.8600006</v>
      </c>
      <c r="P2334" s="95">
        <f t="shared" si="1002"/>
        <v>7835414019.6800003</v>
      </c>
      <c r="Q2334" s="95">
        <f t="shared" si="1002"/>
        <v>5718800970.4100008</v>
      </c>
      <c r="R2334" s="97">
        <f t="shared" si="1002"/>
        <v>5699493886.4100008</v>
      </c>
    </row>
    <row r="2335" spans="1:18" ht="18.600000000000001" thickBot="1" x14ac:dyDescent="0.35">
      <c r="A2335" s="2">
        <v>2021</v>
      </c>
      <c r="B2335" s="118" t="s">
        <v>446</v>
      </c>
      <c r="C2335" s="20" t="s">
        <v>123</v>
      </c>
      <c r="D2335" s="21" t="s">
        <v>18</v>
      </c>
      <c r="E2335" s="21">
        <v>20</v>
      </c>
      <c r="F2335" s="21" t="s">
        <v>19</v>
      </c>
      <c r="G2335" s="88" t="s">
        <v>124</v>
      </c>
      <c r="H2335" s="90">
        <v>1901794484</v>
      </c>
      <c r="I2335" s="90">
        <v>0</v>
      </c>
      <c r="J2335" s="90">
        <v>0</v>
      </c>
      <c r="K2335" s="90">
        <f>58000000+84968400+46410000+46316072</f>
        <v>235694472</v>
      </c>
      <c r="L2335" s="90">
        <v>0</v>
      </c>
      <c r="M2335" s="90">
        <f t="shared" si="976"/>
        <v>235694472</v>
      </c>
      <c r="N2335" s="90">
        <f t="shared" ref="N2335:N2340" si="1003">+H2335+M2335</f>
        <v>2137488956</v>
      </c>
      <c r="O2335" s="90">
        <v>2131792586.23</v>
      </c>
      <c r="P2335" s="90">
        <v>2124081684.9300001</v>
      </c>
      <c r="Q2335" s="90">
        <v>1505300228.9300001</v>
      </c>
      <c r="R2335" s="91">
        <v>1505300228.9300001</v>
      </c>
    </row>
    <row r="2336" spans="1:18" ht="31.8" thickBot="1" x14ac:dyDescent="0.35">
      <c r="A2336" s="2">
        <v>2021</v>
      </c>
      <c r="B2336" s="118" t="s">
        <v>446</v>
      </c>
      <c r="C2336" s="20" t="s">
        <v>125</v>
      </c>
      <c r="D2336" s="21" t="s">
        <v>18</v>
      </c>
      <c r="E2336" s="21">
        <v>20</v>
      </c>
      <c r="F2336" s="21" t="s">
        <v>19</v>
      </c>
      <c r="G2336" s="88" t="s">
        <v>126</v>
      </c>
      <c r="H2336" s="90">
        <v>3522762176</v>
      </c>
      <c r="I2336" s="90">
        <v>0</v>
      </c>
      <c r="J2336" s="90">
        <v>0</v>
      </c>
      <c r="K2336" s="90">
        <v>0</v>
      </c>
      <c r="L2336" s="90">
        <f>23501000+58000000</f>
        <v>81501000</v>
      </c>
      <c r="M2336" s="90">
        <f t="shared" si="976"/>
        <v>-81501000</v>
      </c>
      <c r="N2336" s="90">
        <f t="shared" si="1003"/>
        <v>3441261176</v>
      </c>
      <c r="O2336" s="90">
        <v>3362651876.1999998</v>
      </c>
      <c r="P2336" s="90">
        <v>3336383021.6599998</v>
      </c>
      <c r="Q2336" s="90">
        <v>2466434669.6599998</v>
      </c>
      <c r="R2336" s="91">
        <v>2466434669.6599998</v>
      </c>
    </row>
    <row r="2337" spans="1:18" ht="31.8" thickBot="1" x14ac:dyDescent="0.35">
      <c r="A2337" s="2">
        <v>2021</v>
      </c>
      <c r="B2337" s="118" t="s">
        <v>446</v>
      </c>
      <c r="C2337" s="20" t="s">
        <v>127</v>
      </c>
      <c r="D2337" s="21" t="s">
        <v>18</v>
      </c>
      <c r="E2337" s="21">
        <v>20</v>
      </c>
      <c r="F2337" s="21" t="s">
        <v>19</v>
      </c>
      <c r="G2337" s="88" t="s">
        <v>128</v>
      </c>
      <c r="H2337" s="90">
        <v>438053756</v>
      </c>
      <c r="I2337" s="90">
        <v>0</v>
      </c>
      <c r="J2337" s="90">
        <v>0</v>
      </c>
      <c r="K2337" s="90">
        <v>0</v>
      </c>
      <c r="L2337" s="90">
        <f>99083304.05+46410000</f>
        <v>145493304.05000001</v>
      </c>
      <c r="M2337" s="90">
        <f t="shared" si="976"/>
        <v>-145493304.05000001</v>
      </c>
      <c r="N2337" s="90">
        <f t="shared" si="1003"/>
        <v>292560451.94999999</v>
      </c>
      <c r="O2337" s="90">
        <v>274341922.83999997</v>
      </c>
      <c r="P2337" s="90">
        <v>260020103.68000001</v>
      </c>
      <c r="Q2337" s="90">
        <v>244631723.56999999</v>
      </c>
      <c r="R2337" s="91">
        <v>244631723.56999999</v>
      </c>
    </row>
    <row r="2338" spans="1:18" ht="18.600000000000001" thickBot="1" x14ac:dyDescent="0.35">
      <c r="A2338" s="2">
        <v>2021</v>
      </c>
      <c r="B2338" s="118" t="s">
        <v>446</v>
      </c>
      <c r="C2338" s="20" t="s">
        <v>129</v>
      </c>
      <c r="D2338" s="21" t="s">
        <v>18</v>
      </c>
      <c r="E2338" s="21">
        <v>20</v>
      </c>
      <c r="F2338" s="21" t="s">
        <v>19</v>
      </c>
      <c r="G2338" s="88" t="s">
        <v>130</v>
      </c>
      <c r="H2338" s="90">
        <v>1485186461</v>
      </c>
      <c r="I2338" s="90">
        <v>0</v>
      </c>
      <c r="J2338" s="90">
        <v>0</v>
      </c>
      <c r="K2338" s="90">
        <f>119466283.77+5000000</f>
        <v>124466283.77</v>
      </c>
      <c r="L2338" s="90">
        <f>100000000+10000000</f>
        <v>110000000</v>
      </c>
      <c r="M2338" s="90">
        <f t="shared" si="976"/>
        <v>14466283.769999996</v>
      </c>
      <c r="N2338" s="90">
        <f t="shared" si="1003"/>
        <v>1499652744.77</v>
      </c>
      <c r="O2338" s="90">
        <v>1498726216.77</v>
      </c>
      <c r="P2338" s="90">
        <v>1494600500.75</v>
      </c>
      <c r="Q2338" s="90">
        <v>1066955708.9</v>
      </c>
      <c r="R2338" s="91">
        <v>1047648624.9</v>
      </c>
    </row>
    <row r="2339" spans="1:18" ht="47.4" thickBot="1" x14ac:dyDescent="0.35">
      <c r="A2339" s="2">
        <v>2021</v>
      </c>
      <c r="B2339" s="118" t="s">
        <v>446</v>
      </c>
      <c r="C2339" s="20" t="s">
        <v>131</v>
      </c>
      <c r="D2339" s="21" t="s">
        <v>18</v>
      </c>
      <c r="E2339" s="21">
        <v>20</v>
      </c>
      <c r="F2339" s="21" t="s">
        <v>19</v>
      </c>
      <c r="G2339" s="88" t="s">
        <v>132</v>
      </c>
      <c r="H2339" s="90">
        <v>160471120</v>
      </c>
      <c r="I2339" s="90">
        <v>0</v>
      </c>
      <c r="J2339" s="90">
        <v>0</v>
      </c>
      <c r="K2339" s="90">
        <v>10094918.25</v>
      </c>
      <c r="L2339" s="90">
        <v>0</v>
      </c>
      <c r="M2339" s="90">
        <f t="shared" si="976"/>
        <v>10094918.25</v>
      </c>
      <c r="N2339" s="90">
        <f t="shared" si="1003"/>
        <v>170566038.25</v>
      </c>
      <c r="O2339" s="90">
        <v>170566038.25</v>
      </c>
      <c r="P2339" s="90">
        <v>170500811.75</v>
      </c>
      <c r="Q2339" s="90">
        <v>102474816.31</v>
      </c>
      <c r="R2339" s="91">
        <v>102474816.31</v>
      </c>
    </row>
    <row r="2340" spans="1:18" ht="47.4" thickBot="1" x14ac:dyDescent="0.35">
      <c r="A2340" s="2">
        <v>2021</v>
      </c>
      <c r="B2340" s="118" t="s">
        <v>446</v>
      </c>
      <c r="C2340" s="20" t="s">
        <v>133</v>
      </c>
      <c r="D2340" s="21" t="s">
        <v>18</v>
      </c>
      <c r="E2340" s="21">
        <v>20</v>
      </c>
      <c r="F2340" s="21" t="s">
        <v>19</v>
      </c>
      <c r="G2340" s="88" t="s">
        <v>134</v>
      </c>
      <c r="H2340" s="90">
        <v>518921304</v>
      </c>
      <c r="I2340" s="90">
        <v>0</v>
      </c>
      <c r="J2340" s="90">
        <v>0</v>
      </c>
      <c r="K2340" s="90">
        <v>13852000</v>
      </c>
      <c r="L2340" s="90">
        <f>55459348+27443027.43</f>
        <v>82902375.430000007</v>
      </c>
      <c r="M2340" s="90">
        <f t="shared" si="976"/>
        <v>-69050375.430000007</v>
      </c>
      <c r="N2340" s="90">
        <f t="shared" si="1003"/>
        <v>449870928.56999999</v>
      </c>
      <c r="O2340" s="90">
        <v>449870928.56999999</v>
      </c>
      <c r="P2340" s="90">
        <v>449827896.91000003</v>
      </c>
      <c r="Q2340" s="90">
        <v>333003823.04000002</v>
      </c>
      <c r="R2340" s="91">
        <v>333003823.04000002</v>
      </c>
    </row>
    <row r="2341" spans="1:18" ht="31.8" thickBot="1" x14ac:dyDescent="0.35">
      <c r="A2341" s="2">
        <v>2021</v>
      </c>
      <c r="B2341" s="118" t="s">
        <v>446</v>
      </c>
      <c r="C2341" s="15" t="s">
        <v>135</v>
      </c>
      <c r="D2341" s="21"/>
      <c r="E2341" s="21"/>
      <c r="F2341" s="21"/>
      <c r="G2341" s="85" t="s">
        <v>136</v>
      </c>
      <c r="H2341" s="95">
        <f>SUM(H2342:H2346)</f>
        <v>563000000</v>
      </c>
      <c r="I2341" s="95">
        <f>SUM(I2342:I2346)</f>
        <v>0</v>
      </c>
      <c r="J2341" s="95">
        <f>SUM(J2342:J2346)</f>
        <v>0</v>
      </c>
      <c r="K2341" s="95">
        <f>SUM(K2342:K2346)</f>
        <v>82030600</v>
      </c>
      <c r="L2341" s="95">
        <f>SUM(L2342:L2346)</f>
        <v>82000000</v>
      </c>
      <c r="M2341" s="95">
        <f t="shared" ref="M2341:M2404" si="1004">+I2341-J2341+K2341-L2341</f>
        <v>30600</v>
      </c>
      <c r="N2341" s="95">
        <f>SUM(N2342:N2346)</f>
        <v>563030600</v>
      </c>
      <c r="O2341" s="95">
        <f t="shared" ref="O2341:R2341" si="1005">SUM(O2342:O2346)</f>
        <v>498325751.72000003</v>
      </c>
      <c r="P2341" s="95">
        <f t="shared" si="1005"/>
        <v>496994222.64000005</v>
      </c>
      <c r="Q2341" s="95">
        <f t="shared" si="1005"/>
        <v>320575104.63999999</v>
      </c>
      <c r="R2341" s="97">
        <f t="shared" si="1005"/>
        <v>320575104.63999999</v>
      </c>
    </row>
    <row r="2342" spans="1:18" ht="18.600000000000001" thickBot="1" x14ac:dyDescent="0.35">
      <c r="A2342" s="2">
        <v>2021</v>
      </c>
      <c r="B2342" s="118" t="s">
        <v>446</v>
      </c>
      <c r="C2342" s="20" t="s">
        <v>137</v>
      </c>
      <c r="D2342" s="21" t="s">
        <v>18</v>
      </c>
      <c r="E2342" s="21">
        <v>20</v>
      </c>
      <c r="F2342" s="21" t="s">
        <v>19</v>
      </c>
      <c r="G2342" s="88" t="s">
        <v>138</v>
      </c>
      <c r="H2342" s="90">
        <v>270000000</v>
      </c>
      <c r="I2342" s="90">
        <v>0</v>
      </c>
      <c r="J2342" s="90">
        <v>0</v>
      </c>
      <c r="K2342" s="90">
        <v>11000</v>
      </c>
      <c r="L2342" s="90">
        <v>0</v>
      </c>
      <c r="M2342" s="90">
        <f t="shared" si="1004"/>
        <v>11000</v>
      </c>
      <c r="N2342" s="90">
        <f t="shared" ref="N2342:N2347" si="1006">+H2342+M2342</f>
        <v>270011000</v>
      </c>
      <c r="O2342" s="90">
        <v>270011000</v>
      </c>
      <c r="P2342" s="90">
        <v>269692538.48000002</v>
      </c>
      <c r="Q2342" s="90">
        <v>191082538.47999999</v>
      </c>
      <c r="R2342" s="91">
        <v>191082538.47999999</v>
      </c>
    </row>
    <row r="2343" spans="1:18" ht="31.8" thickBot="1" x14ac:dyDescent="0.35">
      <c r="A2343" s="2">
        <v>2021</v>
      </c>
      <c r="B2343" s="118" t="s">
        <v>446</v>
      </c>
      <c r="C2343" s="20" t="s">
        <v>139</v>
      </c>
      <c r="D2343" s="21" t="s">
        <v>18</v>
      </c>
      <c r="E2343" s="21">
        <v>20</v>
      </c>
      <c r="F2343" s="21" t="s">
        <v>19</v>
      </c>
      <c r="G2343" s="88" t="s">
        <v>140</v>
      </c>
      <c r="H2343" s="90">
        <v>50000000</v>
      </c>
      <c r="I2343" s="90">
        <v>0</v>
      </c>
      <c r="J2343" s="90">
        <v>0</v>
      </c>
      <c r="K2343" s="90">
        <v>0</v>
      </c>
      <c r="L2343" s="90">
        <v>0</v>
      </c>
      <c r="M2343" s="90">
        <f t="shared" si="1004"/>
        <v>0</v>
      </c>
      <c r="N2343" s="90">
        <f t="shared" si="1006"/>
        <v>50000000</v>
      </c>
      <c r="O2343" s="90">
        <v>16472813.720000001</v>
      </c>
      <c r="P2343" s="90">
        <v>16469813.720000001</v>
      </c>
      <c r="Q2343" s="90">
        <v>3765103.72</v>
      </c>
      <c r="R2343" s="91">
        <v>3765103.72</v>
      </c>
    </row>
    <row r="2344" spans="1:18" ht="47.4" thickBot="1" x14ac:dyDescent="0.35">
      <c r="A2344" s="2">
        <v>2021</v>
      </c>
      <c r="B2344" s="118" t="s">
        <v>446</v>
      </c>
      <c r="C2344" s="20" t="s">
        <v>141</v>
      </c>
      <c r="D2344" s="21" t="s">
        <v>18</v>
      </c>
      <c r="E2344" s="21">
        <v>20</v>
      </c>
      <c r="F2344" s="21" t="s">
        <v>19</v>
      </c>
      <c r="G2344" s="88" t="s">
        <v>142</v>
      </c>
      <c r="H2344" s="90">
        <v>3000000</v>
      </c>
      <c r="I2344" s="90">
        <v>0</v>
      </c>
      <c r="J2344" s="90">
        <v>0</v>
      </c>
      <c r="K2344" s="90">
        <v>0</v>
      </c>
      <c r="L2344" s="90">
        <v>0</v>
      </c>
      <c r="M2344" s="90">
        <f t="shared" si="1004"/>
        <v>0</v>
      </c>
      <c r="N2344" s="90">
        <f t="shared" si="1006"/>
        <v>3000000</v>
      </c>
      <c r="O2344" s="90">
        <v>1822338</v>
      </c>
      <c r="P2344" s="90">
        <v>830315.78</v>
      </c>
      <c r="Q2344" s="90">
        <v>830315.78</v>
      </c>
      <c r="R2344" s="91">
        <v>830315.78</v>
      </c>
    </row>
    <row r="2345" spans="1:18" ht="31.8" thickBot="1" x14ac:dyDescent="0.35">
      <c r="A2345" s="2">
        <v>2021</v>
      </c>
      <c r="B2345" s="118" t="s">
        <v>446</v>
      </c>
      <c r="C2345" s="20" t="s">
        <v>143</v>
      </c>
      <c r="D2345" s="21" t="s">
        <v>18</v>
      </c>
      <c r="E2345" s="21">
        <v>20</v>
      </c>
      <c r="F2345" s="21" t="s">
        <v>19</v>
      </c>
      <c r="G2345" s="88" t="s">
        <v>144</v>
      </c>
      <c r="H2345" s="90">
        <v>210000000</v>
      </c>
      <c r="I2345" s="90">
        <v>0</v>
      </c>
      <c r="J2345" s="90">
        <v>0</v>
      </c>
      <c r="K2345" s="90">
        <v>10600</v>
      </c>
      <c r="L2345" s="90">
        <v>82000000</v>
      </c>
      <c r="M2345" s="90">
        <f t="shared" si="1004"/>
        <v>-81989400</v>
      </c>
      <c r="N2345" s="92">
        <f t="shared" si="1006"/>
        <v>128010600</v>
      </c>
      <c r="O2345" s="90">
        <v>98010600</v>
      </c>
      <c r="P2345" s="90">
        <v>98000432.340000004</v>
      </c>
      <c r="Q2345" s="90">
        <v>21762867.34</v>
      </c>
      <c r="R2345" s="91">
        <v>21762867.34</v>
      </c>
    </row>
    <row r="2346" spans="1:18" ht="18.600000000000001" thickBot="1" x14ac:dyDescent="0.35">
      <c r="A2346" s="2">
        <v>2021</v>
      </c>
      <c r="B2346" s="118" t="s">
        <v>446</v>
      </c>
      <c r="C2346" s="20" t="s">
        <v>145</v>
      </c>
      <c r="D2346" s="21" t="s">
        <v>18</v>
      </c>
      <c r="E2346" s="21">
        <v>20</v>
      </c>
      <c r="F2346" s="21" t="s">
        <v>19</v>
      </c>
      <c r="G2346" s="88" t="s">
        <v>146</v>
      </c>
      <c r="H2346" s="90">
        <v>30000000</v>
      </c>
      <c r="I2346" s="90">
        <v>0</v>
      </c>
      <c r="J2346" s="90">
        <v>0</v>
      </c>
      <c r="K2346" s="90">
        <f>82000000+9000</f>
        <v>82009000</v>
      </c>
      <c r="L2346" s="90">
        <v>0</v>
      </c>
      <c r="M2346" s="90">
        <f t="shared" si="1004"/>
        <v>82009000</v>
      </c>
      <c r="N2346" s="92">
        <f t="shared" si="1006"/>
        <v>112009000</v>
      </c>
      <c r="O2346" s="90">
        <v>112009000</v>
      </c>
      <c r="P2346" s="90">
        <v>112001122.31999999</v>
      </c>
      <c r="Q2346" s="90">
        <v>103134279.31999999</v>
      </c>
      <c r="R2346" s="91">
        <v>103134279.31999999</v>
      </c>
    </row>
    <row r="2347" spans="1:18" ht="18.600000000000001" thickBot="1" x14ac:dyDescent="0.35">
      <c r="A2347" s="2">
        <v>2021</v>
      </c>
      <c r="B2347" s="118" t="s">
        <v>446</v>
      </c>
      <c r="C2347" s="15" t="s">
        <v>147</v>
      </c>
      <c r="D2347" s="21" t="s">
        <v>18</v>
      </c>
      <c r="E2347" s="21">
        <v>20</v>
      </c>
      <c r="F2347" s="21" t="s">
        <v>19</v>
      </c>
      <c r="G2347" s="85" t="s">
        <v>148</v>
      </c>
      <c r="H2347" s="95">
        <v>36000000</v>
      </c>
      <c r="I2347" s="95">
        <v>0</v>
      </c>
      <c r="J2347" s="95">
        <v>0</v>
      </c>
      <c r="K2347" s="95">
        <v>0</v>
      </c>
      <c r="L2347" s="95">
        <v>0</v>
      </c>
      <c r="M2347" s="95">
        <f t="shared" si="1004"/>
        <v>0</v>
      </c>
      <c r="N2347" s="95">
        <f t="shared" si="1006"/>
        <v>36000000</v>
      </c>
      <c r="O2347" s="95">
        <v>10784536.51</v>
      </c>
      <c r="P2347" s="95">
        <v>10784536.51</v>
      </c>
      <c r="Q2347" s="95">
        <v>10784536.51</v>
      </c>
      <c r="R2347" s="97">
        <v>10784536.51</v>
      </c>
    </row>
    <row r="2348" spans="1:18" ht="18.600000000000001" thickBot="1" x14ac:dyDescent="0.35">
      <c r="A2348" s="2">
        <v>2021</v>
      </c>
      <c r="B2348" s="118" t="s">
        <v>446</v>
      </c>
      <c r="C2348" s="15" t="s">
        <v>149</v>
      </c>
      <c r="D2348" s="16"/>
      <c r="E2348" s="16"/>
      <c r="F2348" s="21"/>
      <c r="G2348" s="85" t="s">
        <v>150</v>
      </c>
      <c r="H2348" s="95">
        <f>+H2349+H2352+H2357</f>
        <v>27177626000</v>
      </c>
      <c r="I2348" s="95">
        <f>+I2349+I2352+I2357</f>
        <v>0</v>
      </c>
      <c r="J2348" s="95">
        <f>+J2349+J2352+J2357</f>
        <v>0</v>
      </c>
      <c r="K2348" s="95">
        <f>+K2349+K2352+K2357</f>
        <v>0</v>
      </c>
      <c r="L2348" s="95">
        <f>+L2349+L2352+L2357</f>
        <v>0</v>
      </c>
      <c r="M2348" s="95">
        <f t="shared" si="1004"/>
        <v>0</v>
      </c>
      <c r="N2348" s="95">
        <f>+N2349+N2352+N2357</f>
        <v>27177626000</v>
      </c>
      <c r="O2348" s="95">
        <f t="shared" ref="O2348:R2348" si="1007">+O2349+O2352+O2357</f>
        <v>7355616826.3000002</v>
      </c>
      <c r="P2348" s="95">
        <f t="shared" si="1007"/>
        <v>7172193392.8599997</v>
      </c>
      <c r="Q2348" s="95">
        <f t="shared" si="1007"/>
        <v>4927402032.8599997</v>
      </c>
      <c r="R2348" s="97">
        <f t="shared" si="1007"/>
        <v>4927402032.8599997</v>
      </c>
    </row>
    <row r="2349" spans="1:18" ht="18.600000000000001" thickBot="1" x14ac:dyDescent="0.35">
      <c r="A2349" s="2">
        <v>2021</v>
      </c>
      <c r="B2349" s="118" t="s">
        <v>446</v>
      </c>
      <c r="C2349" s="15" t="s">
        <v>151</v>
      </c>
      <c r="D2349" s="16"/>
      <c r="E2349" s="16"/>
      <c r="F2349" s="21"/>
      <c r="G2349" s="85" t="s">
        <v>152</v>
      </c>
      <c r="H2349" s="95">
        <f>+H2350</f>
        <v>18767000000</v>
      </c>
      <c r="I2349" s="95">
        <f t="shared" ref="I2349:L2350" si="1008">+I2350</f>
        <v>0</v>
      </c>
      <c r="J2349" s="95">
        <f t="shared" si="1008"/>
        <v>0</v>
      </c>
      <c r="K2349" s="95">
        <f t="shared" si="1008"/>
        <v>0</v>
      </c>
      <c r="L2349" s="95">
        <f t="shared" si="1008"/>
        <v>0</v>
      </c>
      <c r="M2349" s="95">
        <f t="shared" si="1004"/>
        <v>0</v>
      </c>
      <c r="N2349" s="95">
        <f>+N2350</f>
        <v>18767000000</v>
      </c>
      <c r="O2349" s="95">
        <f t="shared" ref="O2349:R2350" si="1009">+O2350</f>
        <v>0</v>
      </c>
      <c r="P2349" s="95">
        <f t="shared" si="1009"/>
        <v>0</v>
      </c>
      <c r="Q2349" s="95">
        <f t="shared" si="1009"/>
        <v>0</v>
      </c>
      <c r="R2349" s="97">
        <f t="shared" si="1009"/>
        <v>0</v>
      </c>
    </row>
    <row r="2350" spans="1:18" ht="18.600000000000001" thickBot="1" x14ac:dyDescent="0.35">
      <c r="A2350" s="2">
        <v>2021</v>
      </c>
      <c r="B2350" s="118" t="s">
        <v>446</v>
      </c>
      <c r="C2350" s="15" t="s">
        <v>153</v>
      </c>
      <c r="D2350" s="16"/>
      <c r="E2350" s="16"/>
      <c r="F2350" s="21"/>
      <c r="G2350" s="85" t="s">
        <v>154</v>
      </c>
      <c r="H2350" s="95">
        <v>18767000000</v>
      </c>
      <c r="I2350" s="95">
        <f t="shared" si="1008"/>
        <v>0</v>
      </c>
      <c r="J2350" s="95">
        <f t="shared" si="1008"/>
        <v>0</v>
      </c>
      <c r="K2350" s="95">
        <f t="shared" si="1008"/>
        <v>0</v>
      </c>
      <c r="L2350" s="95">
        <f t="shared" si="1008"/>
        <v>0</v>
      </c>
      <c r="M2350" s="95">
        <f t="shared" si="1004"/>
        <v>0</v>
      </c>
      <c r="N2350" s="95">
        <f>+H2350</f>
        <v>18767000000</v>
      </c>
      <c r="O2350" s="95">
        <f t="shared" si="1009"/>
        <v>0</v>
      </c>
      <c r="P2350" s="95">
        <f t="shared" si="1009"/>
        <v>0</v>
      </c>
      <c r="Q2350" s="95">
        <f t="shared" si="1009"/>
        <v>0</v>
      </c>
      <c r="R2350" s="97">
        <f t="shared" si="1009"/>
        <v>0</v>
      </c>
    </row>
    <row r="2351" spans="1:18" ht="47.4" thickBot="1" x14ac:dyDescent="0.35">
      <c r="A2351" s="2">
        <v>2021</v>
      </c>
      <c r="B2351" s="118" t="s">
        <v>446</v>
      </c>
      <c r="C2351" s="20" t="s">
        <v>155</v>
      </c>
      <c r="D2351" s="21" t="s">
        <v>18</v>
      </c>
      <c r="E2351" s="21">
        <v>20</v>
      </c>
      <c r="F2351" s="21" t="s">
        <v>19</v>
      </c>
      <c r="G2351" s="88" t="s">
        <v>156</v>
      </c>
      <c r="H2351" s="106">
        <v>11946292120</v>
      </c>
      <c r="I2351" s="90">
        <v>0</v>
      </c>
      <c r="J2351" s="90">
        <v>0</v>
      </c>
      <c r="K2351" s="90">
        <v>0</v>
      </c>
      <c r="L2351" s="90">
        <v>0</v>
      </c>
      <c r="M2351" s="90">
        <f t="shared" si="1004"/>
        <v>0</v>
      </c>
      <c r="N2351" s="90">
        <f>+H2351+M2351</f>
        <v>11946292120</v>
      </c>
      <c r="O2351" s="90">
        <v>0</v>
      </c>
      <c r="P2351" s="90">
        <v>0</v>
      </c>
      <c r="Q2351" s="90">
        <v>0</v>
      </c>
      <c r="R2351" s="91">
        <v>0</v>
      </c>
    </row>
    <row r="2352" spans="1:18" ht="18.600000000000001" thickBot="1" x14ac:dyDescent="0.35">
      <c r="A2352" s="2">
        <v>2021</v>
      </c>
      <c r="B2352" s="118" t="s">
        <v>446</v>
      </c>
      <c r="C2352" s="15" t="s">
        <v>157</v>
      </c>
      <c r="D2352" s="16"/>
      <c r="E2352" s="16"/>
      <c r="F2352" s="21"/>
      <c r="G2352" s="85" t="s">
        <v>427</v>
      </c>
      <c r="H2352" s="95">
        <f t="shared" ref="H2352:L2353" si="1010">+H2353</f>
        <v>188000000</v>
      </c>
      <c r="I2352" s="95">
        <f t="shared" si="1010"/>
        <v>0</v>
      </c>
      <c r="J2352" s="95">
        <f t="shared" si="1010"/>
        <v>0</v>
      </c>
      <c r="K2352" s="95">
        <f t="shared" si="1010"/>
        <v>0</v>
      </c>
      <c r="L2352" s="95">
        <f t="shared" si="1010"/>
        <v>0</v>
      </c>
      <c r="M2352" s="95">
        <f t="shared" si="1004"/>
        <v>0</v>
      </c>
      <c r="N2352" s="95">
        <f>+N2353</f>
        <v>188000000</v>
      </c>
      <c r="O2352" s="95">
        <f t="shared" ref="O2352:R2353" si="1011">+O2353</f>
        <v>188000000</v>
      </c>
      <c r="P2352" s="95">
        <f t="shared" si="1011"/>
        <v>20952960.870000001</v>
      </c>
      <c r="Q2352" s="95">
        <f t="shared" si="1011"/>
        <v>13602689.870000001</v>
      </c>
      <c r="R2352" s="97">
        <f t="shared" si="1011"/>
        <v>13602689.870000001</v>
      </c>
    </row>
    <row r="2353" spans="1:18" ht="31.8" thickBot="1" x14ac:dyDescent="0.35">
      <c r="A2353" s="2">
        <v>2021</v>
      </c>
      <c r="B2353" s="118" t="s">
        <v>446</v>
      </c>
      <c r="C2353" s="15" t="s">
        <v>159</v>
      </c>
      <c r="D2353" s="21"/>
      <c r="E2353" s="21"/>
      <c r="F2353" s="21"/>
      <c r="G2353" s="85" t="s">
        <v>160</v>
      </c>
      <c r="H2353" s="95">
        <f t="shared" si="1010"/>
        <v>188000000</v>
      </c>
      <c r="I2353" s="95">
        <f t="shared" si="1010"/>
        <v>0</v>
      </c>
      <c r="J2353" s="95">
        <f t="shared" si="1010"/>
        <v>0</v>
      </c>
      <c r="K2353" s="95">
        <f t="shared" si="1010"/>
        <v>0</v>
      </c>
      <c r="L2353" s="95">
        <f t="shared" si="1010"/>
        <v>0</v>
      </c>
      <c r="M2353" s="95">
        <f t="shared" si="1004"/>
        <v>0</v>
      </c>
      <c r="N2353" s="95">
        <f>+N2354</f>
        <v>188000000</v>
      </c>
      <c r="O2353" s="95">
        <f t="shared" si="1011"/>
        <v>188000000</v>
      </c>
      <c r="P2353" s="95">
        <f t="shared" si="1011"/>
        <v>20952960.870000001</v>
      </c>
      <c r="Q2353" s="95">
        <f t="shared" si="1011"/>
        <v>13602689.870000001</v>
      </c>
      <c r="R2353" s="97">
        <f t="shared" si="1011"/>
        <v>13602689.870000001</v>
      </c>
    </row>
    <row r="2354" spans="1:18" ht="31.8" thickBot="1" x14ac:dyDescent="0.35">
      <c r="A2354" s="2">
        <v>2021</v>
      </c>
      <c r="B2354" s="118" t="s">
        <v>446</v>
      </c>
      <c r="C2354" s="15" t="s">
        <v>161</v>
      </c>
      <c r="D2354" s="21"/>
      <c r="E2354" s="21"/>
      <c r="F2354" s="21"/>
      <c r="G2354" s="85" t="s">
        <v>162</v>
      </c>
      <c r="H2354" s="95">
        <f>+H2355+H2356</f>
        <v>188000000</v>
      </c>
      <c r="I2354" s="95">
        <f>+I2355+I2356</f>
        <v>0</v>
      </c>
      <c r="J2354" s="95">
        <f>+J2355+J2356</f>
        <v>0</v>
      </c>
      <c r="K2354" s="95">
        <f>+K2355+K2356</f>
        <v>0</v>
      </c>
      <c r="L2354" s="95">
        <f>+L2355+L2356</f>
        <v>0</v>
      </c>
      <c r="M2354" s="95">
        <f t="shared" si="1004"/>
        <v>0</v>
      </c>
      <c r="N2354" s="95">
        <f>+N2355+N2356</f>
        <v>188000000</v>
      </c>
      <c r="O2354" s="95">
        <f t="shared" ref="O2354:R2354" si="1012">+O2355+O2356</f>
        <v>188000000</v>
      </c>
      <c r="P2354" s="95">
        <f t="shared" si="1012"/>
        <v>20952960.870000001</v>
      </c>
      <c r="Q2354" s="95">
        <f t="shared" si="1012"/>
        <v>13602689.870000001</v>
      </c>
      <c r="R2354" s="97">
        <f t="shared" si="1012"/>
        <v>13602689.870000001</v>
      </c>
    </row>
    <row r="2355" spans="1:18" ht="18.600000000000001" thickBot="1" x14ac:dyDescent="0.35">
      <c r="A2355" s="2">
        <v>2021</v>
      </c>
      <c r="B2355" s="118" t="s">
        <v>446</v>
      </c>
      <c r="C2355" s="20" t="s">
        <v>163</v>
      </c>
      <c r="D2355" s="21" t="s">
        <v>18</v>
      </c>
      <c r="E2355" s="21">
        <v>20</v>
      </c>
      <c r="F2355" s="21" t="s">
        <v>19</v>
      </c>
      <c r="G2355" s="88" t="s">
        <v>164</v>
      </c>
      <c r="H2355" s="90">
        <v>68000000</v>
      </c>
      <c r="I2355" s="90">
        <v>0</v>
      </c>
      <c r="J2355" s="90">
        <v>0</v>
      </c>
      <c r="K2355" s="90">
        <v>0</v>
      </c>
      <c r="L2355" s="90">
        <v>0</v>
      </c>
      <c r="M2355" s="90">
        <f t="shared" si="1004"/>
        <v>0</v>
      </c>
      <c r="N2355" s="90">
        <f>+H2355+M2355</f>
        <v>68000000</v>
      </c>
      <c r="O2355" s="90">
        <v>68000000</v>
      </c>
      <c r="P2355" s="90">
        <v>20924282.98</v>
      </c>
      <c r="Q2355" s="90">
        <v>13574011.98</v>
      </c>
      <c r="R2355" s="91">
        <v>13574011.98</v>
      </c>
    </row>
    <row r="2356" spans="1:18" ht="31.8" thickBot="1" x14ac:dyDescent="0.35">
      <c r="A2356" s="2">
        <v>2021</v>
      </c>
      <c r="B2356" s="118" t="s">
        <v>446</v>
      </c>
      <c r="C2356" s="20" t="s">
        <v>165</v>
      </c>
      <c r="D2356" s="21" t="s">
        <v>18</v>
      </c>
      <c r="E2356" s="21">
        <v>20</v>
      </c>
      <c r="F2356" s="21" t="s">
        <v>19</v>
      </c>
      <c r="G2356" s="88" t="s">
        <v>166</v>
      </c>
      <c r="H2356" s="90">
        <v>120000000</v>
      </c>
      <c r="I2356" s="90">
        <v>0</v>
      </c>
      <c r="J2356" s="90">
        <v>0</v>
      </c>
      <c r="K2356" s="90">
        <v>0</v>
      </c>
      <c r="L2356" s="90">
        <v>0</v>
      </c>
      <c r="M2356" s="90">
        <f t="shared" si="1004"/>
        <v>0</v>
      </c>
      <c r="N2356" s="90">
        <f>+H2356+M2356</f>
        <v>120000000</v>
      </c>
      <c r="O2356" s="90">
        <v>120000000</v>
      </c>
      <c r="P2356" s="90">
        <v>28677.89</v>
      </c>
      <c r="Q2356" s="90">
        <v>28677.89</v>
      </c>
      <c r="R2356" s="91">
        <v>28677.89</v>
      </c>
    </row>
    <row r="2357" spans="1:18" ht="18.600000000000001" thickBot="1" x14ac:dyDescent="0.35">
      <c r="A2357" s="2">
        <v>2021</v>
      </c>
      <c r="B2357" s="118" t="s">
        <v>446</v>
      </c>
      <c r="C2357" s="15" t="s">
        <v>167</v>
      </c>
      <c r="D2357" s="16"/>
      <c r="E2357" s="16"/>
      <c r="F2357" s="21"/>
      <c r="G2357" s="85" t="s">
        <v>168</v>
      </c>
      <c r="H2357" s="95">
        <f>+H2358</f>
        <v>8222626000</v>
      </c>
      <c r="I2357" s="95">
        <f>+I2358</f>
        <v>0</v>
      </c>
      <c r="J2357" s="95">
        <f>+J2358</f>
        <v>0</v>
      </c>
      <c r="K2357" s="95">
        <f>+K2358</f>
        <v>0</v>
      </c>
      <c r="L2357" s="95">
        <f>+L2358</f>
        <v>0</v>
      </c>
      <c r="M2357" s="95">
        <f t="shared" si="1004"/>
        <v>0</v>
      </c>
      <c r="N2357" s="95">
        <f>+N2358</f>
        <v>8222626000</v>
      </c>
      <c r="O2357" s="95">
        <f t="shared" ref="O2357:R2357" si="1013">+O2358</f>
        <v>7167616826.3000002</v>
      </c>
      <c r="P2357" s="95">
        <f t="shared" si="1013"/>
        <v>7151240431.9899998</v>
      </c>
      <c r="Q2357" s="95">
        <f t="shared" si="1013"/>
        <v>4913799342.9899998</v>
      </c>
      <c r="R2357" s="97">
        <f t="shared" si="1013"/>
        <v>4913799342.9899998</v>
      </c>
    </row>
    <row r="2358" spans="1:18" ht="18.600000000000001" thickBot="1" x14ac:dyDescent="0.35">
      <c r="A2358" s="2">
        <v>2021</v>
      </c>
      <c r="B2358" s="118" t="s">
        <v>446</v>
      </c>
      <c r="C2358" s="15" t="s">
        <v>169</v>
      </c>
      <c r="D2358" s="16"/>
      <c r="E2358" s="16"/>
      <c r="F2358" s="21"/>
      <c r="G2358" s="85" t="s">
        <v>170</v>
      </c>
      <c r="H2358" s="95">
        <f>+H2359+H2360+H2361</f>
        <v>8222626000</v>
      </c>
      <c r="I2358" s="95">
        <f>+I2359+I2360+I2361</f>
        <v>0</v>
      </c>
      <c r="J2358" s="95">
        <f>+J2359+J2360+J2361</f>
        <v>0</v>
      </c>
      <c r="K2358" s="95">
        <f>+K2359+K2360+K2361</f>
        <v>0</v>
      </c>
      <c r="L2358" s="95">
        <f>+L2359+L2360+L2361</f>
        <v>0</v>
      </c>
      <c r="M2358" s="95">
        <f t="shared" si="1004"/>
        <v>0</v>
      </c>
      <c r="N2358" s="95">
        <f>+N2359+N2360+N2361</f>
        <v>8222626000</v>
      </c>
      <c r="O2358" s="95">
        <f t="shared" ref="O2358:R2358" si="1014">+O2359+O2360+O2361</f>
        <v>7167616826.3000002</v>
      </c>
      <c r="P2358" s="95">
        <f t="shared" si="1014"/>
        <v>7151240431.9899998</v>
      </c>
      <c r="Q2358" s="95">
        <f t="shared" si="1014"/>
        <v>4913799342.9899998</v>
      </c>
      <c r="R2358" s="97">
        <f t="shared" si="1014"/>
        <v>4913799342.9899998</v>
      </c>
    </row>
    <row r="2359" spans="1:18" ht="18.600000000000001" thickBot="1" x14ac:dyDescent="0.35">
      <c r="A2359" s="2">
        <v>2021</v>
      </c>
      <c r="B2359" s="118" t="s">
        <v>446</v>
      </c>
      <c r="C2359" s="20" t="s">
        <v>171</v>
      </c>
      <c r="D2359" s="21" t="s">
        <v>172</v>
      </c>
      <c r="E2359" s="21">
        <v>10</v>
      </c>
      <c r="F2359" s="21" t="s">
        <v>19</v>
      </c>
      <c r="G2359" s="88" t="s">
        <v>173</v>
      </c>
      <c r="H2359" s="90">
        <v>1408779000</v>
      </c>
      <c r="I2359" s="90">
        <v>0</v>
      </c>
      <c r="J2359" s="90">
        <v>0</v>
      </c>
      <c r="K2359" s="90">
        <v>0</v>
      </c>
      <c r="L2359" s="90">
        <v>0</v>
      </c>
      <c r="M2359" s="90">
        <f t="shared" si="1004"/>
        <v>0</v>
      </c>
      <c r="N2359" s="90">
        <f>+H2359+M2359</f>
        <v>1408779000</v>
      </c>
      <c r="O2359" s="90">
        <v>1408779000</v>
      </c>
      <c r="P2359" s="90">
        <v>1408779000</v>
      </c>
      <c r="Q2359" s="90">
        <v>1408779000</v>
      </c>
      <c r="R2359" s="91">
        <v>1408779000</v>
      </c>
    </row>
    <row r="2360" spans="1:18" ht="18.600000000000001" thickBot="1" x14ac:dyDescent="0.35">
      <c r="A2360" s="2">
        <v>2021</v>
      </c>
      <c r="B2360" s="118" t="s">
        <v>446</v>
      </c>
      <c r="C2360" s="20" t="s">
        <v>171</v>
      </c>
      <c r="D2360" s="21" t="s">
        <v>18</v>
      </c>
      <c r="E2360" s="21">
        <v>20</v>
      </c>
      <c r="F2360" s="21" t="s">
        <v>19</v>
      </c>
      <c r="G2360" s="88" t="s">
        <v>173</v>
      </c>
      <c r="H2360" s="90">
        <v>848378000</v>
      </c>
      <c r="I2360" s="90">
        <v>0</v>
      </c>
      <c r="J2360" s="90">
        <v>0</v>
      </c>
      <c r="K2360" s="90">
        <v>0</v>
      </c>
      <c r="L2360" s="90">
        <v>0</v>
      </c>
      <c r="M2360" s="90">
        <f t="shared" si="1004"/>
        <v>0</v>
      </c>
      <c r="N2360" s="90">
        <f>+H2360+M2360</f>
        <v>848378000</v>
      </c>
      <c r="O2360" s="90">
        <v>83785794.510000005</v>
      </c>
      <c r="P2360" s="90">
        <v>81430428.400000006</v>
      </c>
      <c r="Q2360" s="90">
        <v>81430428.400000006</v>
      </c>
      <c r="R2360" s="91">
        <v>81430428.400000006</v>
      </c>
    </row>
    <row r="2361" spans="1:18" ht="18.600000000000001" thickBot="1" x14ac:dyDescent="0.35">
      <c r="A2361" s="2">
        <v>2021</v>
      </c>
      <c r="B2361" s="118" t="s">
        <v>446</v>
      </c>
      <c r="C2361" s="20" t="s">
        <v>174</v>
      </c>
      <c r="D2361" s="21" t="s">
        <v>18</v>
      </c>
      <c r="E2361" s="21">
        <v>20</v>
      </c>
      <c r="F2361" s="21" t="s">
        <v>19</v>
      </c>
      <c r="G2361" s="88" t="s">
        <v>175</v>
      </c>
      <c r="H2361" s="90">
        <v>5965469000</v>
      </c>
      <c r="I2361" s="90">
        <v>0</v>
      </c>
      <c r="J2361" s="90">
        <v>0</v>
      </c>
      <c r="K2361" s="90">
        <v>0</v>
      </c>
      <c r="L2361" s="90">
        <v>0</v>
      </c>
      <c r="M2361" s="90">
        <f t="shared" si="1004"/>
        <v>0</v>
      </c>
      <c r="N2361" s="90">
        <f>+H2361+M2361</f>
        <v>5965469000</v>
      </c>
      <c r="O2361" s="90">
        <v>5675052031.79</v>
      </c>
      <c r="P2361" s="90">
        <v>5661031003.5900002</v>
      </c>
      <c r="Q2361" s="90">
        <v>3423589914.5900002</v>
      </c>
      <c r="R2361" s="91">
        <v>3423589914.5900002</v>
      </c>
    </row>
    <row r="2362" spans="1:18" ht="31.8" thickBot="1" x14ac:dyDescent="0.35">
      <c r="A2362" s="2">
        <v>2021</v>
      </c>
      <c r="B2362" s="118" t="s">
        <v>446</v>
      </c>
      <c r="C2362" s="15" t="s">
        <v>176</v>
      </c>
      <c r="D2362" s="16"/>
      <c r="E2362" s="16"/>
      <c r="F2362" s="21"/>
      <c r="G2362" s="85" t="s">
        <v>177</v>
      </c>
      <c r="H2362" s="95">
        <f t="shared" ref="H2362:L2363" si="1015">+H2363</f>
        <v>6122200000</v>
      </c>
      <c r="I2362" s="95">
        <f t="shared" si="1015"/>
        <v>0</v>
      </c>
      <c r="J2362" s="95">
        <f t="shared" si="1015"/>
        <v>0</v>
      </c>
      <c r="K2362" s="95">
        <f t="shared" si="1015"/>
        <v>0</v>
      </c>
      <c r="L2362" s="95">
        <f t="shared" si="1015"/>
        <v>0</v>
      </c>
      <c r="M2362" s="95">
        <f t="shared" si="1004"/>
        <v>0</v>
      </c>
      <c r="N2362" s="95">
        <f>+N2363</f>
        <v>6122200000</v>
      </c>
      <c r="O2362" s="95">
        <f t="shared" ref="O2362:R2363" si="1016">+O2363</f>
        <v>6122200000</v>
      </c>
      <c r="P2362" s="95">
        <f t="shared" si="1016"/>
        <v>6122200000</v>
      </c>
      <c r="Q2362" s="95">
        <f t="shared" si="1016"/>
        <v>6122200000</v>
      </c>
      <c r="R2362" s="97">
        <f t="shared" si="1016"/>
        <v>6122200000</v>
      </c>
    </row>
    <row r="2363" spans="1:18" ht="18.600000000000001" thickBot="1" x14ac:dyDescent="0.35">
      <c r="A2363" s="2">
        <v>2021</v>
      </c>
      <c r="B2363" s="118" t="s">
        <v>446</v>
      </c>
      <c r="C2363" s="15" t="s">
        <v>178</v>
      </c>
      <c r="D2363" s="16"/>
      <c r="E2363" s="16"/>
      <c r="F2363" s="21"/>
      <c r="G2363" s="85" t="s">
        <v>179</v>
      </c>
      <c r="H2363" s="95">
        <f t="shared" si="1015"/>
        <v>6122200000</v>
      </c>
      <c r="I2363" s="95">
        <f t="shared" si="1015"/>
        <v>0</v>
      </c>
      <c r="J2363" s="95">
        <f t="shared" si="1015"/>
        <v>0</v>
      </c>
      <c r="K2363" s="95">
        <f t="shared" si="1015"/>
        <v>0</v>
      </c>
      <c r="L2363" s="95">
        <f t="shared" si="1015"/>
        <v>0</v>
      </c>
      <c r="M2363" s="95">
        <f t="shared" si="1004"/>
        <v>0</v>
      </c>
      <c r="N2363" s="95">
        <f>+N2364</f>
        <v>6122200000</v>
      </c>
      <c r="O2363" s="95">
        <f t="shared" si="1016"/>
        <v>6122200000</v>
      </c>
      <c r="P2363" s="95">
        <f t="shared" si="1016"/>
        <v>6122200000</v>
      </c>
      <c r="Q2363" s="95">
        <f t="shared" si="1016"/>
        <v>6122200000</v>
      </c>
      <c r="R2363" s="97">
        <f t="shared" si="1016"/>
        <v>6122200000</v>
      </c>
    </row>
    <row r="2364" spans="1:18" ht="18.600000000000001" thickBot="1" x14ac:dyDescent="0.35">
      <c r="A2364" s="2">
        <v>2021</v>
      </c>
      <c r="B2364" s="118" t="s">
        <v>446</v>
      </c>
      <c r="C2364" s="36" t="s">
        <v>180</v>
      </c>
      <c r="D2364" s="37" t="s">
        <v>18</v>
      </c>
      <c r="E2364" s="37">
        <v>20</v>
      </c>
      <c r="F2364" s="37" t="s">
        <v>19</v>
      </c>
      <c r="G2364" s="99" t="s">
        <v>181</v>
      </c>
      <c r="H2364" s="100">
        <v>6122200000</v>
      </c>
      <c r="I2364" s="100">
        <v>0</v>
      </c>
      <c r="J2364" s="100">
        <v>0</v>
      </c>
      <c r="K2364" s="100">
        <v>0</v>
      </c>
      <c r="L2364" s="100">
        <v>0</v>
      </c>
      <c r="M2364" s="100">
        <f t="shared" si="1004"/>
        <v>0</v>
      </c>
      <c r="N2364" s="100">
        <f>+H2364+M2364</f>
        <v>6122200000</v>
      </c>
      <c r="O2364" s="100">
        <v>6122200000</v>
      </c>
      <c r="P2364" s="100">
        <v>6122200000</v>
      </c>
      <c r="Q2364" s="100">
        <v>6122200000</v>
      </c>
      <c r="R2364" s="101">
        <v>6122200000</v>
      </c>
    </row>
    <row r="2365" spans="1:18" ht="18.600000000000001" thickBot="1" x14ac:dyDescent="0.35">
      <c r="A2365" s="2">
        <v>2021</v>
      </c>
      <c r="B2365" s="118" t="s">
        <v>446</v>
      </c>
      <c r="C2365" s="5" t="s">
        <v>182</v>
      </c>
      <c r="D2365" s="6"/>
      <c r="E2365" s="6"/>
      <c r="F2365" s="6"/>
      <c r="G2365" s="81" t="s">
        <v>183</v>
      </c>
      <c r="H2365" s="8">
        <f>H2366+H2369</f>
        <v>969198470862</v>
      </c>
      <c r="I2365" s="8">
        <f>I2366+I2369</f>
        <v>0</v>
      </c>
      <c r="J2365" s="8">
        <f>J2366+J2369</f>
        <v>0</v>
      </c>
      <c r="K2365" s="8">
        <f>K2366+K2369</f>
        <v>134836170862</v>
      </c>
      <c r="L2365" s="8">
        <f>L2366+L2369</f>
        <v>134836170862</v>
      </c>
      <c r="M2365" s="8">
        <f t="shared" si="1004"/>
        <v>0</v>
      </c>
      <c r="N2365" s="8">
        <f>+N2366+N2369</f>
        <v>969198470862</v>
      </c>
      <c r="O2365" s="8">
        <f>O2366+O2369</f>
        <v>610780018793</v>
      </c>
      <c r="P2365" s="8">
        <f>+P2366+P2370+P2373</f>
        <v>610780018793</v>
      </c>
      <c r="Q2365" s="8">
        <f t="shared" ref="Q2365:R2365" si="1017">Q2366+Q2369</f>
        <v>610780018793</v>
      </c>
      <c r="R2365" s="9">
        <f t="shared" si="1017"/>
        <v>610780018793</v>
      </c>
    </row>
    <row r="2366" spans="1:18" ht="18.600000000000001" thickBot="1" x14ac:dyDescent="0.35">
      <c r="A2366" s="2">
        <v>2021</v>
      </c>
      <c r="B2366" s="118" t="s">
        <v>446</v>
      </c>
      <c r="C2366" s="10" t="s">
        <v>184</v>
      </c>
      <c r="D2366" s="11"/>
      <c r="E2366" s="11"/>
      <c r="F2366" s="42"/>
      <c r="G2366" s="82" t="s">
        <v>185</v>
      </c>
      <c r="H2366" s="43">
        <f>H2367</f>
        <v>134836170862</v>
      </c>
      <c r="I2366" s="43">
        <f>I2367</f>
        <v>0</v>
      </c>
      <c r="J2366" s="43">
        <f>J2367</f>
        <v>0</v>
      </c>
      <c r="K2366" s="43">
        <f>K2367</f>
        <v>0</v>
      </c>
      <c r="L2366" s="43">
        <f>L2367</f>
        <v>134836170862</v>
      </c>
      <c r="M2366" s="43">
        <f t="shared" si="1004"/>
        <v>-134836170862</v>
      </c>
      <c r="N2366" s="43">
        <f>N2367</f>
        <v>0</v>
      </c>
      <c r="O2366" s="43">
        <f t="shared" ref="O2366:R2366" si="1018">O2367</f>
        <v>0</v>
      </c>
      <c r="P2366" s="43">
        <f t="shared" si="1018"/>
        <v>0</v>
      </c>
      <c r="Q2366" s="43">
        <f t="shared" si="1018"/>
        <v>0</v>
      </c>
      <c r="R2366" s="44">
        <f t="shared" si="1018"/>
        <v>0</v>
      </c>
    </row>
    <row r="2367" spans="1:18" ht="18.600000000000001" thickBot="1" x14ac:dyDescent="0.35">
      <c r="A2367" s="2">
        <v>2021</v>
      </c>
      <c r="B2367" s="118" t="s">
        <v>446</v>
      </c>
      <c r="C2367" s="15" t="s">
        <v>186</v>
      </c>
      <c r="D2367" s="16"/>
      <c r="E2367" s="16"/>
      <c r="F2367" s="21"/>
      <c r="G2367" s="85" t="s">
        <v>187</v>
      </c>
      <c r="H2367" s="45">
        <f>+H2368</f>
        <v>134836170862</v>
      </c>
      <c r="I2367" s="45">
        <f>+I2368</f>
        <v>0</v>
      </c>
      <c r="J2367" s="45">
        <f>+J2368</f>
        <v>0</v>
      </c>
      <c r="K2367" s="45">
        <f>+K2368</f>
        <v>0</v>
      </c>
      <c r="L2367" s="45">
        <f>+L2368</f>
        <v>134836170862</v>
      </c>
      <c r="M2367" s="45">
        <f t="shared" si="1004"/>
        <v>-134836170862</v>
      </c>
      <c r="N2367" s="45">
        <f>+N2368</f>
        <v>0</v>
      </c>
      <c r="O2367" s="45">
        <f t="shared" ref="O2367:R2367" si="1019">+O2368</f>
        <v>0</v>
      </c>
      <c r="P2367" s="45">
        <f t="shared" si="1019"/>
        <v>0</v>
      </c>
      <c r="Q2367" s="45">
        <f t="shared" si="1019"/>
        <v>0</v>
      </c>
      <c r="R2367" s="46">
        <f t="shared" si="1019"/>
        <v>0</v>
      </c>
    </row>
    <row r="2368" spans="1:18" ht="18.600000000000001" thickBot="1" x14ac:dyDescent="0.35">
      <c r="A2368" s="2">
        <v>2021</v>
      </c>
      <c r="B2368" s="118" t="s">
        <v>446</v>
      </c>
      <c r="C2368" s="20" t="s">
        <v>188</v>
      </c>
      <c r="D2368" s="21" t="s">
        <v>172</v>
      </c>
      <c r="E2368" s="21">
        <v>11</v>
      </c>
      <c r="F2368" s="21" t="s">
        <v>189</v>
      </c>
      <c r="G2368" s="88" t="s">
        <v>190</v>
      </c>
      <c r="H2368" s="47">
        <v>134836170862</v>
      </c>
      <c r="I2368" s="47">
        <v>0</v>
      </c>
      <c r="J2368" s="47">
        <v>0</v>
      </c>
      <c r="K2368" s="47">
        <v>0</v>
      </c>
      <c r="L2368" s="47">
        <v>134836170862</v>
      </c>
      <c r="M2368" s="47">
        <f t="shared" si="1004"/>
        <v>-134836170862</v>
      </c>
      <c r="N2368" s="47">
        <f>+H2368+M2368</f>
        <v>0</v>
      </c>
      <c r="O2368" s="47">
        <v>0</v>
      </c>
      <c r="P2368" s="47">
        <v>0</v>
      </c>
      <c r="Q2368" s="47">
        <v>0</v>
      </c>
      <c r="R2368" s="48">
        <v>0</v>
      </c>
    </row>
    <row r="2369" spans="1:18" ht="18.600000000000001" thickBot="1" x14ac:dyDescent="0.35">
      <c r="A2369" s="2">
        <v>2021</v>
      </c>
      <c r="B2369" s="118" t="s">
        <v>446</v>
      </c>
      <c r="C2369" s="15" t="s">
        <v>191</v>
      </c>
      <c r="D2369" s="16"/>
      <c r="E2369" s="16"/>
      <c r="F2369" s="21"/>
      <c r="G2369" s="85" t="s">
        <v>192</v>
      </c>
      <c r="H2369" s="45">
        <f>+H2370+H2373</f>
        <v>834362300000</v>
      </c>
      <c r="I2369" s="45">
        <f>+I2370+I2373</f>
        <v>0</v>
      </c>
      <c r="J2369" s="45">
        <f>+J2370+J2373</f>
        <v>0</v>
      </c>
      <c r="K2369" s="45">
        <f>+K2370+K2373</f>
        <v>134836170862</v>
      </c>
      <c r="L2369" s="45">
        <f>+L2370+L2373</f>
        <v>0</v>
      </c>
      <c r="M2369" s="45">
        <f t="shared" si="1004"/>
        <v>134836170862</v>
      </c>
      <c r="N2369" s="45">
        <f>+N2370+N2373</f>
        <v>969198470862</v>
      </c>
      <c r="O2369" s="45">
        <f>+O2370+O2373</f>
        <v>610780018793</v>
      </c>
      <c r="P2369" s="45">
        <f>+P2370+P2373</f>
        <v>610780018793</v>
      </c>
      <c r="Q2369" s="45">
        <f>+Q2370+Q2373</f>
        <v>610780018793</v>
      </c>
      <c r="R2369" s="46">
        <f>+R2370+R2373</f>
        <v>610780018793</v>
      </c>
    </row>
    <row r="2370" spans="1:18" ht="18.600000000000001" thickBot="1" x14ac:dyDescent="0.35">
      <c r="A2370" s="2">
        <v>2021</v>
      </c>
      <c r="B2370" s="118" t="s">
        <v>446</v>
      </c>
      <c r="C2370" s="15" t="s">
        <v>435</v>
      </c>
      <c r="D2370" s="16"/>
      <c r="E2370" s="16"/>
      <c r="F2370" s="21"/>
      <c r="G2370" s="85" t="s">
        <v>187</v>
      </c>
      <c r="H2370" s="45">
        <f t="shared" ref="H2370:L2371" si="1020">+H2371</f>
        <v>0</v>
      </c>
      <c r="I2370" s="45">
        <f t="shared" si="1020"/>
        <v>0</v>
      </c>
      <c r="J2370" s="45">
        <f t="shared" si="1020"/>
        <v>0</v>
      </c>
      <c r="K2370" s="45">
        <f t="shared" si="1020"/>
        <v>134836170862</v>
      </c>
      <c r="L2370" s="45">
        <f t="shared" si="1020"/>
        <v>0</v>
      </c>
      <c r="M2370" s="45">
        <f t="shared" si="1004"/>
        <v>134836170862</v>
      </c>
      <c r="N2370" s="45">
        <f t="shared" ref="N2370:R2371" si="1021">+N2371</f>
        <v>134836170862</v>
      </c>
      <c r="O2370" s="45">
        <f t="shared" si="1021"/>
        <v>0</v>
      </c>
      <c r="P2370" s="45">
        <f t="shared" si="1021"/>
        <v>0</v>
      </c>
      <c r="Q2370" s="45">
        <f t="shared" si="1021"/>
        <v>0</v>
      </c>
      <c r="R2370" s="46">
        <f t="shared" si="1021"/>
        <v>0</v>
      </c>
    </row>
    <row r="2371" spans="1:18" ht="18.600000000000001" thickBot="1" x14ac:dyDescent="0.35">
      <c r="A2371" s="2">
        <v>2021</v>
      </c>
      <c r="B2371" s="118" t="s">
        <v>446</v>
      </c>
      <c r="C2371" s="15" t="s">
        <v>436</v>
      </c>
      <c r="D2371" s="21"/>
      <c r="E2371" s="21"/>
      <c r="F2371" s="21"/>
      <c r="G2371" s="85" t="s">
        <v>190</v>
      </c>
      <c r="H2371" s="45">
        <f t="shared" si="1020"/>
        <v>0</v>
      </c>
      <c r="I2371" s="45">
        <f t="shared" si="1020"/>
        <v>0</v>
      </c>
      <c r="J2371" s="45">
        <f t="shared" si="1020"/>
        <v>0</v>
      </c>
      <c r="K2371" s="45">
        <f t="shared" si="1020"/>
        <v>134836170862</v>
      </c>
      <c r="L2371" s="45">
        <f t="shared" si="1020"/>
        <v>0</v>
      </c>
      <c r="M2371" s="45">
        <f t="shared" si="1004"/>
        <v>134836170862</v>
      </c>
      <c r="N2371" s="45">
        <f t="shared" si="1021"/>
        <v>134836170862</v>
      </c>
      <c r="O2371" s="45">
        <f t="shared" si="1021"/>
        <v>0</v>
      </c>
      <c r="P2371" s="45">
        <f t="shared" si="1021"/>
        <v>0</v>
      </c>
      <c r="Q2371" s="45">
        <f t="shared" si="1021"/>
        <v>0</v>
      </c>
      <c r="R2371" s="46">
        <f t="shared" si="1021"/>
        <v>0</v>
      </c>
    </row>
    <row r="2372" spans="1:18" ht="18.600000000000001" thickBot="1" x14ac:dyDescent="0.35">
      <c r="A2372" s="2">
        <v>2021</v>
      </c>
      <c r="B2372" s="118" t="s">
        <v>446</v>
      </c>
      <c r="C2372" s="20" t="s">
        <v>437</v>
      </c>
      <c r="D2372" s="21" t="s">
        <v>172</v>
      </c>
      <c r="E2372" s="21">
        <v>11</v>
      </c>
      <c r="F2372" s="21" t="s">
        <v>189</v>
      </c>
      <c r="G2372" s="88" t="s">
        <v>172</v>
      </c>
      <c r="H2372" s="47">
        <v>0</v>
      </c>
      <c r="I2372" s="47">
        <v>0</v>
      </c>
      <c r="J2372" s="47">
        <v>0</v>
      </c>
      <c r="K2372" s="47">
        <v>134836170862</v>
      </c>
      <c r="L2372" s="47">
        <v>0</v>
      </c>
      <c r="M2372" s="47">
        <f t="shared" si="1004"/>
        <v>134836170862</v>
      </c>
      <c r="N2372" s="47">
        <f>+H2372+M2372</f>
        <v>134836170862</v>
      </c>
      <c r="O2372" s="47">
        <v>0</v>
      </c>
      <c r="P2372" s="47">
        <v>0</v>
      </c>
      <c r="Q2372" s="47">
        <v>0</v>
      </c>
      <c r="R2372" s="48">
        <v>0</v>
      </c>
    </row>
    <row r="2373" spans="1:18" ht="18.600000000000001" thickBot="1" x14ac:dyDescent="0.35">
      <c r="A2373" s="2">
        <v>2021</v>
      </c>
      <c r="B2373" s="118" t="s">
        <v>446</v>
      </c>
      <c r="C2373" s="15" t="s">
        <v>193</v>
      </c>
      <c r="D2373" s="16"/>
      <c r="E2373" s="16"/>
      <c r="F2373" s="21"/>
      <c r="G2373" s="85" t="s">
        <v>194</v>
      </c>
      <c r="H2373" s="45">
        <f>+H2374</f>
        <v>834362300000</v>
      </c>
      <c r="I2373" s="45">
        <f>+I2374</f>
        <v>0</v>
      </c>
      <c r="J2373" s="45">
        <f>+J2374</f>
        <v>0</v>
      </c>
      <c r="K2373" s="45">
        <f>+K2374</f>
        <v>0</v>
      </c>
      <c r="L2373" s="45">
        <f>+L2374</f>
        <v>0</v>
      </c>
      <c r="M2373" s="45">
        <f t="shared" si="1004"/>
        <v>0</v>
      </c>
      <c r="N2373" s="45">
        <f>+N2374</f>
        <v>834362300000</v>
      </c>
      <c r="O2373" s="45">
        <f t="shared" ref="O2373:R2373" si="1022">+O2374</f>
        <v>610780018793</v>
      </c>
      <c r="P2373" s="45">
        <f t="shared" si="1022"/>
        <v>610780018793</v>
      </c>
      <c r="Q2373" s="45">
        <f t="shared" si="1022"/>
        <v>610780018793</v>
      </c>
      <c r="R2373" s="46">
        <f t="shared" si="1022"/>
        <v>610780018793</v>
      </c>
    </row>
    <row r="2374" spans="1:18" ht="18.600000000000001" thickBot="1" x14ac:dyDescent="0.35">
      <c r="A2374" s="2">
        <v>2021</v>
      </c>
      <c r="B2374" s="118" t="s">
        <v>446</v>
      </c>
      <c r="C2374" s="36" t="s">
        <v>195</v>
      </c>
      <c r="D2374" s="37" t="s">
        <v>172</v>
      </c>
      <c r="E2374" s="37">
        <v>11</v>
      </c>
      <c r="F2374" s="37" t="s">
        <v>19</v>
      </c>
      <c r="G2374" s="99" t="s">
        <v>196</v>
      </c>
      <c r="H2374" s="49">
        <v>834362300000</v>
      </c>
      <c r="I2374" s="49">
        <v>0</v>
      </c>
      <c r="J2374" s="49">
        <v>0</v>
      </c>
      <c r="K2374" s="49">
        <v>0</v>
      </c>
      <c r="L2374" s="49">
        <v>0</v>
      </c>
      <c r="M2374" s="49">
        <f t="shared" si="1004"/>
        <v>0</v>
      </c>
      <c r="N2374" s="49">
        <f>+H2374+M2374</f>
        <v>834362300000</v>
      </c>
      <c r="O2374" s="49">
        <v>610780018793</v>
      </c>
      <c r="P2374" s="49">
        <v>610780018793</v>
      </c>
      <c r="Q2374" s="49">
        <v>610780018793</v>
      </c>
      <c r="R2374" s="50">
        <v>610780018793</v>
      </c>
    </row>
    <row r="2375" spans="1:18" ht="18.600000000000001" thickBot="1" x14ac:dyDescent="0.35">
      <c r="A2375" s="2">
        <v>2021</v>
      </c>
      <c r="B2375" s="118" t="s">
        <v>446</v>
      </c>
      <c r="C2375" s="5" t="s">
        <v>197</v>
      </c>
      <c r="D2375" s="6"/>
      <c r="E2375" s="6"/>
      <c r="F2375" s="6"/>
      <c r="G2375" s="81" t="s">
        <v>445</v>
      </c>
      <c r="H2375" s="8">
        <f>+H2376+H2480+H2486+H2498+H2509</f>
        <v>4237527256305</v>
      </c>
      <c r="I2375" s="8">
        <f>+I2376+I2480+I2486+I2498+I2509</f>
        <v>0</v>
      </c>
      <c r="J2375" s="8">
        <f>+J2376+J2480+J2486+J2498+J2509</f>
        <v>0</v>
      </c>
      <c r="K2375" s="8">
        <f>+K2376+K2480+K2486+K2498+K2509</f>
        <v>27388884022</v>
      </c>
      <c r="L2375" s="8">
        <f>+L2376+L2480+L2486+L2498+L2509</f>
        <v>27388884022</v>
      </c>
      <c r="M2375" s="8">
        <f t="shared" si="1004"/>
        <v>0</v>
      </c>
      <c r="N2375" s="8">
        <f>+N2376+N2480+N2486+N2498+N2509</f>
        <v>4237527256305</v>
      </c>
      <c r="O2375" s="8">
        <f t="shared" ref="O2375:R2375" si="1023">+O2376+O2480+O2486+O2498+O2509</f>
        <v>4125284207675.6104</v>
      </c>
      <c r="P2375" s="8">
        <f t="shared" si="1023"/>
        <v>4121773208090.1499</v>
      </c>
      <c r="Q2375" s="8">
        <f t="shared" si="1023"/>
        <v>177919183245.26999</v>
      </c>
      <c r="R2375" s="9">
        <f t="shared" si="1023"/>
        <v>177898833091.26999</v>
      </c>
    </row>
    <row r="2376" spans="1:18" ht="18.600000000000001" thickBot="1" x14ac:dyDescent="0.35">
      <c r="A2376" s="2">
        <v>2021</v>
      </c>
      <c r="B2376" s="118" t="s">
        <v>446</v>
      </c>
      <c r="C2376" s="10" t="s">
        <v>198</v>
      </c>
      <c r="D2376" s="11"/>
      <c r="E2376" s="11"/>
      <c r="F2376" s="42"/>
      <c r="G2376" s="82" t="s">
        <v>199</v>
      </c>
      <c r="H2376" s="102">
        <f>+H2377</f>
        <v>4013197084476</v>
      </c>
      <c r="I2376" s="102">
        <f>+I2377</f>
        <v>0</v>
      </c>
      <c r="J2376" s="102">
        <f>+J2377</f>
        <v>0</v>
      </c>
      <c r="K2376" s="102">
        <f>+K2377</f>
        <v>0</v>
      </c>
      <c r="L2376" s="102">
        <f>+L2377</f>
        <v>0</v>
      </c>
      <c r="M2376" s="102">
        <f t="shared" si="1004"/>
        <v>0</v>
      </c>
      <c r="N2376" s="102">
        <f>+N2377</f>
        <v>4013197084476</v>
      </c>
      <c r="O2376" s="102">
        <f t="shared" ref="O2376:R2376" si="1024">+O2377</f>
        <v>3999708862128.8701</v>
      </c>
      <c r="P2376" s="102">
        <f t="shared" si="1024"/>
        <v>3999326166114.46</v>
      </c>
      <c r="Q2376" s="102">
        <f t="shared" si="1024"/>
        <v>130789426120.77</v>
      </c>
      <c r="R2376" s="103">
        <f t="shared" si="1024"/>
        <v>130779960642.77</v>
      </c>
    </row>
    <row r="2377" spans="1:18" ht="18.600000000000001" thickBot="1" x14ac:dyDescent="0.35">
      <c r="A2377" s="2">
        <v>2021</v>
      </c>
      <c r="B2377" s="118" t="s">
        <v>446</v>
      </c>
      <c r="C2377" s="15" t="s">
        <v>200</v>
      </c>
      <c r="D2377" s="16"/>
      <c r="E2377" s="16"/>
      <c r="F2377" s="21"/>
      <c r="G2377" s="85" t="s">
        <v>201</v>
      </c>
      <c r="H2377" s="95">
        <f>+H2378+H2382+H2386+H2390+H2394+H2398+H2402+H2406+H2410+H2414+H2420+H2424+H2428+H2432+H2436+H2440+H2444+H2449+H2452+H2456+H2460+H2464+H2468+H2472</f>
        <v>4013197084476</v>
      </c>
      <c r="I2377" s="95">
        <f>+I2378+I2382+I2386+I2390+I2394+I2398+I2402+I2406+I2410+I2414+I2420+I2424+I2428+I2432+I2436+I2440+I2444+I2449+I2452+I2456+I2460+I2464+I2468+I2472</f>
        <v>0</v>
      </c>
      <c r="J2377" s="95">
        <f>+J2378+J2382+J2386+J2390+J2394+J2398+J2402+J2406+J2410+J2414+J2420+J2424+J2428+J2432+J2436+J2440+J2444+J2449+J2452+J2456+J2460+J2464+J2468+J2472</f>
        <v>0</v>
      </c>
      <c r="K2377" s="95">
        <f>+K2378+K2382+K2386+K2390+K2394+K2398+K2402+K2406+K2410+K2414+K2420+K2424+K2428+K2432+K2436+K2440+K2444+K2449+K2452+K2456+K2460+K2464+K2468+K2472</f>
        <v>0</v>
      </c>
      <c r="L2377" s="95">
        <f>+L2378+L2382+L2386+L2390+L2394+L2398+L2402+L2406+L2410+L2414+L2420+L2424+L2428+L2432+L2436+L2440+L2444+L2449+L2452+L2456+L2460+L2464+L2468+L2472</f>
        <v>0</v>
      </c>
      <c r="M2377" s="95">
        <f t="shared" si="1004"/>
        <v>0</v>
      </c>
      <c r="N2377" s="95">
        <f>+N2378+N2382+N2386+N2390+N2394+N2398+N2402+N2406+N2410+N2414+N2420+N2424+N2428+N2432+N2436+N2440+N2444+N2449+N2452+N2456+N2460+N2464+N2468+N2472</f>
        <v>4013197084476</v>
      </c>
      <c r="O2377" s="95">
        <f t="shared" ref="O2377:R2377" si="1025">+O2378+O2382+O2386+O2390+O2394+O2398+O2402+O2406+O2410+O2414+O2420+O2424+O2428+O2432+O2436+O2440+O2444+O2449+O2452+O2456+O2460+O2464+O2468+O2472</f>
        <v>3999708862128.8701</v>
      </c>
      <c r="P2377" s="95">
        <f t="shared" si="1025"/>
        <v>3999326166114.46</v>
      </c>
      <c r="Q2377" s="95">
        <f t="shared" si="1025"/>
        <v>130789426120.77</v>
      </c>
      <c r="R2377" s="97">
        <f t="shared" si="1025"/>
        <v>130779960642.77</v>
      </c>
    </row>
    <row r="2378" spans="1:18" ht="47.4" thickBot="1" x14ac:dyDescent="0.35">
      <c r="A2378" s="2">
        <v>2021</v>
      </c>
      <c r="B2378" s="118" t="s">
        <v>446</v>
      </c>
      <c r="C2378" s="15" t="s">
        <v>202</v>
      </c>
      <c r="D2378" s="21"/>
      <c r="E2378" s="21"/>
      <c r="F2378" s="21"/>
      <c r="G2378" s="85" t="s">
        <v>203</v>
      </c>
      <c r="H2378" s="95">
        <f t="shared" ref="H2378:L2380" si="1026">+H2379</f>
        <v>197403295128</v>
      </c>
      <c r="I2378" s="95">
        <f t="shared" si="1026"/>
        <v>0</v>
      </c>
      <c r="J2378" s="95">
        <f t="shared" si="1026"/>
        <v>0</v>
      </c>
      <c r="K2378" s="95">
        <f t="shared" si="1026"/>
        <v>0</v>
      </c>
      <c r="L2378" s="95">
        <f t="shared" si="1026"/>
        <v>0</v>
      </c>
      <c r="M2378" s="95">
        <f t="shared" si="1004"/>
        <v>0</v>
      </c>
      <c r="N2378" s="95">
        <f>+N2379</f>
        <v>197403295128</v>
      </c>
      <c r="O2378" s="95">
        <f t="shared" ref="O2378:R2380" si="1027">+O2379</f>
        <v>197403295128</v>
      </c>
      <c r="P2378" s="95">
        <f t="shared" si="1027"/>
        <v>197403295128</v>
      </c>
      <c r="Q2378" s="95">
        <f t="shared" si="1027"/>
        <v>0</v>
      </c>
      <c r="R2378" s="97">
        <f t="shared" si="1027"/>
        <v>0</v>
      </c>
    </row>
    <row r="2379" spans="1:18" ht="47.4" thickBot="1" x14ac:dyDescent="0.35">
      <c r="A2379" s="2">
        <v>2021</v>
      </c>
      <c r="B2379" s="118" t="s">
        <v>446</v>
      </c>
      <c r="C2379" s="15" t="s">
        <v>204</v>
      </c>
      <c r="D2379" s="53"/>
      <c r="E2379" s="53"/>
      <c r="F2379" s="21"/>
      <c r="G2379" s="85" t="s">
        <v>203</v>
      </c>
      <c r="H2379" s="95">
        <f t="shared" si="1026"/>
        <v>197403295128</v>
      </c>
      <c r="I2379" s="95">
        <f t="shared" si="1026"/>
        <v>0</v>
      </c>
      <c r="J2379" s="95">
        <f t="shared" si="1026"/>
        <v>0</v>
      </c>
      <c r="K2379" s="95">
        <f t="shared" si="1026"/>
        <v>0</v>
      </c>
      <c r="L2379" s="95">
        <f t="shared" si="1026"/>
        <v>0</v>
      </c>
      <c r="M2379" s="95">
        <f t="shared" si="1004"/>
        <v>0</v>
      </c>
      <c r="N2379" s="95">
        <f>+N2380</f>
        <v>197403295128</v>
      </c>
      <c r="O2379" s="95">
        <f t="shared" si="1027"/>
        <v>197403295128</v>
      </c>
      <c r="P2379" s="95">
        <f t="shared" si="1027"/>
        <v>197403295128</v>
      </c>
      <c r="Q2379" s="95">
        <f t="shared" si="1027"/>
        <v>0</v>
      </c>
      <c r="R2379" s="97">
        <f t="shared" si="1027"/>
        <v>0</v>
      </c>
    </row>
    <row r="2380" spans="1:18" ht="18.600000000000001" thickBot="1" x14ac:dyDescent="0.35">
      <c r="A2380" s="2">
        <v>2021</v>
      </c>
      <c r="B2380" s="118" t="s">
        <v>446</v>
      </c>
      <c r="C2380" s="15" t="s">
        <v>205</v>
      </c>
      <c r="D2380" s="53"/>
      <c r="E2380" s="53"/>
      <c r="F2380" s="21"/>
      <c r="G2380" s="85" t="s">
        <v>206</v>
      </c>
      <c r="H2380" s="95">
        <f t="shared" si="1026"/>
        <v>197403295128</v>
      </c>
      <c r="I2380" s="95">
        <f t="shared" si="1026"/>
        <v>0</v>
      </c>
      <c r="J2380" s="95">
        <f t="shared" si="1026"/>
        <v>0</v>
      </c>
      <c r="K2380" s="95">
        <f t="shared" si="1026"/>
        <v>0</v>
      </c>
      <c r="L2380" s="95">
        <f t="shared" si="1026"/>
        <v>0</v>
      </c>
      <c r="M2380" s="95">
        <f t="shared" si="1004"/>
        <v>0</v>
      </c>
      <c r="N2380" s="95">
        <f>+N2381</f>
        <v>197403295128</v>
      </c>
      <c r="O2380" s="95">
        <f t="shared" si="1027"/>
        <v>197403295128</v>
      </c>
      <c r="P2380" s="95">
        <f t="shared" si="1027"/>
        <v>197403295128</v>
      </c>
      <c r="Q2380" s="95">
        <f t="shared" si="1027"/>
        <v>0</v>
      </c>
      <c r="R2380" s="97">
        <f t="shared" si="1027"/>
        <v>0</v>
      </c>
    </row>
    <row r="2381" spans="1:18" ht="18.600000000000001" thickBot="1" x14ac:dyDescent="0.35">
      <c r="A2381" s="2">
        <v>2021</v>
      </c>
      <c r="B2381" s="118" t="s">
        <v>446</v>
      </c>
      <c r="C2381" s="20" t="s">
        <v>207</v>
      </c>
      <c r="D2381" s="21" t="s">
        <v>172</v>
      </c>
      <c r="E2381" s="21">
        <v>11</v>
      </c>
      <c r="F2381" s="21" t="s">
        <v>19</v>
      </c>
      <c r="G2381" s="88" t="s">
        <v>208</v>
      </c>
      <c r="H2381" s="90">
        <v>197403295128</v>
      </c>
      <c r="I2381" s="90">
        <v>0</v>
      </c>
      <c r="J2381" s="90">
        <v>0</v>
      </c>
      <c r="K2381" s="90">
        <v>0</v>
      </c>
      <c r="L2381" s="90">
        <v>0</v>
      </c>
      <c r="M2381" s="90">
        <f t="shared" si="1004"/>
        <v>0</v>
      </c>
      <c r="N2381" s="90">
        <f>+H2381+M2381</f>
        <v>197403295128</v>
      </c>
      <c r="O2381" s="90">
        <v>197403295128</v>
      </c>
      <c r="P2381" s="90">
        <v>197403295128</v>
      </c>
      <c r="Q2381" s="90">
        <v>0</v>
      </c>
      <c r="R2381" s="91">
        <v>0</v>
      </c>
    </row>
    <row r="2382" spans="1:18" ht="47.4" thickBot="1" x14ac:dyDescent="0.35">
      <c r="A2382" s="2">
        <v>2021</v>
      </c>
      <c r="B2382" s="118" t="s">
        <v>446</v>
      </c>
      <c r="C2382" s="15" t="s">
        <v>209</v>
      </c>
      <c r="D2382" s="53"/>
      <c r="E2382" s="53"/>
      <c r="F2382" s="21"/>
      <c r="G2382" s="85" t="s">
        <v>210</v>
      </c>
      <c r="H2382" s="95">
        <f t="shared" ref="H2382:L2384" si="1028">+H2383</f>
        <v>1740600000</v>
      </c>
      <c r="I2382" s="95">
        <f t="shared" si="1028"/>
        <v>0</v>
      </c>
      <c r="J2382" s="95">
        <f t="shared" si="1028"/>
        <v>0</v>
      </c>
      <c r="K2382" s="95">
        <f t="shared" si="1028"/>
        <v>0</v>
      </c>
      <c r="L2382" s="95">
        <f t="shared" si="1028"/>
        <v>0</v>
      </c>
      <c r="M2382" s="95">
        <f t="shared" si="1004"/>
        <v>0</v>
      </c>
      <c r="N2382" s="95">
        <f>+N2383</f>
        <v>1740600000</v>
      </c>
      <c r="O2382" s="95">
        <f t="shared" ref="O2382:R2384" si="1029">+O2383</f>
        <v>1740600000</v>
      </c>
      <c r="P2382" s="95">
        <f t="shared" si="1029"/>
        <v>1740600000</v>
      </c>
      <c r="Q2382" s="95">
        <f t="shared" si="1029"/>
        <v>0</v>
      </c>
      <c r="R2382" s="97">
        <f t="shared" si="1029"/>
        <v>0</v>
      </c>
    </row>
    <row r="2383" spans="1:18" ht="47.4" thickBot="1" x14ac:dyDescent="0.35">
      <c r="A2383" s="2">
        <v>2021</v>
      </c>
      <c r="B2383" s="118" t="s">
        <v>446</v>
      </c>
      <c r="C2383" s="15" t="s">
        <v>211</v>
      </c>
      <c r="D2383" s="21"/>
      <c r="E2383" s="21"/>
      <c r="F2383" s="21"/>
      <c r="G2383" s="104" t="s">
        <v>210</v>
      </c>
      <c r="H2383" s="95">
        <f t="shared" si="1028"/>
        <v>1740600000</v>
      </c>
      <c r="I2383" s="95">
        <f t="shared" si="1028"/>
        <v>0</v>
      </c>
      <c r="J2383" s="95">
        <f t="shared" si="1028"/>
        <v>0</v>
      </c>
      <c r="K2383" s="95">
        <f t="shared" si="1028"/>
        <v>0</v>
      </c>
      <c r="L2383" s="95">
        <f t="shared" si="1028"/>
        <v>0</v>
      </c>
      <c r="M2383" s="95">
        <f t="shared" si="1004"/>
        <v>0</v>
      </c>
      <c r="N2383" s="95">
        <f>+N2384</f>
        <v>1740600000</v>
      </c>
      <c r="O2383" s="95">
        <f t="shared" si="1029"/>
        <v>1740600000</v>
      </c>
      <c r="P2383" s="95">
        <f t="shared" si="1029"/>
        <v>1740600000</v>
      </c>
      <c r="Q2383" s="95">
        <f t="shared" si="1029"/>
        <v>0</v>
      </c>
      <c r="R2383" s="97">
        <f t="shared" si="1029"/>
        <v>0</v>
      </c>
    </row>
    <row r="2384" spans="1:18" ht="18.600000000000001" thickBot="1" x14ac:dyDescent="0.35">
      <c r="A2384" s="2">
        <v>2021</v>
      </c>
      <c r="B2384" s="118" t="s">
        <v>446</v>
      </c>
      <c r="C2384" s="15" t="s">
        <v>212</v>
      </c>
      <c r="D2384" s="21"/>
      <c r="E2384" s="21"/>
      <c r="F2384" s="21"/>
      <c r="G2384" s="85" t="s">
        <v>206</v>
      </c>
      <c r="H2384" s="95">
        <f t="shared" si="1028"/>
        <v>1740600000</v>
      </c>
      <c r="I2384" s="95">
        <f t="shared" si="1028"/>
        <v>0</v>
      </c>
      <c r="J2384" s="95">
        <f t="shared" si="1028"/>
        <v>0</v>
      </c>
      <c r="K2384" s="95">
        <f t="shared" si="1028"/>
        <v>0</v>
      </c>
      <c r="L2384" s="95">
        <f t="shared" si="1028"/>
        <v>0</v>
      </c>
      <c r="M2384" s="95">
        <f t="shared" si="1004"/>
        <v>0</v>
      </c>
      <c r="N2384" s="95">
        <f>+N2385</f>
        <v>1740600000</v>
      </c>
      <c r="O2384" s="95">
        <f t="shared" si="1029"/>
        <v>1740600000</v>
      </c>
      <c r="P2384" s="95">
        <f t="shared" si="1029"/>
        <v>1740600000</v>
      </c>
      <c r="Q2384" s="95">
        <f t="shared" si="1029"/>
        <v>0</v>
      </c>
      <c r="R2384" s="97">
        <f t="shared" si="1029"/>
        <v>0</v>
      </c>
    </row>
    <row r="2385" spans="1:18" ht="18.600000000000001" thickBot="1" x14ac:dyDescent="0.35">
      <c r="A2385" s="2">
        <v>2021</v>
      </c>
      <c r="B2385" s="118" t="s">
        <v>446</v>
      </c>
      <c r="C2385" s="20" t="s">
        <v>213</v>
      </c>
      <c r="D2385" s="21" t="s">
        <v>172</v>
      </c>
      <c r="E2385" s="21">
        <v>11</v>
      </c>
      <c r="F2385" s="21" t="s">
        <v>19</v>
      </c>
      <c r="G2385" s="88" t="s">
        <v>208</v>
      </c>
      <c r="H2385" s="90">
        <v>1740600000</v>
      </c>
      <c r="I2385" s="90">
        <v>0</v>
      </c>
      <c r="J2385" s="90">
        <v>0</v>
      </c>
      <c r="K2385" s="90">
        <v>0</v>
      </c>
      <c r="L2385" s="90">
        <v>0</v>
      </c>
      <c r="M2385" s="90">
        <f t="shared" si="1004"/>
        <v>0</v>
      </c>
      <c r="N2385" s="90">
        <f>+H2385+M2385</f>
        <v>1740600000</v>
      </c>
      <c r="O2385" s="90">
        <v>1740600000</v>
      </c>
      <c r="P2385" s="90">
        <v>1740600000</v>
      </c>
      <c r="Q2385" s="90">
        <v>0</v>
      </c>
      <c r="R2385" s="91">
        <v>0</v>
      </c>
    </row>
    <row r="2386" spans="1:18" ht="63" thickBot="1" x14ac:dyDescent="0.35">
      <c r="A2386" s="2">
        <v>2021</v>
      </c>
      <c r="B2386" s="118" t="s">
        <v>446</v>
      </c>
      <c r="C2386" s="15" t="s">
        <v>214</v>
      </c>
      <c r="D2386" s="21"/>
      <c r="E2386" s="21"/>
      <c r="F2386" s="21"/>
      <c r="G2386" s="85" t="s">
        <v>215</v>
      </c>
      <c r="H2386" s="95">
        <f t="shared" ref="H2386:L2388" si="1030">+H2387</f>
        <v>152413550265</v>
      </c>
      <c r="I2386" s="95">
        <f t="shared" si="1030"/>
        <v>0</v>
      </c>
      <c r="J2386" s="95">
        <f t="shared" si="1030"/>
        <v>0</v>
      </c>
      <c r="K2386" s="95">
        <f t="shared" si="1030"/>
        <v>0</v>
      </c>
      <c r="L2386" s="95">
        <f t="shared" si="1030"/>
        <v>0</v>
      </c>
      <c r="M2386" s="95">
        <f t="shared" si="1004"/>
        <v>0</v>
      </c>
      <c r="N2386" s="95">
        <f>+N2387</f>
        <v>152413550265</v>
      </c>
      <c r="O2386" s="95">
        <f t="shared" ref="O2386:R2388" si="1031">+O2387</f>
        <v>152413550265</v>
      </c>
      <c r="P2386" s="95">
        <f t="shared" si="1031"/>
        <v>152413550265</v>
      </c>
      <c r="Q2386" s="95">
        <f t="shared" si="1031"/>
        <v>0</v>
      </c>
      <c r="R2386" s="97">
        <f t="shared" si="1031"/>
        <v>0</v>
      </c>
    </row>
    <row r="2387" spans="1:18" ht="63" thickBot="1" x14ac:dyDescent="0.35">
      <c r="A2387" s="2">
        <v>2021</v>
      </c>
      <c r="B2387" s="118" t="s">
        <v>446</v>
      </c>
      <c r="C2387" s="15" t="s">
        <v>216</v>
      </c>
      <c r="D2387" s="53"/>
      <c r="E2387" s="53"/>
      <c r="F2387" s="21"/>
      <c r="G2387" s="85" t="s">
        <v>215</v>
      </c>
      <c r="H2387" s="95">
        <f t="shared" si="1030"/>
        <v>152413550265</v>
      </c>
      <c r="I2387" s="95">
        <f t="shared" si="1030"/>
        <v>0</v>
      </c>
      <c r="J2387" s="95">
        <f t="shared" si="1030"/>
        <v>0</v>
      </c>
      <c r="K2387" s="95">
        <f t="shared" si="1030"/>
        <v>0</v>
      </c>
      <c r="L2387" s="95">
        <f t="shared" si="1030"/>
        <v>0</v>
      </c>
      <c r="M2387" s="95">
        <f t="shared" si="1004"/>
        <v>0</v>
      </c>
      <c r="N2387" s="95">
        <f>+N2388</f>
        <v>152413550265</v>
      </c>
      <c r="O2387" s="95">
        <f t="shared" si="1031"/>
        <v>152413550265</v>
      </c>
      <c r="P2387" s="95">
        <f t="shared" si="1031"/>
        <v>152413550265</v>
      </c>
      <c r="Q2387" s="95">
        <f t="shared" si="1031"/>
        <v>0</v>
      </c>
      <c r="R2387" s="97">
        <f t="shared" si="1031"/>
        <v>0</v>
      </c>
    </row>
    <row r="2388" spans="1:18" ht="18.600000000000001" thickBot="1" x14ac:dyDescent="0.35">
      <c r="A2388" s="2">
        <v>2021</v>
      </c>
      <c r="B2388" s="118" t="s">
        <v>446</v>
      </c>
      <c r="C2388" s="15" t="s">
        <v>217</v>
      </c>
      <c r="D2388" s="53"/>
      <c r="E2388" s="53"/>
      <c r="F2388" s="21"/>
      <c r="G2388" s="85" t="s">
        <v>218</v>
      </c>
      <c r="H2388" s="95">
        <f t="shared" si="1030"/>
        <v>152413550265</v>
      </c>
      <c r="I2388" s="95">
        <f t="shared" si="1030"/>
        <v>0</v>
      </c>
      <c r="J2388" s="95">
        <f t="shared" si="1030"/>
        <v>0</v>
      </c>
      <c r="K2388" s="95">
        <f t="shared" si="1030"/>
        <v>0</v>
      </c>
      <c r="L2388" s="95">
        <f t="shared" si="1030"/>
        <v>0</v>
      </c>
      <c r="M2388" s="95">
        <f t="shared" si="1004"/>
        <v>0</v>
      </c>
      <c r="N2388" s="95">
        <f>+N2389</f>
        <v>152413550265</v>
      </c>
      <c r="O2388" s="95">
        <f t="shared" si="1031"/>
        <v>152413550265</v>
      </c>
      <c r="P2388" s="95">
        <f t="shared" si="1031"/>
        <v>152413550265</v>
      </c>
      <c r="Q2388" s="95">
        <f t="shared" si="1031"/>
        <v>0</v>
      </c>
      <c r="R2388" s="97">
        <f t="shared" si="1031"/>
        <v>0</v>
      </c>
    </row>
    <row r="2389" spans="1:18" ht="18.600000000000001" thickBot="1" x14ac:dyDescent="0.35">
      <c r="A2389" s="2">
        <v>2021</v>
      </c>
      <c r="B2389" s="118" t="s">
        <v>446</v>
      </c>
      <c r="C2389" s="20" t="s">
        <v>219</v>
      </c>
      <c r="D2389" s="21" t="s">
        <v>172</v>
      </c>
      <c r="E2389" s="21">
        <v>11</v>
      </c>
      <c r="F2389" s="21" t="s">
        <v>19</v>
      </c>
      <c r="G2389" s="88" t="s">
        <v>208</v>
      </c>
      <c r="H2389" s="90">
        <v>152413550265</v>
      </c>
      <c r="I2389" s="90">
        <v>0</v>
      </c>
      <c r="J2389" s="90">
        <v>0</v>
      </c>
      <c r="K2389" s="90">
        <v>0</v>
      </c>
      <c r="L2389" s="90">
        <v>0</v>
      </c>
      <c r="M2389" s="90">
        <f t="shared" si="1004"/>
        <v>0</v>
      </c>
      <c r="N2389" s="90">
        <f>+H2389+M2389</f>
        <v>152413550265</v>
      </c>
      <c r="O2389" s="90">
        <v>152413550265</v>
      </c>
      <c r="P2389" s="90">
        <v>152413550265</v>
      </c>
      <c r="Q2389" s="90">
        <v>0</v>
      </c>
      <c r="R2389" s="91">
        <v>0</v>
      </c>
    </row>
    <row r="2390" spans="1:18" ht="78.599999999999994" thickBot="1" x14ac:dyDescent="0.35">
      <c r="A2390" s="2">
        <v>2021</v>
      </c>
      <c r="B2390" s="118" t="s">
        <v>446</v>
      </c>
      <c r="C2390" s="15" t="s">
        <v>220</v>
      </c>
      <c r="D2390" s="21"/>
      <c r="E2390" s="21"/>
      <c r="F2390" s="21"/>
      <c r="G2390" s="104" t="s">
        <v>221</v>
      </c>
      <c r="H2390" s="95">
        <f t="shared" ref="H2390:L2392" si="1032">+H2391</f>
        <v>174246806812</v>
      </c>
      <c r="I2390" s="95">
        <f t="shared" si="1032"/>
        <v>0</v>
      </c>
      <c r="J2390" s="95">
        <f t="shared" si="1032"/>
        <v>0</v>
      </c>
      <c r="K2390" s="95">
        <f t="shared" si="1032"/>
        <v>0</v>
      </c>
      <c r="L2390" s="95">
        <f t="shared" si="1032"/>
        <v>0</v>
      </c>
      <c r="M2390" s="95">
        <f t="shared" si="1004"/>
        <v>0</v>
      </c>
      <c r="N2390" s="95">
        <f>+N2391</f>
        <v>174246806812</v>
      </c>
      <c r="O2390" s="95">
        <f t="shared" ref="O2390:R2392" si="1033">+O2391</f>
        <v>174246806812</v>
      </c>
      <c r="P2390" s="95">
        <f t="shared" si="1033"/>
        <v>174246806812</v>
      </c>
      <c r="Q2390" s="95">
        <f t="shared" si="1033"/>
        <v>0</v>
      </c>
      <c r="R2390" s="97">
        <f t="shared" si="1033"/>
        <v>0</v>
      </c>
    </row>
    <row r="2391" spans="1:18" ht="78.599999999999994" thickBot="1" x14ac:dyDescent="0.35">
      <c r="A2391" s="2">
        <v>2021</v>
      </c>
      <c r="B2391" s="118" t="s">
        <v>446</v>
      </c>
      <c r="C2391" s="15" t="s">
        <v>222</v>
      </c>
      <c r="D2391" s="53"/>
      <c r="E2391" s="53"/>
      <c r="F2391" s="21"/>
      <c r="G2391" s="104" t="s">
        <v>221</v>
      </c>
      <c r="H2391" s="95">
        <f t="shared" si="1032"/>
        <v>174246806812</v>
      </c>
      <c r="I2391" s="95">
        <f t="shared" si="1032"/>
        <v>0</v>
      </c>
      <c r="J2391" s="95">
        <f t="shared" si="1032"/>
        <v>0</v>
      </c>
      <c r="K2391" s="95">
        <f t="shared" si="1032"/>
        <v>0</v>
      </c>
      <c r="L2391" s="95">
        <f t="shared" si="1032"/>
        <v>0</v>
      </c>
      <c r="M2391" s="95">
        <f t="shared" si="1004"/>
        <v>0</v>
      </c>
      <c r="N2391" s="95">
        <f>+N2392</f>
        <v>174246806812</v>
      </c>
      <c r="O2391" s="95">
        <f t="shared" si="1033"/>
        <v>174246806812</v>
      </c>
      <c r="P2391" s="95">
        <f t="shared" si="1033"/>
        <v>174246806812</v>
      </c>
      <c r="Q2391" s="95">
        <f t="shared" si="1033"/>
        <v>0</v>
      </c>
      <c r="R2391" s="97">
        <f t="shared" si="1033"/>
        <v>0</v>
      </c>
    </row>
    <row r="2392" spans="1:18" ht="18.600000000000001" thickBot="1" x14ac:dyDescent="0.35">
      <c r="A2392" s="2">
        <v>2021</v>
      </c>
      <c r="B2392" s="118" t="s">
        <v>446</v>
      </c>
      <c r="C2392" s="15" t="s">
        <v>223</v>
      </c>
      <c r="D2392" s="53"/>
      <c r="E2392" s="53"/>
      <c r="F2392" s="21"/>
      <c r="G2392" s="85" t="s">
        <v>218</v>
      </c>
      <c r="H2392" s="95">
        <f t="shared" si="1032"/>
        <v>174246806812</v>
      </c>
      <c r="I2392" s="95">
        <f t="shared" si="1032"/>
        <v>0</v>
      </c>
      <c r="J2392" s="95">
        <f t="shared" si="1032"/>
        <v>0</v>
      </c>
      <c r="K2392" s="95">
        <f t="shared" si="1032"/>
        <v>0</v>
      </c>
      <c r="L2392" s="95">
        <f t="shared" si="1032"/>
        <v>0</v>
      </c>
      <c r="M2392" s="95">
        <f t="shared" si="1004"/>
        <v>0</v>
      </c>
      <c r="N2392" s="95">
        <f>+N2393</f>
        <v>174246806812</v>
      </c>
      <c r="O2392" s="95">
        <f t="shared" si="1033"/>
        <v>174246806812</v>
      </c>
      <c r="P2392" s="95">
        <f t="shared" si="1033"/>
        <v>174246806812</v>
      </c>
      <c r="Q2392" s="95">
        <f t="shared" si="1033"/>
        <v>0</v>
      </c>
      <c r="R2392" s="97">
        <f t="shared" si="1033"/>
        <v>0</v>
      </c>
    </row>
    <row r="2393" spans="1:18" ht="18.600000000000001" thickBot="1" x14ac:dyDescent="0.35">
      <c r="A2393" s="2">
        <v>2021</v>
      </c>
      <c r="B2393" s="118" t="s">
        <v>446</v>
      </c>
      <c r="C2393" s="20" t="s">
        <v>224</v>
      </c>
      <c r="D2393" s="21" t="s">
        <v>172</v>
      </c>
      <c r="E2393" s="21">
        <v>11</v>
      </c>
      <c r="F2393" s="21" t="s">
        <v>19</v>
      </c>
      <c r="G2393" s="88" t="s">
        <v>208</v>
      </c>
      <c r="H2393" s="90">
        <v>174246806812</v>
      </c>
      <c r="I2393" s="90">
        <v>0</v>
      </c>
      <c r="J2393" s="90">
        <v>0</v>
      </c>
      <c r="K2393" s="90">
        <v>0</v>
      </c>
      <c r="L2393" s="90">
        <v>0</v>
      </c>
      <c r="M2393" s="90">
        <f t="shared" si="1004"/>
        <v>0</v>
      </c>
      <c r="N2393" s="90">
        <f>+H2393+M2393</f>
        <v>174246806812</v>
      </c>
      <c r="O2393" s="90">
        <v>174246806812</v>
      </c>
      <c r="P2393" s="90">
        <v>174246806812</v>
      </c>
      <c r="Q2393" s="90">
        <v>0</v>
      </c>
      <c r="R2393" s="91">
        <v>0</v>
      </c>
    </row>
    <row r="2394" spans="1:18" ht="63" thickBot="1" x14ac:dyDescent="0.35">
      <c r="A2394" s="2">
        <v>2021</v>
      </c>
      <c r="B2394" s="118" t="s">
        <v>446</v>
      </c>
      <c r="C2394" s="15" t="s">
        <v>225</v>
      </c>
      <c r="D2394" s="16"/>
      <c r="E2394" s="16"/>
      <c r="F2394" s="16"/>
      <c r="G2394" s="85" t="s">
        <v>226</v>
      </c>
      <c r="H2394" s="95">
        <f t="shared" ref="H2394:L2396" si="1034">+H2395</f>
        <v>251092107058</v>
      </c>
      <c r="I2394" s="95">
        <f t="shared" si="1034"/>
        <v>0</v>
      </c>
      <c r="J2394" s="95">
        <f t="shared" si="1034"/>
        <v>0</v>
      </c>
      <c r="K2394" s="95">
        <f t="shared" si="1034"/>
        <v>0</v>
      </c>
      <c r="L2394" s="95">
        <f t="shared" si="1034"/>
        <v>0</v>
      </c>
      <c r="M2394" s="95">
        <f t="shared" si="1004"/>
        <v>0</v>
      </c>
      <c r="N2394" s="95">
        <f>+N2395</f>
        <v>251092107058</v>
      </c>
      <c r="O2394" s="95">
        <f t="shared" ref="O2394:R2396" si="1035">+O2395</f>
        <v>251092107058</v>
      </c>
      <c r="P2394" s="95">
        <f t="shared" si="1035"/>
        <v>251092107058</v>
      </c>
      <c r="Q2394" s="95">
        <f t="shared" si="1035"/>
        <v>0</v>
      </c>
      <c r="R2394" s="97">
        <f t="shared" si="1035"/>
        <v>0</v>
      </c>
    </row>
    <row r="2395" spans="1:18" ht="63" thickBot="1" x14ac:dyDescent="0.35">
      <c r="A2395" s="2">
        <v>2021</v>
      </c>
      <c r="B2395" s="118" t="s">
        <v>446</v>
      </c>
      <c r="C2395" s="15" t="s">
        <v>227</v>
      </c>
      <c r="D2395" s="55"/>
      <c r="E2395" s="55"/>
      <c r="F2395" s="16"/>
      <c r="G2395" s="104" t="s">
        <v>226</v>
      </c>
      <c r="H2395" s="95">
        <f t="shared" si="1034"/>
        <v>251092107058</v>
      </c>
      <c r="I2395" s="95">
        <f t="shared" si="1034"/>
        <v>0</v>
      </c>
      <c r="J2395" s="95">
        <f t="shared" si="1034"/>
        <v>0</v>
      </c>
      <c r="K2395" s="95">
        <f t="shared" si="1034"/>
        <v>0</v>
      </c>
      <c r="L2395" s="95">
        <f t="shared" si="1034"/>
        <v>0</v>
      </c>
      <c r="M2395" s="95">
        <f t="shared" si="1004"/>
        <v>0</v>
      </c>
      <c r="N2395" s="95">
        <f>+N2396</f>
        <v>251092107058</v>
      </c>
      <c r="O2395" s="95">
        <f t="shared" si="1035"/>
        <v>251092107058</v>
      </c>
      <c r="P2395" s="95">
        <f t="shared" si="1035"/>
        <v>251092107058</v>
      </c>
      <c r="Q2395" s="95">
        <f t="shared" si="1035"/>
        <v>0</v>
      </c>
      <c r="R2395" s="97">
        <f t="shared" si="1035"/>
        <v>0</v>
      </c>
    </row>
    <row r="2396" spans="1:18" ht="18.600000000000001" thickBot="1" x14ac:dyDescent="0.35">
      <c r="A2396" s="2">
        <v>2021</v>
      </c>
      <c r="B2396" s="118" t="s">
        <v>446</v>
      </c>
      <c r="C2396" s="15" t="s">
        <v>228</v>
      </c>
      <c r="D2396" s="55"/>
      <c r="E2396" s="55"/>
      <c r="F2396" s="16"/>
      <c r="G2396" s="85" t="s">
        <v>218</v>
      </c>
      <c r="H2396" s="95">
        <f t="shared" si="1034"/>
        <v>251092107058</v>
      </c>
      <c r="I2396" s="95">
        <f t="shared" si="1034"/>
        <v>0</v>
      </c>
      <c r="J2396" s="95">
        <f t="shared" si="1034"/>
        <v>0</v>
      </c>
      <c r="K2396" s="95">
        <f t="shared" si="1034"/>
        <v>0</v>
      </c>
      <c r="L2396" s="95">
        <f t="shared" si="1034"/>
        <v>0</v>
      </c>
      <c r="M2396" s="95">
        <f t="shared" si="1004"/>
        <v>0</v>
      </c>
      <c r="N2396" s="95">
        <f>+N2397</f>
        <v>251092107058</v>
      </c>
      <c r="O2396" s="95">
        <f t="shared" si="1035"/>
        <v>251092107058</v>
      </c>
      <c r="P2396" s="95">
        <f t="shared" si="1035"/>
        <v>251092107058</v>
      </c>
      <c r="Q2396" s="95">
        <f t="shared" si="1035"/>
        <v>0</v>
      </c>
      <c r="R2396" s="97">
        <f t="shared" si="1035"/>
        <v>0</v>
      </c>
    </row>
    <row r="2397" spans="1:18" ht="18.600000000000001" thickBot="1" x14ac:dyDescent="0.35">
      <c r="A2397" s="2">
        <v>2021</v>
      </c>
      <c r="B2397" s="118" t="s">
        <v>446</v>
      </c>
      <c r="C2397" s="20" t="s">
        <v>229</v>
      </c>
      <c r="D2397" s="21" t="s">
        <v>172</v>
      </c>
      <c r="E2397" s="21">
        <v>11</v>
      </c>
      <c r="F2397" s="21" t="s">
        <v>19</v>
      </c>
      <c r="G2397" s="88" t="s">
        <v>208</v>
      </c>
      <c r="H2397" s="90">
        <v>251092107058</v>
      </c>
      <c r="I2397" s="90">
        <v>0</v>
      </c>
      <c r="J2397" s="90">
        <v>0</v>
      </c>
      <c r="K2397" s="90">
        <v>0</v>
      </c>
      <c r="L2397" s="90">
        <v>0</v>
      </c>
      <c r="M2397" s="90">
        <f t="shared" si="1004"/>
        <v>0</v>
      </c>
      <c r="N2397" s="90">
        <f>+H2397+M2397</f>
        <v>251092107058</v>
      </c>
      <c r="O2397" s="90">
        <v>251092107058</v>
      </c>
      <c r="P2397" s="90">
        <v>251092107058</v>
      </c>
      <c r="Q2397" s="90">
        <v>0</v>
      </c>
      <c r="R2397" s="91">
        <v>0</v>
      </c>
    </row>
    <row r="2398" spans="1:18" ht="78.599999999999994" thickBot="1" x14ac:dyDescent="0.35">
      <c r="A2398" s="2">
        <v>2021</v>
      </c>
      <c r="B2398" s="118" t="s">
        <v>446</v>
      </c>
      <c r="C2398" s="15" t="s">
        <v>230</v>
      </c>
      <c r="D2398" s="21"/>
      <c r="E2398" s="21"/>
      <c r="F2398" s="21"/>
      <c r="G2398" s="85" t="s">
        <v>231</v>
      </c>
      <c r="H2398" s="95">
        <f t="shared" ref="H2398:L2400" si="1036">+H2399</f>
        <v>242233026988</v>
      </c>
      <c r="I2398" s="95">
        <f t="shared" si="1036"/>
        <v>0</v>
      </c>
      <c r="J2398" s="95">
        <f t="shared" si="1036"/>
        <v>0</v>
      </c>
      <c r="K2398" s="95">
        <f t="shared" si="1036"/>
        <v>0</v>
      </c>
      <c r="L2398" s="95">
        <f t="shared" si="1036"/>
        <v>0</v>
      </c>
      <c r="M2398" s="95">
        <f t="shared" si="1004"/>
        <v>0</v>
      </c>
      <c r="N2398" s="95">
        <f>+N2399</f>
        <v>242233026988</v>
      </c>
      <c r="O2398" s="95">
        <f t="shared" ref="O2398:R2400" si="1037">+O2399</f>
        <v>242233026988</v>
      </c>
      <c r="P2398" s="95">
        <f t="shared" si="1037"/>
        <v>242233026988</v>
      </c>
      <c r="Q2398" s="95">
        <f t="shared" si="1037"/>
        <v>8850428804</v>
      </c>
      <c r="R2398" s="97">
        <f t="shared" si="1037"/>
        <v>8850428804</v>
      </c>
    </row>
    <row r="2399" spans="1:18" ht="78.599999999999994" thickBot="1" x14ac:dyDescent="0.35">
      <c r="A2399" s="2">
        <v>2021</v>
      </c>
      <c r="B2399" s="118" t="s">
        <v>446</v>
      </c>
      <c r="C2399" s="15" t="s">
        <v>232</v>
      </c>
      <c r="D2399" s="53"/>
      <c r="E2399" s="53"/>
      <c r="F2399" s="21"/>
      <c r="G2399" s="85" t="s">
        <v>231</v>
      </c>
      <c r="H2399" s="95">
        <f t="shared" si="1036"/>
        <v>242233026988</v>
      </c>
      <c r="I2399" s="95">
        <f t="shared" si="1036"/>
        <v>0</v>
      </c>
      <c r="J2399" s="95">
        <f t="shared" si="1036"/>
        <v>0</v>
      </c>
      <c r="K2399" s="95">
        <f t="shared" si="1036"/>
        <v>0</v>
      </c>
      <c r="L2399" s="95">
        <f t="shared" si="1036"/>
        <v>0</v>
      </c>
      <c r="M2399" s="95">
        <f t="shared" si="1004"/>
        <v>0</v>
      </c>
      <c r="N2399" s="95">
        <f>+N2400</f>
        <v>242233026988</v>
      </c>
      <c r="O2399" s="95">
        <f t="shared" si="1037"/>
        <v>242233026988</v>
      </c>
      <c r="P2399" s="95">
        <f t="shared" si="1037"/>
        <v>242233026988</v>
      </c>
      <c r="Q2399" s="95">
        <f t="shared" si="1037"/>
        <v>8850428804</v>
      </c>
      <c r="R2399" s="97">
        <f t="shared" si="1037"/>
        <v>8850428804</v>
      </c>
    </row>
    <row r="2400" spans="1:18" ht="18.600000000000001" thickBot="1" x14ac:dyDescent="0.35">
      <c r="A2400" s="2">
        <v>2021</v>
      </c>
      <c r="B2400" s="118" t="s">
        <v>446</v>
      </c>
      <c r="C2400" s="15" t="s">
        <v>233</v>
      </c>
      <c r="D2400" s="53"/>
      <c r="E2400" s="53"/>
      <c r="F2400" s="21"/>
      <c r="G2400" s="85" t="s">
        <v>218</v>
      </c>
      <c r="H2400" s="95">
        <f t="shared" si="1036"/>
        <v>242233026988</v>
      </c>
      <c r="I2400" s="95">
        <f t="shared" si="1036"/>
        <v>0</v>
      </c>
      <c r="J2400" s="95">
        <f t="shared" si="1036"/>
        <v>0</v>
      </c>
      <c r="K2400" s="95">
        <f t="shared" si="1036"/>
        <v>0</v>
      </c>
      <c r="L2400" s="95">
        <f t="shared" si="1036"/>
        <v>0</v>
      </c>
      <c r="M2400" s="95">
        <f t="shared" si="1004"/>
        <v>0</v>
      </c>
      <c r="N2400" s="95">
        <f>+N2401</f>
        <v>242233026988</v>
      </c>
      <c r="O2400" s="95">
        <f t="shared" si="1037"/>
        <v>242233026988</v>
      </c>
      <c r="P2400" s="95">
        <f t="shared" si="1037"/>
        <v>242233026988</v>
      </c>
      <c r="Q2400" s="95">
        <f t="shared" si="1037"/>
        <v>8850428804</v>
      </c>
      <c r="R2400" s="97">
        <f t="shared" si="1037"/>
        <v>8850428804</v>
      </c>
    </row>
    <row r="2401" spans="1:18" ht="18.600000000000001" thickBot="1" x14ac:dyDescent="0.35">
      <c r="A2401" s="2">
        <v>2021</v>
      </c>
      <c r="B2401" s="118" t="s">
        <v>446</v>
      </c>
      <c r="C2401" s="20" t="s">
        <v>234</v>
      </c>
      <c r="D2401" s="21" t="s">
        <v>172</v>
      </c>
      <c r="E2401" s="21">
        <v>11</v>
      </c>
      <c r="F2401" s="21" t="s">
        <v>19</v>
      </c>
      <c r="G2401" s="88" t="s">
        <v>208</v>
      </c>
      <c r="H2401" s="90">
        <v>242233026988</v>
      </c>
      <c r="I2401" s="90">
        <v>0</v>
      </c>
      <c r="J2401" s="90">
        <v>0</v>
      </c>
      <c r="K2401" s="90">
        <v>0</v>
      </c>
      <c r="L2401" s="90">
        <v>0</v>
      </c>
      <c r="M2401" s="90">
        <f t="shared" si="1004"/>
        <v>0</v>
      </c>
      <c r="N2401" s="90">
        <f>+H2401+M2401</f>
        <v>242233026988</v>
      </c>
      <c r="O2401" s="90">
        <v>242233026988</v>
      </c>
      <c r="P2401" s="90">
        <v>242233026988</v>
      </c>
      <c r="Q2401" s="90">
        <v>8850428804</v>
      </c>
      <c r="R2401" s="91">
        <v>8850428804</v>
      </c>
    </row>
    <row r="2402" spans="1:18" ht="63" thickBot="1" x14ac:dyDescent="0.35">
      <c r="A2402" s="2">
        <v>2021</v>
      </c>
      <c r="B2402" s="118" t="s">
        <v>446</v>
      </c>
      <c r="C2402" s="15" t="s">
        <v>235</v>
      </c>
      <c r="D2402" s="21"/>
      <c r="E2402" s="21"/>
      <c r="F2402" s="21"/>
      <c r="G2402" s="85" t="s">
        <v>236</v>
      </c>
      <c r="H2402" s="95">
        <f t="shared" ref="H2402:L2404" si="1038">+H2403</f>
        <v>172797196133</v>
      </c>
      <c r="I2402" s="95">
        <f t="shared" si="1038"/>
        <v>0</v>
      </c>
      <c r="J2402" s="95">
        <f t="shared" si="1038"/>
        <v>0</v>
      </c>
      <c r="K2402" s="95">
        <f t="shared" si="1038"/>
        <v>0</v>
      </c>
      <c r="L2402" s="95">
        <f t="shared" si="1038"/>
        <v>0</v>
      </c>
      <c r="M2402" s="95">
        <f t="shared" si="1004"/>
        <v>0</v>
      </c>
      <c r="N2402" s="95">
        <f>+N2403</f>
        <v>172797196133</v>
      </c>
      <c r="O2402" s="95">
        <f t="shared" ref="O2402:R2404" si="1039">+O2403</f>
        <v>172797196133</v>
      </c>
      <c r="P2402" s="95">
        <f t="shared" si="1039"/>
        <v>172797196133</v>
      </c>
      <c r="Q2402" s="95">
        <f t="shared" si="1039"/>
        <v>11739643239</v>
      </c>
      <c r="R2402" s="97">
        <f t="shared" si="1039"/>
        <v>11739643239</v>
      </c>
    </row>
    <row r="2403" spans="1:18" ht="63" thickBot="1" x14ac:dyDescent="0.35">
      <c r="A2403" s="2">
        <v>2021</v>
      </c>
      <c r="B2403" s="118" t="s">
        <v>446</v>
      </c>
      <c r="C2403" s="15" t="s">
        <v>237</v>
      </c>
      <c r="D2403" s="53"/>
      <c r="E2403" s="53"/>
      <c r="F2403" s="21"/>
      <c r="G2403" s="104" t="s">
        <v>236</v>
      </c>
      <c r="H2403" s="95">
        <f t="shared" si="1038"/>
        <v>172797196133</v>
      </c>
      <c r="I2403" s="95">
        <f t="shared" si="1038"/>
        <v>0</v>
      </c>
      <c r="J2403" s="95">
        <f t="shared" si="1038"/>
        <v>0</v>
      </c>
      <c r="K2403" s="95">
        <f t="shared" si="1038"/>
        <v>0</v>
      </c>
      <c r="L2403" s="95">
        <f t="shared" si="1038"/>
        <v>0</v>
      </c>
      <c r="M2403" s="95">
        <f t="shared" si="1004"/>
        <v>0</v>
      </c>
      <c r="N2403" s="95">
        <f>+N2404</f>
        <v>172797196133</v>
      </c>
      <c r="O2403" s="95">
        <f t="shared" si="1039"/>
        <v>172797196133</v>
      </c>
      <c r="P2403" s="95">
        <f t="shared" si="1039"/>
        <v>172797196133</v>
      </c>
      <c r="Q2403" s="95">
        <f t="shared" si="1039"/>
        <v>11739643239</v>
      </c>
      <c r="R2403" s="97">
        <f t="shared" si="1039"/>
        <v>11739643239</v>
      </c>
    </row>
    <row r="2404" spans="1:18" ht="18.600000000000001" thickBot="1" x14ac:dyDescent="0.35">
      <c r="A2404" s="2">
        <v>2021</v>
      </c>
      <c r="B2404" s="118" t="s">
        <v>446</v>
      </c>
      <c r="C2404" s="15" t="s">
        <v>238</v>
      </c>
      <c r="D2404" s="53"/>
      <c r="E2404" s="53"/>
      <c r="F2404" s="21"/>
      <c r="G2404" s="85" t="s">
        <v>218</v>
      </c>
      <c r="H2404" s="95">
        <f t="shared" si="1038"/>
        <v>172797196133</v>
      </c>
      <c r="I2404" s="95">
        <f t="shared" si="1038"/>
        <v>0</v>
      </c>
      <c r="J2404" s="95">
        <f t="shared" si="1038"/>
        <v>0</v>
      </c>
      <c r="K2404" s="95">
        <f t="shared" si="1038"/>
        <v>0</v>
      </c>
      <c r="L2404" s="95">
        <f t="shared" si="1038"/>
        <v>0</v>
      </c>
      <c r="M2404" s="95">
        <f t="shared" si="1004"/>
        <v>0</v>
      </c>
      <c r="N2404" s="95">
        <f>+N2405</f>
        <v>172797196133</v>
      </c>
      <c r="O2404" s="95">
        <f t="shared" si="1039"/>
        <v>172797196133</v>
      </c>
      <c r="P2404" s="95">
        <f t="shared" si="1039"/>
        <v>172797196133</v>
      </c>
      <c r="Q2404" s="95">
        <f t="shared" si="1039"/>
        <v>11739643239</v>
      </c>
      <c r="R2404" s="97">
        <f t="shared" si="1039"/>
        <v>11739643239</v>
      </c>
    </row>
    <row r="2405" spans="1:18" ht="18.600000000000001" thickBot="1" x14ac:dyDescent="0.35">
      <c r="A2405" s="2">
        <v>2021</v>
      </c>
      <c r="B2405" s="118" t="s">
        <v>446</v>
      </c>
      <c r="C2405" s="20" t="s">
        <v>239</v>
      </c>
      <c r="D2405" s="21" t="s">
        <v>172</v>
      </c>
      <c r="E2405" s="21">
        <v>11</v>
      </c>
      <c r="F2405" s="21" t="s">
        <v>19</v>
      </c>
      <c r="G2405" s="88" t="s">
        <v>208</v>
      </c>
      <c r="H2405" s="90">
        <v>172797196133</v>
      </c>
      <c r="I2405" s="90">
        <v>0</v>
      </c>
      <c r="J2405" s="90">
        <v>0</v>
      </c>
      <c r="K2405" s="90">
        <v>0</v>
      </c>
      <c r="L2405" s="90">
        <v>0</v>
      </c>
      <c r="M2405" s="90">
        <f t="shared" ref="M2405:M2468" si="1040">+I2405-J2405+K2405-L2405</f>
        <v>0</v>
      </c>
      <c r="N2405" s="90">
        <f>+H2405+M2405</f>
        <v>172797196133</v>
      </c>
      <c r="O2405" s="90">
        <v>172797196133</v>
      </c>
      <c r="P2405" s="90">
        <v>172797196133</v>
      </c>
      <c r="Q2405" s="90">
        <v>11739643239</v>
      </c>
      <c r="R2405" s="91">
        <v>11739643239</v>
      </c>
    </row>
    <row r="2406" spans="1:18" ht="63" thickBot="1" x14ac:dyDescent="0.35">
      <c r="A2406" s="2">
        <v>2021</v>
      </c>
      <c r="B2406" s="118" t="s">
        <v>446</v>
      </c>
      <c r="C2406" s="15" t="s">
        <v>240</v>
      </c>
      <c r="D2406" s="21"/>
      <c r="E2406" s="21"/>
      <c r="F2406" s="21"/>
      <c r="G2406" s="85" t="s">
        <v>241</v>
      </c>
      <c r="H2406" s="95">
        <f t="shared" ref="H2406:L2408" si="1041">+H2407</f>
        <v>186940477824</v>
      </c>
      <c r="I2406" s="95">
        <f t="shared" si="1041"/>
        <v>0</v>
      </c>
      <c r="J2406" s="95">
        <f t="shared" si="1041"/>
        <v>0</v>
      </c>
      <c r="K2406" s="95">
        <f t="shared" si="1041"/>
        <v>0</v>
      </c>
      <c r="L2406" s="95">
        <f t="shared" si="1041"/>
        <v>0</v>
      </c>
      <c r="M2406" s="95">
        <f t="shared" si="1040"/>
        <v>0</v>
      </c>
      <c r="N2406" s="95">
        <f>+N2407</f>
        <v>186940477824</v>
      </c>
      <c r="O2406" s="95">
        <f t="shared" ref="O2406:R2408" si="1042">+O2407</f>
        <v>186940477824</v>
      </c>
      <c r="P2406" s="95">
        <f t="shared" si="1042"/>
        <v>186940477824</v>
      </c>
      <c r="Q2406" s="95">
        <f t="shared" si="1042"/>
        <v>17558442757</v>
      </c>
      <c r="R2406" s="97">
        <f t="shared" si="1042"/>
        <v>17558442757</v>
      </c>
    </row>
    <row r="2407" spans="1:18" ht="63" thickBot="1" x14ac:dyDescent="0.35">
      <c r="A2407" s="2">
        <v>2021</v>
      </c>
      <c r="B2407" s="118" t="s">
        <v>446</v>
      </c>
      <c r="C2407" s="15" t="s">
        <v>242</v>
      </c>
      <c r="D2407" s="53"/>
      <c r="E2407" s="53"/>
      <c r="F2407" s="21"/>
      <c r="G2407" s="104" t="s">
        <v>241</v>
      </c>
      <c r="H2407" s="95">
        <f t="shared" si="1041"/>
        <v>186940477824</v>
      </c>
      <c r="I2407" s="95">
        <f t="shared" si="1041"/>
        <v>0</v>
      </c>
      <c r="J2407" s="95">
        <f t="shared" si="1041"/>
        <v>0</v>
      </c>
      <c r="K2407" s="95">
        <f t="shared" si="1041"/>
        <v>0</v>
      </c>
      <c r="L2407" s="95">
        <f t="shared" si="1041"/>
        <v>0</v>
      </c>
      <c r="M2407" s="95">
        <f t="shared" si="1040"/>
        <v>0</v>
      </c>
      <c r="N2407" s="95">
        <f>+N2408</f>
        <v>186940477824</v>
      </c>
      <c r="O2407" s="95">
        <f t="shared" si="1042"/>
        <v>186940477824</v>
      </c>
      <c r="P2407" s="95">
        <f t="shared" si="1042"/>
        <v>186940477824</v>
      </c>
      <c r="Q2407" s="95">
        <f t="shared" si="1042"/>
        <v>17558442757</v>
      </c>
      <c r="R2407" s="97">
        <f t="shared" si="1042"/>
        <v>17558442757</v>
      </c>
    </row>
    <row r="2408" spans="1:18" ht="18.600000000000001" thickBot="1" x14ac:dyDescent="0.35">
      <c r="A2408" s="2">
        <v>2021</v>
      </c>
      <c r="B2408" s="118" t="s">
        <v>446</v>
      </c>
      <c r="C2408" s="15" t="s">
        <v>243</v>
      </c>
      <c r="D2408" s="53"/>
      <c r="E2408" s="53"/>
      <c r="F2408" s="21"/>
      <c r="G2408" s="85" t="s">
        <v>218</v>
      </c>
      <c r="H2408" s="95">
        <f t="shared" si="1041"/>
        <v>186940477824</v>
      </c>
      <c r="I2408" s="95">
        <f t="shared" si="1041"/>
        <v>0</v>
      </c>
      <c r="J2408" s="95">
        <f t="shared" si="1041"/>
        <v>0</v>
      </c>
      <c r="K2408" s="95">
        <f t="shared" si="1041"/>
        <v>0</v>
      </c>
      <c r="L2408" s="95">
        <f t="shared" si="1041"/>
        <v>0</v>
      </c>
      <c r="M2408" s="95">
        <f t="shared" si="1040"/>
        <v>0</v>
      </c>
      <c r="N2408" s="95">
        <f>+N2409</f>
        <v>186940477824</v>
      </c>
      <c r="O2408" s="95">
        <f t="shared" si="1042"/>
        <v>186940477824</v>
      </c>
      <c r="P2408" s="95">
        <f t="shared" si="1042"/>
        <v>186940477824</v>
      </c>
      <c r="Q2408" s="95">
        <f t="shared" si="1042"/>
        <v>17558442757</v>
      </c>
      <c r="R2408" s="97">
        <f t="shared" si="1042"/>
        <v>17558442757</v>
      </c>
    </row>
    <row r="2409" spans="1:18" ht="18.600000000000001" thickBot="1" x14ac:dyDescent="0.35">
      <c r="A2409" s="2">
        <v>2021</v>
      </c>
      <c r="B2409" s="118" t="s">
        <v>446</v>
      </c>
      <c r="C2409" s="20" t="s">
        <v>244</v>
      </c>
      <c r="D2409" s="21" t="s">
        <v>172</v>
      </c>
      <c r="E2409" s="21">
        <v>11</v>
      </c>
      <c r="F2409" s="21" t="s">
        <v>19</v>
      </c>
      <c r="G2409" s="88" t="s">
        <v>208</v>
      </c>
      <c r="H2409" s="90">
        <v>186940477824</v>
      </c>
      <c r="I2409" s="90">
        <v>0</v>
      </c>
      <c r="J2409" s="90">
        <v>0</v>
      </c>
      <c r="K2409" s="90">
        <v>0</v>
      </c>
      <c r="L2409" s="90">
        <v>0</v>
      </c>
      <c r="M2409" s="90">
        <f t="shared" si="1040"/>
        <v>0</v>
      </c>
      <c r="N2409" s="90">
        <f>+H2409+M2409</f>
        <v>186940477824</v>
      </c>
      <c r="O2409" s="90">
        <v>186940477824</v>
      </c>
      <c r="P2409" s="90">
        <v>186940477824</v>
      </c>
      <c r="Q2409" s="90">
        <v>17558442757</v>
      </c>
      <c r="R2409" s="91">
        <v>17558442757</v>
      </c>
    </row>
    <row r="2410" spans="1:18" ht="63" thickBot="1" x14ac:dyDescent="0.35">
      <c r="A2410" s="2">
        <v>2021</v>
      </c>
      <c r="B2410" s="118" t="s">
        <v>446</v>
      </c>
      <c r="C2410" s="15" t="s">
        <v>245</v>
      </c>
      <c r="D2410" s="21"/>
      <c r="E2410" s="21"/>
      <c r="F2410" s="21"/>
      <c r="G2410" s="85" t="s">
        <v>246</v>
      </c>
      <c r="H2410" s="95">
        <f t="shared" ref="H2410:L2412" si="1043">+H2411</f>
        <v>203096408219</v>
      </c>
      <c r="I2410" s="95">
        <f t="shared" si="1043"/>
        <v>0</v>
      </c>
      <c r="J2410" s="95">
        <f t="shared" si="1043"/>
        <v>0</v>
      </c>
      <c r="K2410" s="95">
        <f t="shared" si="1043"/>
        <v>0</v>
      </c>
      <c r="L2410" s="95">
        <f t="shared" si="1043"/>
        <v>0</v>
      </c>
      <c r="M2410" s="95">
        <f t="shared" si="1040"/>
        <v>0</v>
      </c>
      <c r="N2410" s="95">
        <f>+N2411</f>
        <v>203096408219</v>
      </c>
      <c r="O2410" s="95">
        <f t="shared" ref="O2410:R2412" si="1044">+O2411</f>
        <v>203096408219</v>
      </c>
      <c r="P2410" s="95">
        <f t="shared" si="1044"/>
        <v>203096408219</v>
      </c>
      <c r="Q2410" s="95">
        <f t="shared" si="1044"/>
        <v>10481033855</v>
      </c>
      <c r="R2410" s="97">
        <f t="shared" si="1044"/>
        <v>10481033855</v>
      </c>
    </row>
    <row r="2411" spans="1:18" ht="63" thickBot="1" x14ac:dyDescent="0.35">
      <c r="A2411" s="2">
        <v>2021</v>
      </c>
      <c r="B2411" s="118" t="s">
        <v>446</v>
      </c>
      <c r="C2411" s="15" t="s">
        <v>247</v>
      </c>
      <c r="D2411" s="53"/>
      <c r="E2411" s="53"/>
      <c r="F2411" s="21"/>
      <c r="G2411" s="104" t="s">
        <v>246</v>
      </c>
      <c r="H2411" s="95">
        <f t="shared" si="1043"/>
        <v>203096408219</v>
      </c>
      <c r="I2411" s="95">
        <f t="shared" si="1043"/>
        <v>0</v>
      </c>
      <c r="J2411" s="95">
        <f t="shared" si="1043"/>
        <v>0</v>
      </c>
      <c r="K2411" s="95">
        <f t="shared" si="1043"/>
        <v>0</v>
      </c>
      <c r="L2411" s="95">
        <f t="shared" si="1043"/>
        <v>0</v>
      </c>
      <c r="M2411" s="95">
        <f t="shared" si="1040"/>
        <v>0</v>
      </c>
      <c r="N2411" s="95">
        <f>+N2412</f>
        <v>203096408219</v>
      </c>
      <c r="O2411" s="95">
        <f t="shared" si="1044"/>
        <v>203096408219</v>
      </c>
      <c r="P2411" s="95">
        <f t="shared" si="1044"/>
        <v>203096408219</v>
      </c>
      <c r="Q2411" s="95">
        <f t="shared" si="1044"/>
        <v>10481033855</v>
      </c>
      <c r="R2411" s="97">
        <f t="shared" si="1044"/>
        <v>10481033855</v>
      </c>
    </row>
    <row r="2412" spans="1:18" ht="18.600000000000001" thickBot="1" x14ac:dyDescent="0.35">
      <c r="A2412" s="2">
        <v>2021</v>
      </c>
      <c r="B2412" s="118" t="s">
        <v>446</v>
      </c>
      <c r="C2412" s="15" t="s">
        <v>248</v>
      </c>
      <c r="D2412" s="53"/>
      <c r="E2412" s="53"/>
      <c r="F2412" s="21"/>
      <c r="G2412" s="85" t="s">
        <v>218</v>
      </c>
      <c r="H2412" s="95">
        <f t="shared" si="1043"/>
        <v>203096408219</v>
      </c>
      <c r="I2412" s="95">
        <f t="shared" si="1043"/>
        <v>0</v>
      </c>
      <c r="J2412" s="95">
        <f t="shared" si="1043"/>
        <v>0</v>
      </c>
      <c r="K2412" s="95">
        <f t="shared" si="1043"/>
        <v>0</v>
      </c>
      <c r="L2412" s="95">
        <f t="shared" si="1043"/>
        <v>0</v>
      </c>
      <c r="M2412" s="95">
        <f t="shared" si="1040"/>
        <v>0</v>
      </c>
      <c r="N2412" s="95">
        <f>+N2413</f>
        <v>203096408219</v>
      </c>
      <c r="O2412" s="95">
        <f t="shared" si="1044"/>
        <v>203096408219</v>
      </c>
      <c r="P2412" s="95">
        <f t="shared" si="1044"/>
        <v>203096408219</v>
      </c>
      <c r="Q2412" s="95">
        <f t="shared" si="1044"/>
        <v>10481033855</v>
      </c>
      <c r="R2412" s="97">
        <f t="shared" si="1044"/>
        <v>10481033855</v>
      </c>
    </row>
    <row r="2413" spans="1:18" ht="18.600000000000001" thickBot="1" x14ac:dyDescent="0.35">
      <c r="A2413" s="2">
        <v>2021</v>
      </c>
      <c r="B2413" s="118" t="s">
        <v>446</v>
      </c>
      <c r="C2413" s="20" t="s">
        <v>249</v>
      </c>
      <c r="D2413" s="21" t="s">
        <v>172</v>
      </c>
      <c r="E2413" s="21">
        <v>11</v>
      </c>
      <c r="F2413" s="21" t="s">
        <v>19</v>
      </c>
      <c r="G2413" s="88" t="s">
        <v>208</v>
      </c>
      <c r="H2413" s="90">
        <v>203096408219</v>
      </c>
      <c r="I2413" s="90">
        <v>0</v>
      </c>
      <c r="J2413" s="90">
        <v>0</v>
      </c>
      <c r="K2413" s="90">
        <v>0</v>
      </c>
      <c r="L2413" s="90">
        <v>0</v>
      </c>
      <c r="M2413" s="90">
        <f t="shared" si="1040"/>
        <v>0</v>
      </c>
      <c r="N2413" s="90">
        <f>+H2413+M2413</f>
        <v>203096408219</v>
      </c>
      <c r="O2413" s="90">
        <v>203096408219</v>
      </c>
      <c r="P2413" s="90">
        <v>203096408219</v>
      </c>
      <c r="Q2413" s="90">
        <v>10481033855</v>
      </c>
      <c r="R2413" s="91">
        <v>10481033855</v>
      </c>
    </row>
    <row r="2414" spans="1:18" ht="31.8" thickBot="1" x14ac:dyDescent="0.35">
      <c r="A2414" s="2">
        <v>2021</v>
      </c>
      <c r="B2414" s="118" t="s">
        <v>446</v>
      </c>
      <c r="C2414" s="56" t="s">
        <v>250</v>
      </c>
      <c r="D2414" s="21"/>
      <c r="E2414" s="21"/>
      <c r="F2414" s="21"/>
      <c r="G2414" s="85" t="s">
        <v>253</v>
      </c>
      <c r="H2414" s="95">
        <f t="shared" ref="H2414:L2415" si="1045">+H2415</f>
        <v>15000000000</v>
      </c>
      <c r="I2414" s="95">
        <f t="shared" si="1045"/>
        <v>0</v>
      </c>
      <c r="J2414" s="95">
        <f t="shared" si="1045"/>
        <v>0</v>
      </c>
      <c r="K2414" s="95">
        <f t="shared" si="1045"/>
        <v>0</v>
      </c>
      <c r="L2414" s="95">
        <f t="shared" si="1045"/>
        <v>0</v>
      </c>
      <c r="M2414" s="95">
        <f t="shared" si="1040"/>
        <v>0</v>
      </c>
      <c r="N2414" s="95">
        <f>+H2414+M2414</f>
        <v>15000000000</v>
      </c>
      <c r="O2414" s="95">
        <f t="shared" ref="O2414:R2415" si="1046">+O2415</f>
        <v>9939331411.5699997</v>
      </c>
      <c r="P2414" s="95">
        <f t="shared" si="1046"/>
        <v>9714715838.1599998</v>
      </c>
      <c r="Q2414" s="95">
        <f t="shared" si="1046"/>
        <v>7038535379.4699993</v>
      </c>
      <c r="R2414" s="97">
        <f t="shared" si="1046"/>
        <v>7029069901.4699993</v>
      </c>
    </row>
    <row r="2415" spans="1:18" ht="31.8" thickBot="1" x14ac:dyDescent="0.35">
      <c r="A2415" s="2">
        <v>2021</v>
      </c>
      <c r="B2415" s="118" t="s">
        <v>446</v>
      </c>
      <c r="C2415" s="15" t="s">
        <v>252</v>
      </c>
      <c r="D2415" s="53"/>
      <c r="E2415" s="53"/>
      <c r="F2415" s="21"/>
      <c r="G2415" s="85" t="s">
        <v>253</v>
      </c>
      <c r="H2415" s="95">
        <f t="shared" si="1045"/>
        <v>15000000000</v>
      </c>
      <c r="I2415" s="95">
        <f t="shared" si="1045"/>
        <v>0</v>
      </c>
      <c r="J2415" s="95">
        <f t="shared" si="1045"/>
        <v>0</v>
      </c>
      <c r="K2415" s="95">
        <f t="shared" si="1045"/>
        <v>0</v>
      </c>
      <c r="L2415" s="95">
        <f t="shared" si="1045"/>
        <v>0</v>
      </c>
      <c r="M2415" s="95">
        <f t="shared" si="1040"/>
        <v>0</v>
      </c>
      <c r="N2415" s="95">
        <f>+N2416</f>
        <v>15000000000</v>
      </c>
      <c r="O2415" s="95">
        <f t="shared" si="1046"/>
        <v>9939331411.5699997</v>
      </c>
      <c r="P2415" s="95">
        <f t="shared" si="1046"/>
        <v>9714715838.1599998</v>
      </c>
      <c r="Q2415" s="95">
        <f t="shared" si="1046"/>
        <v>7038535379.4699993</v>
      </c>
      <c r="R2415" s="97">
        <f t="shared" si="1046"/>
        <v>7029069901.4699993</v>
      </c>
    </row>
    <row r="2416" spans="1:18" ht="47.4" thickBot="1" x14ac:dyDescent="0.35">
      <c r="A2416" s="2">
        <v>2021</v>
      </c>
      <c r="B2416" s="118" t="s">
        <v>446</v>
      </c>
      <c r="C2416" s="15" t="s">
        <v>254</v>
      </c>
      <c r="D2416" s="53"/>
      <c r="E2416" s="53"/>
      <c r="F2416" s="21"/>
      <c r="G2416" s="85" t="s">
        <v>255</v>
      </c>
      <c r="H2416" s="95">
        <f>SUM(H2417:H2419)</f>
        <v>15000000000</v>
      </c>
      <c r="I2416" s="95">
        <f>SUM(I2417:I2419)</f>
        <v>0</v>
      </c>
      <c r="J2416" s="95">
        <f>SUM(J2417:J2419)</f>
        <v>0</v>
      </c>
      <c r="K2416" s="95">
        <f>SUM(K2417:K2419)</f>
        <v>0</v>
      </c>
      <c r="L2416" s="95">
        <f>SUM(L2417:L2419)</f>
        <v>0</v>
      </c>
      <c r="M2416" s="95">
        <f t="shared" si="1040"/>
        <v>0</v>
      </c>
      <c r="N2416" s="95">
        <f>SUM(N2417:N2419)</f>
        <v>15000000000</v>
      </c>
      <c r="O2416" s="95">
        <f t="shared" ref="O2416:R2416" si="1047">SUM(O2417:O2419)</f>
        <v>9939331411.5699997</v>
      </c>
      <c r="P2416" s="95">
        <f t="shared" si="1047"/>
        <v>9714715838.1599998</v>
      </c>
      <c r="Q2416" s="95">
        <f t="shared" si="1047"/>
        <v>7038535379.4699993</v>
      </c>
      <c r="R2416" s="97">
        <f t="shared" si="1047"/>
        <v>7029069901.4699993</v>
      </c>
    </row>
    <row r="2417" spans="1:18" ht="18.600000000000001" thickBot="1" x14ac:dyDescent="0.35">
      <c r="A2417" s="2">
        <v>2021</v>
      </c>
      <c r="B2417" s="118" t="s">
        <v>446</v>
      </c>
      <c r="C2417" s="20" t="s">
        <v>256</v>
      </c>
      <c r="D2417" s="21" t="s">
        <v>172</v>
      </c>
      <c r="E2417" s="21">
        <v>11</v>
      </c>
      <c r="F2417" s="21" t="s">
        <v>19</v>
      </c>
      <c r="G2417" s="88" t="s">
        <v>208</v>
      </c>
      <c r="H2417" s="90">
        <v>6455000000</v>
      </c>
      <c r="I2417" s="90">
        <v>0</v>
      </c>
      <c r="J2417" s="90">
        <v>0</v>
      </c>
      <c r="K2417" s="90">
        <v>0</v>
      </c>
      <c r="L2417" s="90">
        <v>0</v>
      </c>
      <c r="M2417" s="90">
        <f t="shared" si="1040"/>
        <v>0</v>
      </c>
      <c r="N2417" s="90">
        <f>+H2417+M2417</f>
        <v>6455000000</v>
      </c>
      <c r="O2417" s="90">
        <v>6176915193.3000002</v>
      </c>
      <c r="P2417" s="90">
        <v>6176915193.3000002</v>
      </c>
      <c r="Q2417" s="90">
        <v>4543466857.6099997</v>
      </c>
      <c r="R2417" s="91">
        <v>4540271177.6099997</v>
      </c>
    </row>
    <row r="2418" spans="1:18" ht="18.600000000000001" thickBot="1" x14ac:dyDescent="0.35">
      <c r="A2418" s="2">
        <v>2021</v>
      </c>
      <c r="B2418" s="118" t="s">
        <v>446</v>
      </c>
      <c r="C2418" s="20" t="s">
        <v>256</v>
      </c>
      <c r="D2418" s="21" t="s">
        <v>172</v>
      </c>
      <c r="E2418" s="21">
        <v>54</v>
      </c>
      <c r="F2418" s="21" t="s">
        <v>19</v>
      </c>
      <c r="G2418" s="88" t="s">
        <v>208</v>
      </c>
      <c r="H2418" s="90">
        <v>1000000000</v>
      </c>
      <c r="I2418" s="90">
        <v>0</v>
      </c>
      <c r="J2418" s="90">
        <v>0</v>
      </c>
      <c r="K2418" s="90">
        <v>0</v>
      </c>
      <c r="L2418" s="90">
        <v>0</v>
      </c>
      <c r="M2418" s="90">
        <f t="shared" si="1040"/>
        <v>0</v>
      </c>
      <c r="N2418" s="90">
        <f>+H2418+M2418</f>
        <v>1000000000</v>
      </c>
      <c r="O2418" s="90">
        <v>767719659.21000004</v>
      </c>
      <c r="P2418" s="90">
        <v>589734565.79999995</v>
      </c>
      <c r="Q2418" s="90">
        <v>389602342</v>
      </c>
      <c r="R2418" s="91">
        <v>383832544</v>
      </c>
    </row>
    <row r="2419" spans="1:18" ht="18.600000000000001" thickBot="1" x14ac:dyDescent="0.35">
      <c r="A2419" s="2">
        <v>2021</v>
      </c>
      <c r="B2419" s="118" t="s">
        <v>446</v>
      </c>
      <c r="C2419" s="20" t="s">
        <v>256</v>
      </c>
      <c r="D2419" s="21" t="s">
        <v>18</v>
      </c>
      <c r="E2419" s="21">
        <v>20</v>
      </c>
      <c r="F2419" s="21" t="s">
        <v>19</v>
      </c>
      <c r="G2419" s="88" t="s">
        <v>208</v>
      </c>
      <c r="H2419" s="90">
        <v>7545000000</v>
      </c>
      <c r="I2419" s="90">
        <v>0</v>
      </c>
      <c r="J2419" s="90">
        <v>0</v>
      </c>
      <c r="K2419" s="90">
        <v>0</v>
      </c>
      <c r="L2419" s="90">
        <v>0</v>
      </c>
      <c r="M2419" s="90">
        <f t="shared" si="1040"/>
        <v>0</v>
      </c>
      <c r="N2419" s="90">
        <f>+H2419+M2419</f>
        <v>7545000000</v>
      </c>
      <c r="O2419" s="90">
        <v>2994696559.0599999</v>
      </c>
      <c r="P2419" s="90">
        <v>2948066079.0599999</v>
      </c>
      <c r="Q2419" s="90">
        <v>2105466179.8599999</v>
      </c>
      <c r="R2419" s="91">
        <v>2104966179.8599999</v>
      </c>
    </row>
    <row r="2420" spans="1:18" ht="63" thickBot="1" x14ac:dyDescent="0.35">
      <c r="A2420" s="2">
        <v>2021</v>
      </c>
      <c r="B2420" s="118" t="s">
        <v>446</v>
      </c>
      <c r="C2420" s="15" t="s">
        <v>257</v>
      </c>
      <c r="D2420" s="53"/>
      <c r="E2420" s="53"/>
      <c r="F2420" s="21"/>
      <c r="G2420" s="85" t="s">
        <v>258</v>
      </c>
      <c r="H2420" s="95">
        <f t="shared" ref="H2420:L2422" si="1048">+H2421</f>
        <v>232164420822</v>
      </c>
      <c r="I2420" s="95">
        <f t="shared" si="1048"/>
        <v>0</v>
      </c>
      <c r="J2420" s="95">
        <f t="shared" si="1048"/>
        <v>0</v>
      </c>
      <c r="K2420" s="95">
        <f t="shared" si="1048"/>
        <v>0</v>
      </c>
      <c r="L2420" s="95">
        <f t="shared" si="1048"/>
        <v>0</v>
      </c>
      <c r="M2420" s="95">
        <f t="shared" si="1040"/>
        <v>0</v>
      </c>
      <c r="N2420" s="95">
        <f>+N2421</f>
        <v>232164420822</v>
      </c>
      <c r="O2420" s="95">
        <f t="shared" ref="O2420:R2422" si="1049">+O2421</f>
        <v>232164420822</v>
      </c>
      <c r="P2420" s="95">
        <f t="shared" si="1049"/>
        <v>232164420822</v>
      </c>
      <c r="Q2420" s="95">
        <f t="shared" si="1049"/>
        <v>0</v>
      </c>
      <c r="R2420" s="97">
        <f t="shared" si="1049"/>
        <v>0</v>
      </c>
    </row>
    <row r="2421" spans="1:18" ht="63" thickBot="1" x14ac:dyDescent="0.35">
      <c r="A2421" s="2">
        <v>2021</v>
      </c>
      <c r="B2421" s="118" t="s">
        <v>446</v>
      </c>
      <c r="C2421" s="15" t="s">
        <v>259</v>
      </c>
      <c r="D2421" s="21"/>
      <c r="E2421" s="21"/>
      <c r="F2421" s="21"/>
      <c r="G2421" s="104" t="s">
        <v>258</v>
      </c>
      <c r="H2421" s="95">
        <f t="shared" si="1048"/>
        <v>232164420822</v>
      </c>
      <c r="I2421" s="95">
        <f t="shared" si="1048"/>
        <v>0</v>
      </c>
      <c r="J2421" s="95">
        <f t="shared" si="1048"/>
        <v>0</v>
      </c>
      <c r="K2421" s="95">
        <f t="shared" si="1048"/>
        <v>0</v>
      </c>
      <c r="L2421" s="95">
        <f t="shared" si="1048"/>
        <v>0</v>
      </c>
      <c r="M2421" s="95">
        <f t="shared" si="1040"/>
        <v>0</v>
      </c>
      <c r="N2421" s="95">
        <f>+N2422</f>
        <v>232164420822</v>
      </c>
      <c r="O2421" s="95">
        <f t="shared" si="1049"/>
        <v>232164420822</v>
      </c>
      <c r="P2421" s="95">
        <f t="shared" si="1049"/>
        <v>232164420822</v>
      </c>
      <c r="Q2421" s="95">
        <f t="shared" si="1049"/>
        <v>0</v>
      </c>
      <c r="R2421" s="97">
        <f t="shared" si="1049"/>
        <v>0</v>
      </c>
    </row>
    <row r="2422" spans="1:18" ht="18.600000000000001" thickBot="1" x14ac:dyDescent="0.35">
      <c r="A2422" s="2">
        <v>2021</v>
      </c>
      <c r="B2422" s="118" t="s">
        <v>446</v>
      </c>
      <c r="C2422" s="15" t="s">
        <v>260</v>
      </c>
      <c r="D2422" s="21"/>
      <c r="E2422" s="21"/>
      <c r="F2422" s="21"/>
      <c r="G2422" s="85" t="s">
        <v>218</v>
      </c>
      <c r="H2422" s="95">
        <f t="shared" si="1048"/>
        <v>232164420822</v>
      </c>
      <c r="I2422" s="95">
        <f t="shared" si="1048"/>
        <v>0</v>
      </c>
      <c r="J2422" s="95">
        <f t="shared" si="1048"/>
        <v>0</v>
      </c>
      <c r="K2422" s="95">
        <f t="shared" si="1048"/>
        <v>0</v>
      </c>
      <c r="L2422" s="95">
        <f t="shared" si="1048"/>
        <v>0</v>
      </c>
      <c r="M2422" s="95">
        <f t="shared" si="1040"/>
        <v>0</v>
      </c>
      <c r="N2422" s="95">
        <f>+N2423</f>
        <v>232164420822</v>
      </c>
      <c r="O2422" s="95">
        <f t="shared" si="1049"/>
        <v>232164420822</v>
      </c>
      <c r="P2422" s="95">
        <f t="shared" si="1049"/>
        <v>232164420822</v>
      </c>
      <c r="Q2422" s="95">
        <f t="shared" si="1049"/>
        <v>0</v>
      </c>
      <c r="R2422" s="97">
        <f t="shared" si="1049"/>
        <v>0</v>
      </c>
    </row>
    <row r="2423" spans="1:18" ht="18.600000000000001" thickBot="1" x14ac:dyDescent="0.35">
      <c r="A2423" s="2">
        <v>2021</v>
      </c>
      <c r="B2423" s="118" t="s">
        <v>446</v>
      </c>
      <c r="C2423" s="20" t="s">
        <v>261</v>
      </c>
      <c r="D2423" s="21" t="s">
        <v>172</v>
      </c>
      <c r="E2423" s="21">
        <v>11</v>
      </c>
      <c r="F2423" s="21" t="s">
        <v>19</v>
      </c>
      <c r="G2423" s="88" t="s">
        <v>208</v>
      </c>
      <c r="H2423" s="90">
        <v>232164420822</v>
      </c>
      <c r="I2423" s="90">
        <v>0</v>
      </c>
      <c r="J2423" s="90">
        <v>0</v>
      </c>
      <c r="K2423" s="90">
        <v>0</v>
      </c>
      <c r="L2423" s="90">
        <v>0</v>
      </c>
      <c r="M2423" s="90">
        <f t="shared" si="1040"/>
        <v>0</v>
      </c>
      <c r="N2423" s="90">
        <f>+H2423+M2423</f>
        <v>232164420822</v>
      </c>
      <c r="O2423" s="90">
        <v>232164420822</v>
      </c>
      <c r="P2423" s="90">
        <v>232164420822</v>
      </c>
      <c r="Q2423" s="90">
        <v>0</v>
      </c>
      <c r="R2423" s="91">
        <v>0</v>
      </c>
    </row>
    <row r="2424" spans="1:18" ht="47.4" thickBot="1" x14ac:dyDescent="0.35">
      <c r="A2424" s="2">
        <v>2021</v>
      </c>
      <c r="B2424" s="118" t="s">
        <v>446</v>
      </c>
      <c r="C2424" s="15" t="s">
        <v>262</v>
      </c>
      <c r="D2424" s="53"/>
      <c r="E2424" s="53"/>
      <c r="F2424" s="53"/>
      <c r="G2424" s="85" t="s">
        <v>263</v>
      </c>
      <c r="H2424" s="95">
        <f t="shared" ref="H2424:L2426" si="1050">+H2425</f>
        <v>231825213115</v>
      </c>
      <c r="I2424" s="95">
        <f t="shared" si="1050"/>
        <v>0</v>
      </c>
      <c r="J2424" s="95">
        <f t="shared" si="1050"/>
        <v>0</v>
      </c>
      <c r="K2424" s="95">
        <f t="shared" si="1050"/>
        <v>0</v>
      </c>
      <c r="L2424" s="95">
        <f t="shared" si="1050"/>
        <v>0</v>
      </c>
      <c r="M2424" s="95">
        <f t="shared" si="1040"/>
        <v>0</v>
      </c>
      <c r="N2424" s="95">
        <f>+N2425</f>
        <v>231825213115</v>
      </c>
      <c r="O2424" s="95">
        <f t="shared" ref="O2424:R2426" si="1051">+O2425</f>
        <v>231825213115</v>
      </c>
      <c r="P2424" s="95">
        <f t="shared" si="1051"/>
        <v>231825213115</v>
      </c>
      <c r="Q2424" s="95">
        <f t="shared" si="1051"/>
        <v>0</v>
      </c>
      <c r="R2424" s="97">
        <f t="shared" si="1051"/>
        <v>0</v>
      </c>
    </row>
    <row r="2425" spans="1:18" ht="47.4" thickBot="1" x14ac:dyDescent="0.35">
      <c r="A2425" s="2">
        <v>2021</v>
      </c>
      <c r="B2425" s="118" t="s">
        <v>446</v>
      </c>
      <c r="C2425" s="15" t="s">
        <v>264</v>
      </c>
      <c r="D2425" s="21"/>
      <c r="E2425" s="21"/>
      <c r="F2425" s="21"/>
      <c r="G2425" s="85" t="s">
        <v>263</v>
      </c>
      <c r="H2425" s="95">
        <f t="shared" si="1050"/>
        <v>231825213115</v>
      </c>
      <c r="I2425" s="95">
        <f t="shared" si="1050"/>
        <v>0</v>
      </c>
      <c r="J2425" s="95">
        <f t="shared" si="1050"/>
        <v>0</v>
      </c>
      <c r="K2425" s="95">
        <f t="shared" si="1050"/>
        <v>0</v>
      </c>
      <c r="L2425" s="95">
        <f t="shared" si="1050"/>
        <v>0</v>
      </c>
      <c r="M2425" s="95">
        <f t="shared" si="1040"/>
        <v>0</v>
      </c>
      <c r="N2425" s="95">
        <f>+N2426</f>
        <v>231825213115</v>
      </c>
      <c r="O2425" s="95">
        <f t="shared" si="1051"/>
        <v>231825213115</v>
      </c>
      <c r="P2425" s="95">
        <f t="shared" si="1051"/>
        <v>231825213115</v>
      </c>
      <c r="Q2425" s="95">
        <f t="shared" si="1051"/>
        <v>0</v>
      </c>
      <c r="R2425" s="97">
        <f t="shared" si="1051"/>
        <v>0</v>
      </c>
    </row>
    <row r="2426" spans="1:18" ht="18.600000000000001" thickBot="1" x14ac:dyDescent="0.35">
      <c r="A2426" s="2">
        <v>2021</v>
      </c>
      <c r="B2426" s="118" t="s">
        <v>446</v>
      </c>
      <c r="C2426" s="15" t="s">
        <v>265</v>
      </c>
      <c r="D2426" s="21"/>
      <c r="E2426" s="21"/>
      <c r="F2426" s="21"/>
      <c r="G2426" s="85" t="s">
        <v>218</v>
      </c>
      <c r="H2426" s="95">
        <f t="shared" si="1050"/>
        <v>231825213115</v>
      </c>
      <c r="I2426" s="95">
        <f t="shared" si="1050"/>
        <v>0</v>
      </c>
      <c r="J2426" s="95">
        <f t="shared" si="1050"/>
        <v>0</v>
      </c>
      <c r="K2426" s="95">
        <f t="shared" si="1050"/>
        <v>0</v>
      </c>
      <c r="L2426" s="95">
        <f t="shared" si="1050"/>
        <v>0</v>
      </c>
      <c r="M2426" s="95">
        <f t="shared" si="1040"/>
        <v>0</v>
      </c>
      <c r="N2426" s="95">
        <f>+N2427</f>
        <v>231825213115</v>
      </c>
      <c r="O2426" s="95">
        <f t="shared" si="1051"/>
        <v>231825213115</v>
      </c>
      <c r="P2426" s="95">
        <f t="shared" si="1051"/>
        <v>231825213115</v>
      </c>
      <c r="Q2426" s="95">
        <f t="shared" si="1051"/>
        <v>0</v>
      </c>
      <c r="R2426" s="97">
        <f t="shared" si="1051"/>
        <v>0</v>
      </c>
    </row>
    <row r="2427" spans="1:18" ht="18.600000000000001" thickBot="1" x14ac:dyDescent="0.35">
      <c r="A2427" s="2">
        <v>2021</v>
      </c>
      <c r="B2427" s="118" t="s">
        <v>446</v>
      </c>
      <c r="C2427" s="20" t="s">
        <v>266</v>
      </c>
      <c r="D2427" s="21" t="s">
        <v>172</v>
      </c>
      <c r="E2427" s="21">
        <v>11</v>
      </c>
      <c r="F2427" s="21" t="s">
        <v>19</v>
      </c>
      <c r="G2427" s="88" t="s">
        <v>208</v>
      </c>
      <c r="H2427" s="90">
        <v>231825213115</v>
      </c>
      <c r="I2427" s="90">
        <v>0</v>
      </c>
      <c r="J2427" s="90">
        <v>0</v>
      </c>
      <c r="K2427" s="90">
        <v>0</v>
      </c>
      <c r="L2427" s="90">
        <v>0</v>
      </c>
      <c r="M2427" s="90">
        <f t="shared" si="1040"/>
        <v>0</v>
      </c>
      <c r="N2427" s="90">
        <f>+H2427+M2427</f>
        <v>231825213115</v>
      </c>
      <c r="O2427" s="90">
        <v>231825213115</v>
      </c>
      <c r="P2427" s="90">
        <v>231825213115</v>
      </c>
      <c r="Q2427" s="90">
        <v>0</v>
      </c>
      <c r="R2427" s="91">
        <v>0</v>
      </c>
    </row>
    <row r="2428" spans="1:18" ht="63" thickBot="1" x14ac:dyDescent="0.35">
      <c r="A2428" s="2">
        <v>2021</v>
      </c>
      <c r="B2428" s="118" t="s">
        <v>446</v>
      </c>
      <c r="C2428" s="15" t="s">
        <v>267</v>
      </c>
      <c r="D2428" s="53"/>
      <c r="E2428" s="53"/>
      <c r="F2428" s="53"/>
      <c r="G2428" s="85" t="s">
        <v>268</v>
      </c>
      <c r="H2428" s="95">
        <f t="shared" ref="H2428:L2430" si="1052">+H2429</f>
        <v>126080065359</v>
      </c>
      <c r="I2428" s="95">
        <f t="shared" si="1052"/>
        <v>0</v>
      </c>
      <c r="J2428" s="95">
        <f t="shared" si="1052"/>
        <v>0</v>
      </c>
      <c r="K2428" s="95">
        <f t="shared" si="1052"/>
        <v>0</v>
      </c>
      <c r="L2428" s="95">
        <f t="shared" si="1052"/>
        <v>0</v>
      </c>
      <c r="M2428" s="95">
        <f t="shared" si="1040"/>
        <v>0</v>
      </c>
      <c r="N2428" s="95">
        <f>+N2429</f>
        <v>126080065359</v>
      </c>
      <c r="O2428" s="95">
        <f t="shared" ref="O2428:R2430" si="1053">+O2429</f>
        <v>126080065359</v>
      </c>
      <c r="P2428" s="95">
        <f t="shared" si="1053"/>
        <v>126080065359</v>
      </c>
      <c r="Q2428" s="95">
        <f t="shared" si="1053"/>
        <v>0</v>
      </c>
      <c r="R2428" s="97">
        <f t="shared" si="1053"/>
        <v>0</v>
      </c>
    </row>
    <row r="2429" spans="1:18" ht="63" thickBot="1" x14ac:dyDescent="0.35">
      <c r="A2429" s="2">
        <v>2021</v>
      </c>
      <c r="B2429" s="118" t="s">
        <v>446</v>
      </c>
      <c r="C2429" s="15" t="s">
        <v>269</v>
      </c>
      <c r="D2429" s="21"/>
      <c r="E2429" s="21"/>
      <c r="F2429" s="21"/>
      <c r="G2429" s="104" t="s">
        <v>268</v>
      </c>
      <c r="H2429" s="95">
        <f t="shared" si="1052"/>
        <v>126080065359</v>
      </c>
      <c r="I2429" s="95">
        <f t="shared" si="1052"/>
        <v>0</v>
      </c>
      <c r="J2429" s="95">
        <f t="shared" si="1052"/>
        <v>0</v>
      </c>
      <c r="K2429" s="95">
        <f t="shared" si="1052"/>
        <v>0</v>
      </c>
      <c r="L2429" s="95">
        <f t="shared" si="1052"/>
        <v>0</v>
      </c>
      <c r="M2429" s="95">
        <f t="shared" si="1040"/>
        <v>0</v>
      </c>
      <c r="N2429" s="95">
        <f>+N2430</f>
        <v>126080065359</v>
      </c>
      <c r="O2429" s="95">
        <f t="shared" si="1053"/>
        <v>126080065359</v>
      </c>
      <c r="P2429" s="95">
        <f t="shared" si="1053"/>
        <v>126080065359</v>
      </c>
      <c r="Q2429" s="95">
        <f t="shared" si="1053"/>
        <v>0</v>
      </c>
      <c r="R2429" s="97">
        <f t="shared" si="1053"/>
        <v>0</v>
      </c>
    </row>
    <row r="2430" spans="1:18" ht="18.600000000000001" thickBot="1" x14ac:dyDescent="0.35">
      <c r="A2430" s="2">
        <v>2021</v>
      </c>
      <c r="B2430" s="118" t="s">
        <v>446</v>
      </c>
      <c r="C2430" s="15" t="s">
        <v>270</v>
      </c>
      <c r="D2430" s="21"/>
      <c r="E2430" s="21"/>
      <c r="F2430" s="21"/>
      <c r="G2430" s="85" t="s">
        <v>218</v>
      </c>
      <c r="H2430" s="95">
        <f t="shared" si="1052"/>
        <v>126080065359</v>
      </c>
      <c r="I2430" s="95">
        <f t="shared" si="1052"/>
        <v>0</v>
      </c>
      <c r="J2430" s="95">
        <f t="shared" si="1052"/>
        <v>0</v>
      </c>
      <c r="K2430" s="95">
        <f t="shared" si="1052"/>
        <v>0</v>
      </c>
      <c r="L2430" s="95">
        <f t="shared" si="1052"/>
        <v>0</v>
      </c>
      <c r="M2430" s="95">
        <f t="shared" si="1040"/>
        <v>0</v>
      </c>
      <c r="N2430" s="95">
        <f>+N2431</f>
        <v>126080065359</v>
      </c>
      <c r="O2430" s="95">
        <f t="shared" si="1053"/>
        <v>126080065359</v>
      </c>
      <c r="P2430" s="95">
        <f t="shared" si="1053"/>
        <v>126080065359</v>
      </c>
      <c r="Q2430" s="95">
        <f t="shared" si="1053"/>
        <v>0</v>
      </c>
      <c r="R2430" s="97">
        <f t="shared" si="1053"/>
        <v>0</v>
      </c>
    </row>
    <row r="2431" spans="1:18" ht="18.600000000000001" thickBot="1" x14ac:dyDescent="0.35">
      <c r="A2431" s="2">
        <v>2021</v>
      </c>
      <c r="B2431" s="118" t="s">
        <v>446</v>
      </c>
      <c r="C2431" s="20" t="s">
        <v>271</v>
      </c>
      <c r="D2431" s="21" t="s">
        <v>172</v>
      </c>
      <c r="E2431" s="21">
        <v>11</v>
      </c>
      <c r="F2431" s="21" t="s">
        <v>19</v>
      </c>
      <c r="G2431" s="88" t="s">
        <v>208</v>
      </c>
      <c r="H2431" s="90">
        <v>126080065359</v>
      </c>
      <c r="I2431" s="90">
        <v>0</v>
      </c>
      <c r="J2431" s="90">
        <v>0</v>
      </c>
      <c r="K2431" s="90">
        <v>0</v>
      </c>
      <c r="L2431" s="90">
        <v>0</v>
      </c>
      <c r="M2431" s="90">
        <f t="shared" si="1040"/>
        <v>0</v>
      </c>
      <c r="N2431" s="90">
        <f>+H2431+M2431</f>
        <v>126080065359</v>
      </c>
      <c r="O2431" s="90">
        <v>126080065359</v>
      </c>
      <c r="P2431" s="90">
        <v>126080065359</v>
      </c>
      <c r="Q2431" s="90">
        <v>0</v>
      </c>
      <c r="R2431" s="91">
        <v>0</v>
      </c>
    </row>
    <row r="2432" spans="1:18" ht="63" thickBot="1" x14ac:dyDescent="0.35">
      <c r="A2432" s="2">
        <v>2021</v>
      </c>
      <c r="B2432" s="118" t="s">
        <v>446</v>
      </c>
      <c r="C2432" s="15" t="s">
        <v>272</v>
      </c>
      <c r="D2432" s="53"/>
      <c r="E2432" s="53"/>
      <c r="F2432" s="53"/>
      <c r="G2432" s="85" t="s">
        <v>273</v>
      </c>
      <c r="H2432" s="95">
        <f t="shared" ref="H2432:L2434" si="1054">+H2433</f>
        <v>91282312485</v>
      </c>
      <c r="I2432" s="95">
        <f t="shared" si="1054"/>
        <v>0</v>
      </c>
      <c r="J2432" s="95">
        <f t="shared" si="1054"/>
        <v>0</v>
      </c>
      <c r="K2432" s="95">
        <f t="shared" si="1054"/>
        <v>0</v>
      </c>
      <c r="L2432" s="95">
        <f t="shared" si="1054"/>
        <v>0</v>
      </c>
      <c r="M2432" s="95">
        <f t="shared" si="1040"/>
        <v>0</v>
      </c>
      <c r="N2432" s="95">
        <f>+N2433</f>
        <v>91282312485</v>
      </c>
      <c r="O2432" s="95">
        <f t="shared" ref="O2432:R2434" si="1055">+O2433</f>
        <v>91282312485</v>
      </c>
      <c r="P2432" s="95">
        <f t="shared" si="1055"/>
        <v>91282312485</v>
      </c>
      <c r="Q2432" s="95">
        <f t="shared" si="1055"/>
        <v>0</v>
      </c>
      <c r="R2432" s="97">
        <f t="shared" si="1055"/>
        <v>0</v>
      </c>
    </row>
    <row r="2433" spans="1:18" ht="63" thickBot="1" x14ac:dyDescent="0.35">
      <c r="A2433" s="2">
        <v>2021</v>
      </c>
      <c r="B2433" s="118" t="s">
        <v>446</v>
      </c>
      <c r="C2433" s="15" t="s">
        <v>274</v>
      </c>
      <c r="D2433" s="21"/>
      <c r="E2433" s="21"/>
      <c r="F2433" s="21"/>
      <c r="G2433" s="104" t="s">
        <v>273</v>
      </c>
      <c r="H2433" s="95">
        <f t="shared" si="1054"/>
        <v>91282312485</v>
      </c>
      <c r="I2433" s="95">
        <f t="shared" si="1054"/>
        <v>0</v>
      </c>
      <c r="J2433" s="95">
        <f t="shared" si="1054"/>
        <v>0</v>
      </c>
      <c r="K2433" s="95">
        <f t="shared" si="1054"/>
        <v>0</v>
      </c>
      <c r="L2433" s="95">
        <f t="shared" si="1054"/>
        <v>0</v>
      </c>
      <c r="M2433" s="95">
        <f t="shared" si="1040"/>
        <v>0</v>
      </c>
      <c r="N2433" s="95">
        <f>+N2434</f>
        <v>91282312485</v>
      </c>
      <c r="O2433" s="95">
        <f t="shared" si="1055"/>
        <v>91282312485</v>
      </c>
      <c r="P2433" s="95">
        <f t="shared" si="1055"/>
        <v>91282312485</v>
      </c>
      <c r="Q2433" s="95">
        <f t="shared" si="1055"/>
        <v>0</v>
      </c>
      <c r="R2433" s="97">
        <f t="shared" si="1055"/>
        <v>0</v>
      </c>
    </row>
    <row r="2434" spans="1:18" ht="18.600000000000001" thickBot="1" x14ac:dyDescent="0.35">
      <c r="A2434" s="2">
        <v>2021</v>
      </c>
      <c r="B2434" s="118" t="s">
        <v>446</v>
      </c>
      <c r="C2434" s="15" t="s">
        <v>275</v>
      </c>
      <c r="D2434" s="21"/>
      <c r="E2434" s="21"/>
      <c r="F2434" s="21"/>
      <c r="G2434" s="85" t="s">
        <v>218</v>
      </c>
      <c r="H2434" s="95">
        <f t="shared" si="1054"/>
        <v>91282312485</v>
      </c>
      <c r="I2434" s="95">
        <f t="shared" si="1054"/>
        <v>0</v>
      </c>
      <c r="J2434" s="95">
        <f t="shared" si="1054"/>
        <v>0</v>
      </c>
      <c r="K2434" s="95">
        <f t="shared" si="1054"/>
        <v>0</v>
      </c>
      <c r="L2434" s="95">
        <f t="shared" si="1054"/>
        <v>0</v>
      </c>
      <c r="M2434" s="95">
        <f t="shared" si="1040"/>
        <v>0</v>
      </c>
      <c r="N2434" s="95">
        <f>+N2435</f>
        <v>91282312485</v>
      </c>
      <c r="O2434" s="95">
        <f t="shared" si="1055"/>
        <v>91282312485</v>
      </c>
      <c r="P2434" s="95">
        <f t="shared" si="1055"/>
        <v>91282312485</v>
      </c>
      <c r="Q2434" s="95">
        <f t="shared" si="1055"/>
        <v>0</v>
      </c>
      <c r="R2434" s="97">
        <f t="shared" si="1055"/>
        <v>0</v>
      </c>
    </row>
    <row r="2435" spans="1:18" ht="18.600000000000001" thickBot="1" x14ac:dyDescent="0.35">
      <c r="A2435" s="2">
        <v>2021</v>
      </c>
      <c r="B2435" s="118" t="s">
        <v>446</v>
      </c>
      <c r="C2435" s="20" t="s">
        <v>276</v>
      </c>
      <c r="D2435" s="21" t="s">
        <v>172</v>
      </c>
      <c r="E2435" s="21">
        <v>11</v>
      </c>
      <c r="F2435" s="21" t="s">
        <v>19</v>
      </c>
      <c r="G2435" s="88" t="s">
        <v>208</v>
      </c>
      <c r="H2435" s="90">
        <v>91282312485</v>
      </c>
      <c r="I2435" s="90">
        <v>0</v>
      </c>
      <c r="J2435" s="90">
        <v>0</v>
      </c>
      <c r="K2435" s="90">
        <v>0</v>
      </c>
      <c r="L2435" s="90">
        <v>0</v>
      </c>
      <c r="M2435" s="90">
        <f t="shared" si="1040"/>
        <v>0</v>
      </c>
      <c r="N2435" s="90">
        <f>+H2435+M2435</f>
        <v>91282312485</v>
      </c>
      <c r="O2435" s="90">
        <v>91282312485</v>
      </c>
      <c r="P2435" s="90">
        <v>91282312485</v>
      </c>
      <c r="Q2435" s="90">
        <v>0</v>
      </c>
      <c r="R2435" s="91">
        <v>0</v>
      </c>
    </row>
    <row r="2436" spans="1:18" ht="78.599999999999994" thickBot="1" x14ac:dyDescent="0.35">
      <c r="A2436" s="2">
        <v>2021</v>
      </c>
      <c r="B2436" s="118" t="s">
        <v>446</v>
      </c>
      <c r="C2436" s="15" t="s">
        <v>277</v>
      </c>
      <c r="D2436" s="53"/>
      <c r="E2436" s="53"/>
      <c r="F2436" s="53"/>
      <c r="G2436" s="85" t="s">
        <v>278</v>
      </c>
      <c r="H2436" s="95">
        <f t="shared" ref="H2436:L2438" si="1056">+H2437</f>
        <v>175214577228</v>
      </c>
      <c r="I2436" s="95">
        <f t="shared" si="1056"/>
        <v>0</v>
      </c>
      <c r="J2436" s="95">
        <f t="shared" si="1056"/>
        <v>0</v>
      </c>
      <c r="K2436" s="95">
        <f t="shared" si="1056"/>
        <v>0</v>
      </c>
      <c r="L2436" s="95">
        <f t="shared" si="1056"/>
        <v>0</v>
      </c>
      <c r="M2436" s="95">
        <f t="shared" si="1040"/>
        <v>0</v>
      </c>
      <c r="N2436" s="95">
        <f>+N2437</f>
        <v>175214577228</v>
      </c>
      <c r="O2436" s="95">
        <f t="shared" ref="O2436:R2438" si="1057">+O2437</f>
        <v>175214577228</v>
      </c>
      <c r="P2436" s="95">
        <f t="shared" si="1057"/>
        <v>175214577228</v>
      </c>
      <c r="Q2436" s="95">
        <f t="shared" si="1057"/>
        <v>8358018752</v>
      </c>
      <c r="R2436" s="97">
        <f t="shared" si="1057"/>
        <v>8358018752</v>
      </c>
    </row>
    <row r="2437" spans="1:18" ht="78.599999999999994" thickBot="1" x14ac:dyDescent="0.35">
      <c r="A2437" s="2">
        <v>2021</v>
      </c>
      <c r="B2437" s="118" t="s">
        <v>446</v>
      </c>
      <c r="C2437" s="15" t="s">
        <v>279</v>
      </c>
      <c r="D2437" s="21"/>
      <c r="E2437" s="21"/>
      <c r="F2437" s="21"/>
      <c r="G2437" s="104" t="s">
        <v>278</v>
      </c>
      <c r="H2437" s="95">
        <f t="shared" si="1056"/>
        <v>175214577228</v>
      </c>
      <c r="I2437" s="95">
        <f t="shared" si="1056"/>
        <v>0</v>
      </c>
      <c r="J2437" s="95">
        <f t="shared" si="1056"/>
        <v>0</v>
      </c>
      <c r="K2437" s="95">
        <f t="shared" si="1056"/>
        <v>0</v>
      </c>
      <c r="L2437" s="95">
        <f t="shared" si="1056"/>
        <v>0</v>
      </c>
      <c r="M2437" s="95">
        <f t="shared" si="1040"/>
        <v>0</v>
      </c>
      <c r="N2437" s="95">
        <f>+N2438</f>
        <v>175214577228</v>
      </c>
      <c r="O2437" s="95">
        <f t="shared" si="1057"/>
        <v>175214577228</v>
      </c>
      <c r="P2437" s="95">
        <f t="shared" si="1057"/>
        <v>175214577228</v>
      </c>
      <c r="Q2437" s="95">
        <f t="shared" si="1057"/>
        <v>8358018752</v>
      </c>
      <c r="R2437" s="97">
        <f t="shared" si="1057"/>
        <v>8358018752</v>
      </c>
    </row>
    <row r="2438" spans="1:18" ht="18.600000000000001" thickBot="1" x14ac:dyDescent="0.35">
      <c r="A2438" s="2">
        <v>2021</v>
      </c>
      <c r="B2438" s="118" t="s">
        <v>446</v>
      </c>
      <c r="C2438" s="15" t="s">
        <v>280</v>
      </c>
      <c r="D2438" s="21"/>
      <c r="E2438" s="21"/>
      <c r="F2438" s="21"/>
      <c r="G2438" s="85" t="s">
        <v>218</v>
      </c>
      <c r="H2438" s="95">
        <f t="shared" si="1056"/>
        <v>175214577228</v>
      </c>
      <c r="I2438" s="95">
        <f t="shared" si="1056"/>
        <v>0</v>
      </c>
      <c r="J2438" s="95">
        <f t="shared" si="1056"/>
        <v>0</v>
      </c>
      <c r="K2438" s="95">
        <f t="shared" si="1056"/>
        <v>0</v>
      </c>
      <c r="L2438" s="95">
        <f t="shared" si="1056"/>
        <v>0</v>
      </c>
      <c r="M2438" s="95">
        <f t="shared" si="1040"/>
        <v>0</v>
      </c>
      <c r="N2438" s="95">
        <f>+N2439</f>
        <v>175214577228</v>
      </c>
      <c r="O2438" s="95">
        <f t="shared" si="1057"/>
        <v>175214577228</v>
      </c>
      <c r="P2438" s="95">
        <f t="shared" si="1057"/>
        <v>175214577228</v>
      </c>
      <c r="Q2438" s="95">
        <f t="shared" si="1057"/>
        <v>8358018752</v>
      </c>
      <c r="R2438" s="97">
        <f t="shared" si="1057"/>
        <v>8358018752</v>
      </c>
    </row>
    <row r="2439" spans="1:18" ht="18.600000000000001" thickBot="1" x14ac:dyDescent="0.35">
      <c r="A2439" s="2">
        <v>2021</v>
      </c>
      <c r="B2439" s="118" t="s">
        <v>446</v>
      </c>
      <c r="C2439" s="20" t="s">
        <v>281</v>
      </c>
      <c r="D2439" s="21" t="s">
        <v>172</v>
      </c>
      <c r="E2439" s="21">
        <v>11</v>
      </c>
      <c r="F2439" s="21" t="s">
        <v>19</v>
      </c>
      <c r="G2439" s="88" t="s">
        <v>208</v>
      </c>
      <c r="H2439" s="90">
        <v>175214577228</v>
      </c>
      <c r="I2439" s="90">
        <v>0</v>
      </c>
      <c r="J2439" s="90">
        <v>0</v>
      </c>
      <c r="K2439" s="90">
        <v>0</v>
      </c>
      <c r="L2439" s="90">
        <v>0</v>
      </c>
      <c r="M2439" s="90">
        <f t="shared" si="1040"/>
        <v>0</v>
      </c>
      <c r="N2439" s="90">
        <f>+H2439+M2439</f>
        <v>175214577228</v>
      </c>
      <c r="O2439" s="90">
        <v>175214577228</v>
      </c>
      <c r="P2439" s="90">
        <v>175214577228</v>
      </c>
      <c r="Q2439" s="90">
        <v>8358018752</v>
      </c>
      <c r="R2439" s="91">
        <v>8358018752</v>
      </c>
    </row>
    <row r="2440" spans="1:18" ht="47.4" thickBot="1" x14ac:dyDescent="0.35">
      <c r="A2440" s="2">
        <v>2021</v>
      </c>
      <c r="B2440" s="118" t="s">
        <v>446</v>
      </c>
      <c r="C2440" s="15" t="s">
        <v>282</v>
      </c>
      <c r="D2440" s="53"/>
      <c r="E2440" s="53"/>
      <c r="F2440" s="53"/>
      <c r="G2440" s="85" t="s">
        <v>283</v>
      </c>
      <c r="H2440" s="95">
        <f t="shared" ref="H2440:L2442" si="1058">+H2441</f>
        <v>109796058849</v>
      </c>
      <c r="I2440" s="95">
        <f t="shared" si="1058"/>
        <v>0</v>
      </c>
      <c r="J2440" s="95">
        <f t="shared" si="1058"/>
        <v>0</v>
      </c>
      <c r="K2440" s="95">
        <f t="shared" si="1058"/>
        <v>0</v>
      </c>
      <c r="L2440" s="95">
        <f t="shared" si="1058"/>
        <v>0</v>
      </c>
      <c r="M2440" s="95">
        <f t="shared" si="1040"/>
        <v>0</v>
      </c>
      <c r="N2440" s="95">
        <f>+N2441</f>
        <v>109796058849</v>
      </c>
      <c r="O2440" s="95">
        <f t="shared" ref="O2440:R2442" si="1059">+O2441</f>
        <v>109796058849</v>
      </c>
      <c r="P2440" s="95">
        <f t="shared" si="1059"/>
        <v>109796058849</v>
      </c>
      <c r="Q2440" s="95">
        <f t="shared" si="1059"/>
        <v>19071686158</v>
      </c>
      <c r="R2440" s="97">
        <f t="shared" si="1059"/>
        <v>19071686158</v>
      </c>
    </row>
    <row r="2441" spans="1:18" ht="47.4" thickBot="1" x14ac:dyDescent="0.35">
      <c r="A2441" s="2">
        <v>2021</v>
      </c>
      <c r="B2441" s="118" t="s">
        <v>446</v>
      </c>
      <c r="C2441" s="15" t="s">
        <v>284</v>
      </c>
      <c r="D2441" s="21"/>
      <c r="E2441" s="21"/>
      <c r="F2441" s="21"/>
      <c r="G2441" s="104" t="s">
        <v>283</v>
      </c>
      <c r="H2441" s="95">
        <f t="shared" si="1058"/>
        <v>109796058849</v>
      </c>
      <c r="I2441" s="95">
        <f t="shared" si="1058"/>
        <v>0</v>
      </c>
      <c r="J2441" s="95">
        <f t="shared" si="1058"/>
        <v>0</v>
      </c>
      <c r="K2441" s="95">
        <f t="shared" si="1058"/>
        <v>0</v>
      </c>
      <c r="L2441" s="95">
        <f t="shared" si="1058"/>
        <v>0</v>
      </c>
      <c r="M2441" s="95">
        <f t="shared" si="1040"/>
        <v>0</v>
      </c>
      <c r="N2441" s="95">
        <f>+N2442</f>
        <v>109796058849</v>
      </c>
      <c r="O2441" s="95">
        <f t="shared" si="1059"/>
        <v>109796058849</v>
      </c>
      <c r="P2441" s="95">
        <f t="shared" si="1059"/>
        <v>109796058849</v>
      </c>
      <c r="Q2441" s="95">
        <f t="shared" si="1059"/>
        <v>19071686158</v>
      </c>
      <c r="R2441" s="97">
        <f t="shared" si="1059"/>
        <v>19071686158</v>
      </c>
    </row>
    <row r="2442" spans="1:18" ht="18.600000000000001" thickBot="1" x14ac:dyDescent="0.35">
      <c r="A2442" s="2">
        <v>2021</v>
      </c>
      <c r="B2442" s="118" t="s">
        <v>446</v>
      </c>
      <c r="C2442" s="15" t="s">
        <v>285</v>
      </c>
      <c r="D2442" s="21"/>
      <c r="E2442" s="21"/>
      <c r="F2442" s="21"/>
      <c r="G2442" s="85" t="s">
        <v>218</v>
      </c>
      <c r="H2442" s="95">
        <f t="shared" si="1058"/>
        <v>109796058849</v>
      </c>
      <c r="I2442" s="95">
        <f t="shared" si="1058"/>
        <v>0</v>
      </c>
      <c r="J2442" s="95">
        <f t="shared" si="1058"/>
        <v>0</v>
      </c>
      <c r="K2442" s="95">
        <f t="shared" si="1058"/>
        <v>0</v>
      </c>
      <c r="L2442" s="95">
        <f t="shared" si="1058"/>
        <v>0</v>
      </c>
      <c r="M2442" s="95">
        <f t="shared" si="1040"/>
        <v>0</v>
      </c>
      <c r="N2442" s="95">
        <f>+N2443</f>
        <v>109796058849</v>
      </c>
      <c r="O2442" s="95">
        <f t="shared" si="1059"/>
        <v>109796058849</v>
      </c>
      <c r="P2442" s="95">
        <f t="shared" si="1059"/>
        <v>109796058849</v>
      </c>
      <c r="Q2442" s="95">
        <f t="shared" si="1059"/>
        <v>19071686158</v>
      </c>
      <c r="R2442" s="97">
        <f t="shared" si="1059"/>
        <v>19071686158</v>
      </c>
    </row>
    <row r="2443" spans="1:18" ht="18.600000000000001" thickBot="1" x14ac:dyDescent="0.35">
      <c r="A2443" s="2">
        <v>2021</v>
      </c>
      <c r="B2443" s="118" t="s">
        <v>446</v>
      </c>
      <c r="C2443" s="20" t="s">
        <v>286</v>
      </c>
      <c r="D2443" s="53" t="s">
        <v>172</v>
      </c>
      <c r="E2443" s="53">
        <v>11</v>
      </c>
      <c r="F2443" s="21" t="s">
        <v>19</v>
      </c>
      <c r="G2443" s="88" t="s">
        <v>208</v>
      </c>
      <c r="H2443" s="90">
        <v>109796058849</v>
      </c>
      <c r="I2443" s="90">
        <v>0</v>
      </c>
      <c r="J2443" s="90">
        <v>0</v>
      </c>
      <c r="K2443" s="90">
        <v>0</v>
      </c>
      <c r="L2443" s="90">
        <v>0</v>
      </c>
      <c r="M2443" s="90">
        <f t="shared" si="1040"/>
        <v>0</v>
      </c>
      <c r="N2443" s="90">
        <f>+H2443+M2443</f>
        <v>109796058849</v>
      </c>
      <c r="O2443" s="90">
        <v>109796058849</v>
      </c>
      <c r="P2443" s="90">
        <v>109796058849</v>
      </c>
      <c r="Q2443" s="90">
        <v>19071686158</v>
      </c>
      <c r="R2443" s="91">
        <v>19071686158</v>
      </c>
    </row>
    <row r="2444" spans="1:18" ht="63" thickBot="1" x14ac:dyDescent="0.35">
      <c r="A2444" s="2">
        <v>2021</v>
      </c>
      <c r="B2444" s="118" t="s">
        <v>446</v>
      </c>
      <c r="C2444" s="15" t="s">
        <v>287</v>
      </c>
      <c r="D2444" s="53"/>
      <c r="E2444" s="53"/>
      <c r="F2444" s="53"/>
      <c r="G2444" s="85" t="s">
        <v>288</v>
      </c>
      <c r="H2444" s="95">
        <f t="shared" ref="H2444:L2446" si="1060">+H2445</f>
        <v>216924287600</v>
      </c>
      <c r="I2444" s="95">
        <f t="shared" si="1060"/>
        <v>0</v>
      </c>
      <c r="J2444" s="95">
        <f t="shared" si="1060"/>
        <v>0</v>
      </c>
      <c r="K2444" s="95">
        <f t="shared" si="1060"/>
        <v>0</v>
      </c>
      <c r="L2444" s="95">
        <f t="shared" si="1060"/>
        <v>0</v>
      </c>
      <c r="M2444" s="95">
        <f t="shared" si="1040"/>
        <v>0</v>
      </c>
      <c r="N2444" s="95">
        <f>+N2445</f>
        <v>216924287600</v>
      </c>
      <c r="O2444" s="95">
        <f t="shared" ref="O2444:R2446" si="1061">+O2445</f>
        <v>216924287600</v>
      </c>
      <c r="P2444" s="95">
        <f t="shared" si="1061"/>
        <v>216924287600</v>
      </c>
      <c r="Q2444" s="95">
        <f t="shared" si="1061"/>
        <v>14013027754</v>
      </c>
      <c r="R2444" s="97">
        <f t="shared" si="1061"/>
        <v>14013027754</v>
      </c>
    </row>
    <row r="2445" spans="1:18" ht="63" thickBot="1" x14ac:dyDescent="0.35">
      <c r="A2445" s="2">
        <v>2021</v>
      </c>
      <c r="B2445" s="118" t="s">
        <v>446</v>
      </c>
      <c r="C2445" s="15" t="s">
        <v>289</v>
      </c>
      <c r="D2445" s="21"/>
      <c r="E2445" s="21"/>
      <c r="F2445" s="21"/>
      <c r="G2445" s="104" t="s">
        <v>288</v>
      </c>
      <c r="H2445" s="95">
        <f t="shared" si="1060"/>
        <v>216924287600</v>
      </c>
      <c r="I2445" s="95">
        <f t="shared" si="1060"/>
        <v>0</v>
      </c>
      <c r="J2445" s="95">
        <f t="shared" si="1060"/>
        <v>0</v>
      </c>
      <c r="K2445" s="95">
        <f t="shared" si="1060"/>
        <v>0</v>
      </c>
      <c r="L2445" s="95">
        <f t="shared" si="1060"/>
        <v>0</v>
      </c>
      <c r="M2445" s="95">
        <f t="shared" si="1040"/>
        <v>0</v>
      </c>
      <c r="N2445" s="95">
        <f>+N2446</f>
        <v>216924287600</v>
      </c>
      <c r="O2445" s="95">
        <f t="shared" si="1061"/>
        <v>216924287600</v>
      </c>
      <c r="P2445" s="95">
        <f t="shared" si="1061"/>
        <v>216924287600</v>
      </c>
      <c r="Q2445" s="95">
        <f t="shared" si="1061"/>
        <v>14013027754</v>
      </c>
      <c r="R2445" s="97">
        <f t="shared" si="1061"/>
        <v>14013027754</v>
      </c>
    </row>
    <row r="2446" spans="1:18" ht="18.600000000000001" thickBot="1" x14ac:dyDescent="0.35">
      <c r="A2446" s="2">
        <v>2021</v>
      </c>
      <c r="B2446" s="118" t="s">
        <v>446</v>
      </c>
      <c r="C2446" s="15" t="s">
        <v>290</v>
      </c>
      <c r="D2446" s="21"/>
      <c r="E2446" s="21"/>
      <c r="F2446" s="21"/>
      <c r="G2446" s="85" t="s">
        <v>218</v>
      </c>
      <c r="H2446" s="95">
        <f t="shared" si="1060"/>
        <v>216924287600</v>
      </c>
      <c r="I2446" s="95">
        <f t="shared" si="1060"/>
        <v>0</v>
      </c>
      <c r="J2446" s="95">
        <f t="shared" si="1060"/>
        <v>0</v>
      </c>
      <c r="K2446" s="95">
        <f t="shared" si="1060"/>
        <v>0</v>
      </c>
      <c r="L2446" s="95">
        <f t="shared" si="1060"/>
        <v>0</v>
      </c>
      <c r="M2446" s="95">
        <f t="shared" si="1040"/>
        <v>0</v>
      </c>
      <c r="N2446" s="95">
        <f>+N2447</f>
        <v>216924287600</v>
      </c>
      <c r="O2446" s="95">
        <f t="shared" si="1061"/>
        <v>216924287600</v>
      </c>
      <c r="P2446" s="95">
        <f t="shared" si="1061"/>
        <v>216924287600</v>
      </c>
      <c r="Q2446" s="95">
        <f t="shared" si="1061"/>
        <v>14013027754</v>
      </c>
      <c r="R2446" s="97">
        <f t="shared" si="1061"/>
        <v>14013027754</v>
      </c>
    </row>
    <row r="2447" spans="1:18" ht="18.600000000000001" thickBot="1" x14ac:dyDescent="0.35">
      <c r="A2447" s="2">
        <v>2021</v>
      </c>
      <c r="B2447" s="118" t="s">
        <v>446</v>
      </c>
      <c r="C2447" s="20" t="s">
        <v>291</v>
      </c>
      <c r="D2447" s="21" t="s">
        <v>172</v>
      </c>
      <c r="E2447" s="21">
        <v>11</v>
      </c>
      <c r="F2447" s="21" t="s">
        <v>19</v>
      </c>
      <c r="G2447" s="88" t="s">
        <v>208</v>
      </c>
      <c r="H2447" s="90">
        <v>216924287600</v>
      </c>
      <c r="I2447" s="90">
        <v>0</v>
      </c>
      <c r="J2447" s="90">
        <v>0</v>
      </c>
      <c r="K2447" s="90">
        <v>0</v>
      </c>
      <c r="L2447" s="90">
        <v>0</v>
      </c>
      <c r="M2447" s="90">
        <f t="shared" si="1040"/>
        <v>0</v>
      </c>
      <c r="N2447" s="90">
        <f>+H2447+M2447</f>
        <v>216924287600</v>
      </c>
      <c r="O2447" s="90">
        <v>216924287600</v>
      </c>
      <c r="P2447" s="90">
        <v>216924287600</v>
      </c>
      <c r="Q2447" s="90">
        <v>14013027754</v>
      </c>
      <c r="R2447" s="91">
        <v>14013027754</v>
      </c>
    </row>
    <row r="2448" spans="1:18" ht="63" thickBot="1" x14ac:dyDescent="0.35">
      <c r="A2448" s="2">
        <v>2021</v>
      </c>
      <c r="B2448" s="118" t="s">
        <v>446</v>
      </c>
      <c r="C2448" s="15" t="s">
        <v>292</v>
      </c>
      <c r="D2448" s="53"/>
      <c r="E2448" s="53"/>
      <c r="F2448" s="53"/>
      <c r="G2448" s="85" t="s">
        <v>293</v>
      </c>
      <c r="H2448" s="95">
        <f t="shared" ref="H2448:L2450" si="1062">+H2449</f>
        <v>263086153404</v>
      </c>
      <c r="I2448" s="95">
        <f t="shared" si="1062"/>
        <v>0</v>
      </c>
      <c r="J2448" s="95">
        <f t="shared" si="1062"/>
        <v>0</v>
      </c>
      <c r="K2448" s="95">
        <f t="shared" si="1062"/>
        <v>0</v>
      </c>
      <c r="L2448" s="95">
        <f t="shared" si="1062"/>
        <v>0</v>
      </c>
      <c r="M2448" s="95">
        <f t="shared" si="1040"/>
        <v>0</v>
      </c>
      <c r="N2448" s="95">
        <f>+N2449</f>
        <v>263086153404</v>
      </c>
      <c r="O2448" s="95">
        <f t="shared" ref="O2448:R2450" si="1063">+O2449</f>
        <v>263086153404</v>
      </c>
      <c r="P2448" s="95">
        <f t="shared" si="1063"/>
        <v>263086153404</v>
      </c>
      <c r="Q2448" s="95">
        <f t="shared" si="1063"/>
        <v>0</v>
      </c>
      <c r="R2448" s="97">
        <f t="shared" si="1063"/>
        <v>0</v>
      </c>
    </row>
    <row r="2449" spans="1:18" ht="63" thickBot="1" x14ac:dyDescent="0.35">
      <c r="A2449" s="2">
        <v>2021</v>
      </c>
      <c r="B2449" s="118" t="s">
        <v>446</v>
      </c>
      <c r="C2449" s="15" t="s">
        <v>294</v>
      </c>
      <c r="D2449" s="21"/>
      <c r="E2449" s="21"/>
      <c r="F2449" s="21"/>
      <c r="G2449" s="104" t="s">
        <v>293</v>
      </c>
      <c r="H2449" s="95">
        <f t="shared" si="1062"/>
        <v>263086153404</v>
      </c>
      <c r="I2449" s="95">
        <f t="shared" si="1062"/>
        <v>0</v>
      </c>
      <c r="J2449" s="95">
        <f t="shared" si="1062"/>
        <v>0</v>
      </c>
      <c r="K2449" s="95">
        <f t="shared" si="1062"/>
        <v>0</v>
      </c>
      <c r="L2449" s="95">
        <f t="shared" si="1062"/>
        <v>0</v>
      </c>
      <c r="M2449" s="95">
        <f t="shared" si="1040"/>
        <v>0</v>
      </c>
      <c r="N2449" s="95">
        <f>+N2450</f>
        <v>263086153404</v>
      </c>
      <c r="O2449" s="95">
        <f t="shared" si="1063"/>
        <v>263086153404</v>
      </c>
      <c r="P2449" s="95">
        <f t="shared" si="1063"/>
        <v>263086153404</v>
      </c>
      <c r="Q2449" s="95">
        <f t="shared" si="1063"/>
        <v>0</v>
      </c>
      <c r="R2449" s="97">
        <f t="shared" si="1063"/>
        <v>0</v>
      </c>
    </row>
    <row r="2450" spans="1:18" ht="18.600000000000001" thickBot="1" x14ac:dyDescent="0.35">
      <c r="A2450" s="2">
        <v>2021</v>
      </c>
      <c r="B2450" s="118" t="s">
        <v>446</v>
      </c>
      <c r="C2450" s="15" t="s">
        <v>295</v>
      </c>
      <c r="D2450" s="21"/>
      <c r="E2450" s="21"/>
      <c r="F2450" s="21"/>
      <c r="G2450" s="85" t="s">
        <v>218</v>
      </c>
      <c r="H2450" s="95">
        <f t="shared" si="1062"/>
        <v>263086153404</v>
      </c>
      <c r="I2450" s="95">
        <f t="shared" si="1062"/>
        <v>0</v>
      </c>
      <c r="J2450" s="95">
        <f t="shared" si="1062"/>
        <v>0</v>
      </c>
      <c r="K2450" s="95">
        <f t="shared" si="1062"/>
        <v>0</v>
      </c>
      <c r="L2450" s="95">
        <f t="shared" si="1062"/>
        <v>0</v>
      </c>
      <c r="M2450" s="95">
        <f t="shared" si="1040"/>
        <v>0</v>
      </c>
      <c r="N2450" s="95">
        <f>+N2451</f>
        <v>263086153404</v>
      </c>
      <c r="O2450" s="95">
        <f t="shared" si="1063"/>
        <v>263086153404</v>
      </c>
      <c r="P2450" s="95">
        <f t="shared" si="1063"/>
        <v>263086153404</v>
      </c>
      <c r="Q2450" s="95">
        <f t="shared" si="1063"/>
        <v>0</v>
      </c>
      <c r="R2450" s="97">
        <f t="shared" si="1063"/>
        <v>0</v>
      </c>
    </row>
    <row r="2451" spans="1:18" ht="18.600000000000001" thickBot="1" x14ac:dyDescent="0.35">
      <c r="A2451" s="2">
        <v>2021</v>
      </c>
      <c r="B2451" s="118" t="s">
        <v>446</v>
      </c>
      <c r="C2451" s="20" t="s">
        <v>296</v>
      </c>
      <c r="D2451" s="21" t="s">
        <v>172</v>
      </c>
      <c r="E2451" s="21">
        <v>11</v>
      </c>
      <c r="F2451" s="21" t="s">
        <v>19</v>
      </c>
      <c r="G2451" s="88" t="s">
        <v>208</v>
      </c>
      <c r="H2451" s="90">
        <v>263086153404</v>
      </c>
      <c r="I2451" s="90">
        <v>0</v>
      </c>
      <c r="J2451" s="90">
        <v>0</v>
      </c>
      <c r="K2451" s="90">
        <v>0</v>
      </c>
      <c r="L2451" s="90">
        <v>0</v>
      </c>
      <c r="M2451" s="90">
        <f t="shared" si="1040"/>
        <v>0</v>
      </c>
      <c r="N2451" s="90">
        <f>+H2451+M2451</f>
        <v>263086153404</v>
      </c>
      <c r="O2451" s="90">
        <v>263086153404</v>
      </c>
      <c r="P2451" s="90">
        <v>263086153404</v>
      </c>
      <c r="Q2451" s="90">
        <v>0</v>
      </c>
      <c r="R2451" s="91">
        <v>0</v>
      </c>
    </row>
    <row r="2452" spans="1:18" ht="63" thickBot="1" x14ac:dyDescent="0.35">
      <c r="A2452" s="2">
        <v>2021</v>
      </c>
      <c r="B2452" s="118" t="s">
        <v>446</v>
      </c>
      <c r="C2452" s="15" t="s">
        <v>297</v>
      </c>
      <c r="D2452" s="53"/>
      <c r="E2452" s="53"/>
      <c r="F2452" s="53"/>
      <c r="G2452" s="85" t="s">
        <v>298</v>
      </c>
      <c r="H2452" s="95">
        <f t="shared" ref="H2452:L2454" si="1064">+H2453</f>
        <v>138383140985</v>
      </c>
      <c r="I2452" s="95">
        <f t="shared" si="1064"/>
        <v>0</v>
      </c>
      <c r="J2452" s="95">
        <f t="shared" si="1064"/>
        <v>0</v>
      </c>
      <c r="K2452" s="95">
        <f t="shared" si="1064"/>
        <v>0</v>
      </c>
      <c r="L2452" s="95">
        <f t="shared" si="1064"/>
        <v>0</v>
      </c>
      <c r="M2452" s="95">
        <f t="shared" si="1040"/>
        <v>0</v>
      </c>
      <c r="N2452" s="95">
        <f>+N2453</f>
        <v>138383140985</v>
      </c>
      <c r="O2452" s="95">
        <f t="shared" ref="O2452:R2454" si="1065">+O2453</f>
        <v>138383140985</v>
      </c>
      <c r="P2452" s="95">
        <f t="shared" si="1065"/>
        <v>138383140985</v>
      </c>
      <c r="Q2452" s="95">
        <f t="shared" si="1065"/>
        <v>27914520438</v>
      </c>
      <c r="R2452" s="97">
        <f t="shared" si="1065"/>
        <v>27914520438</v>
      </c>
    </row>
    <row r="2453" spans="1:18" ht="63" thickBot="1" x14ac:dyDescent="0.35">
      <c r="A2453" s="2">
        <v>2021</v>
      </c>
      <c r="B2453" s="118" t="s">
        <v>446</v>
      </c>
      <c r="C2453" s="15" t="s">
        <v>299</v>
      </c>
      <c r="D2453" s="21"/>
      <c r="E2453" s="21"/>
      <c r="F2453" s="21"/>
      <c r="G2453" s="104" t="s">
        <v>298</v>
      </c>
      <c r="H2453" s="95">
        <f t="shared" si="1064"/>
        <v>138383140985</v>
      </c>
      <c r="I2453" s="95">
        <f t="shared" si="1064"/>
        <v>0</v>
      </c>
      <c r="J2453" s="95">
        <f t="shared" si="1064"/>
        <v>0</v>
      </c>
      <c r="K2453" s="95">
        <f t="shared" si="1064"/>
        <v>0</v>
      </c>
      <c r="L2453" s="95">
        <f t="shared" si="1064"/>
        <v>0</v>
      </c>
      <c r="M2453" s="95">
        <f t="shared" si="1040"/>
        <v>0</v>
      </c>
      <c r="N2453" s="95">
        <f>+N2454</f>
        <v>138383140985</v>
      </c>
      <c r="O2453" s="95">
        <f t="shared" si="1065"/>
        <v>138383140985</v>
      </c>
      <c r="P2453" s="95">
        <f t="shared" si="1065"/>
        <v>138383140985</v>
      </c>
      <c r="Q2453" s="95">
        <f t="shared" si="1065"/>
        <v>27914520438</v>
      </c>
      <c r="R2453" s="97">
        <f t="shared" si="1065"/>
        <v>27914520438</v>
      </c>
    </row>
    <row r="2454" spans="1:18" ht="18.600000000000001" thickBot="1" x14ac:dyDescent="0.35">
      <c r="A2454" s="2">
        <v>2021</v>
      </c>
      <c r="B2454" s="118" t="s">
        <v>446</v>
      </c>
      <c r="C2454" s="15" t="s">
        <v>300</v>
      </c>
      <c r="D2454" s="21"/>
      <c r="E2454" s="21"/>
      <c r="F2454" s="21"/>
      <c r="G2454" s="85" t="s">
        <v>218</v>
      </c>
      <c r="H2454" s="95">
        <f t="shared" si="1064"/>
        <v>138383140985</v>
      </c>
      <c r="I2454" s="95">
        <f t="shared" si="1064"/>
        <v>0</v>
      </c>
      <c r="J2454" s="95">
        <f t="shared" si="1064"/>
        <v>0</v>
      </c>
      <c r="K2454" s="95">
        <f t="shared" si="1064"/>
        <v>0</v>
      </c>
      <c r="L2454" s="95">
        <f t="shared" si="1064"/>
        <v>0</v>
      </c>
      <c r="M2454" s="95">
        <f t="shared" si="1040"/>
        <v>0</v>
      </c>
      <c r="N2454" s="95">
        <f>+N2455</f>
        <v>138383140985</v>
      </c>
      <c r="O2454" s="95">
        <f t="shared" si="1065"/>
        <v>138383140985</v>
      </c>
      <c r="P2454" s="95">
        <f t="shared" si="1065"/>
        <v>138383140985</v>
      </c>
      <c r="Q2454" s="95">
        <f t="shared" si="1065"/>
        <v>27914520438</v>
      </c>
      <c r="R2454" s="97">
        <f t="shared" si="1065"/>
        <v>27914520438</v>
      </c>
    </row>
    <row r="2455" spans="1:18" ht="18.600000000000001" thickBot="1" x14ac:dyDescent="0.35">
      <c r="A2455" s="2">
        <v>2021</v>
      </c>
      <c r="B2455" s="118" t="s">
        <v>446</v>
      </c>
      <c r="C2455" s="20" t="s">
        <v>301</v>
      </c>
      <c r="D2455" s="21" t="s">
        <v>172</v>
      </c>
      <c r="E2455" s="21">
        <v>11</v>
      </c>
      <c r="F2455" s="21" t="s">
        <v>19</v>
      </c>
      <c r="G2455" s="88" t="s">
        <v>208</v>
      </c>
      <c r="H2455" s="90">
        <v>138383140985</v>
      </c>
      <c r="I2455" s="90">
        <v>0</v>
      </c>
      <c r="J2455" s="90">
        <v>0</v>
      </c>
      <c r="K2455" s="90">
        <v>0</v>
      </c>
      <c r="L2455" s="90">
        <v>0</v>
      </c>
      <c r="M2455" s="90">
        <f t="shared" si="1040"/>
        <v>0</v>
      </c>
      <c r="N2455" s="90">
        <f>+H2455+M2455</f>
        <v>138383140985</v>
      </c>
      <c r="O2455" s="90">
        <v>138383140985</v>
      </c>
      <c r="P2455" s="90">
        <v>138383140985</v>
      </c>
      <c r="Q2455" s="90">
        <v>27914520438</v>
      </c>
      <c r="R2455" s="91">
        <v>27914520438</v>
      </c>
    </row>
    <row r="2456" spans="1:18" ht="63" thickBot="1" x14ac:dyDescent="0.35">
      <c r="A2456" s="2">
        <v>2021</v>
      </c>
      <c r="B2456" s="118" t="s">
        <v>446</v>
      </c>
      <c r="C2456" s="15" t="s">
        <v>302</v>
      </c>
      <c r="D2456" s="53"/>
      <c r="E2456" s="53"/>
      <c r="F2456" s="53"/>
      <c r="G2456" s="85" t="s">
        <v>303</v>
      </c>
      <c r="H2456" s="95">
        <f t="shared" ref="H2456:L2458" si="1066">+H2457</f>
        <v>325658709524</v>
      </c>
      <c r="I2456" s="95">
        <f t="shared" si="1066"/>
        <v>0</v>
      </c>
      <c r="J2456" s="95">
        <f t="shared" si="1066"/>
        <v>0</v>
      </c>
      <c r="K2456" s="95">
        <f t="shared" si="1066"/>
        <v>0</v>
      </c>
      <c r="L2456" s="95">
        <f t="shared" si="1066"/>
        <v>0</v>
      </c>
      <c r="M2456" s="95">
        <f t="shared" si="1040"/>
        <v>0</v>
      </c>
      <c r="N2456" s="95">
        <f>+N2457</f>
        <v>325658709524</v>
      </c>
      <c r="O2456" s="95">
        <f t="shared" ref="O2456:R2458" si="1067">+O2457</f>
        <v>325658709524</v>
      </c>
      <c r="P2456" s="95">
        <f t="shared" si="1067"/>
        <v>325658709524</v>
      </c>
      <c r="Q2456" s="95">
        <f t="shared" si="1067"/>
        <v>0</v>
      </c>
      <c r="R2456" s="97">
        <f t="shared" si="1067"/>
        <v>0</v>
      </c>
    </row>
    <row r="2457" spans="1:18" ht="63" thickBot="1" x14ac:dyDescent="0.35">
      <c r="A2457" s="2">
        <v>2021</v>
      </c>
      <c r="B2457" s="118" t="s">
        <v>446</v>
      </c>
      <c r="C2457" s="15" t="s">
        <v>304</v>
      </c>
      <c r="D2457" s="21"/>
      <c r="E2457" s="21"/>
      <c r="F2457" s="21"/>
      <c r="G2457" s="104" t="s">
        <v>303</v>
      </c>
      <c r="H2457" s="95">
        <f t="shared" si="1066"/>
        <v>325658709524</v>
      </c>
      <c r="I2457" s="95">
        <f t="shared" si="1066"/>
        <v>0</v>
      </c>
      <c r="J2457" s="95">
        <f t="shared" si="1066"/>
        <v>0</v>
      </c>
      <c r="K2457" s="95">
        <f t="shared" si="1066"/>
        <v>0</v>
      </c>
      <c r="L2457" s="95">
        <f t="shared" si="1066"/>
        <v>0</v>
      </c>
      <c r="M2457" s="95">
        <f t="shared" si="1040"/>
        <v>0</v>
      </c>
      <c r="N2457" s="95">
        <f>+N2458</f>
        <v>325658709524</v>
      </c>
      <c r="O2457" s="95">
        <f t="shared" si="1067"/>
        <v>325658709524</v>
      </c>
      <c r="P2457" s="95">
        <f t="shared" si="1067"/>
        <v>325658709524</v>
      </c>
      <c r="Q2457" s="95">
        <f t="shared" si="1067"/>
        <v>0</v>
      </c>
      <c r="R2457" s="97">
        <f t="shared" si="1067"/>
        <v>0</v>
      </c>
    </row>
    <row r="2458" spans="1:18" ht="18.600000000000001" thickBot="1" x14ac:dyDescent="0.35">
      <c r="A2458" s="2">
        <v>2021</v>
      </c>
      <c r="B2458" s="118" t="s">
        <v>446</v>
      </c>
      <c r="C2458" s="15" t="s">
        <v>305</v>
      </c>
      <c r="D2458" s="21"/>
      <c r="E2458" s="21"/>
      <c r="F2458" s="21"/>
      <c r="G2458" s="85" t="s">
        <v>218</v>
      </c>
      <c r="H2458" s="95">
        <f t="shared" si="1066"/>
        <v>325658709524</v>
      </c>
      <c r="I2458" s="95">
        <f t="shared" si="1066"/>
        <v>0</v>
      </c>
      <c r="J2458" s="95">
        <f t="shared" si="1066"/>
        <v>0</v>
      </c>
      <c r="K2458" s="95">
        <f t="shared" si="1066"/>
        <v>0</v>
      </c>
      <c r="L2458" s="95">
        <f t="shared" si="1066"/>
        <v>0</v>
      </c>
      <c r="M2458" s="95">
        <f t="shared" si="1040"/>
        <v>0</v>
      </c>
      <c r="N2458" s="95">
        <f>+N2459</f>
        <v>325658709524</v>
      </c>
      <c r="O2458" s="95">
        <f t="shared" si="1067"/>
        <v>325658709524</v>
      </c>
      <c r="P2458" s="95">
        <f t="shared" si="1067"/>
        <v>325658709524</v>
      </c>
      <c r="Q2458" s="95">
        <f t="shared" si="1067"/>
        <v>0</v>
      </c>
      <c r="R2458" s="97">
        <f t="shared" si="1067"/>
        <v>0</v>
      </c>
    </row>
    <row r="2459" spans="1:18" ht="18.600000000000001" thickBot="1" x14ac:dyDescent="0.35">
      <c r="A2459" s="2">
        <v>2021</v>
      </c>
      <c r="B2459" s="118" t="s">
        <v>446</v>
      </c>
      <c r="C2459" s="20" t="s">
        <v>306</v>
      </c>
      <c r="D2459" s="21" t="s">
        <v>172</v>
      </c>
      <c r="E2459" s="21">
        <v>11</v>
      </c>
      <c r="F2459" s="21" t="s">
        <v>19</v>
      </c>
      <c r="G2459" s="88" t="s">
        <v>208</v>
      </c>
      <c r="H2459" s="90">
        <v>325658709524</v>
      </c>
      <c r="I2459" s="90">
        <v>0</v>
      </c>
      <c r="J2459" s="90">
        <v>0</v>
      </c>
      <c r="K2459" s="90">
        <v>0</v>
      </c>
      <c r="L2459" s="90">
        <v>0</v>
      </c>
      <c r="M2459" s="90">
        <f t="shared" si="1040"/>
        <v>0</v>
      </c>
      <c r="N2459" s="90">
        <f>+H2459+M2459</f>
        <v>325658709524</v>
      </c>
      <c r="O2459" s="90">
        <v>325658709524</v>
      </c>
      <c r="P2459" s="90">
        <v>325658709524</v>
      </c>
      <c r="Q2459" s="90">
        <v>0</v>
      </c>
      <c r="R2459" s="91">
        <v>0</v>
      </c>
    </row>
    <row r="2460" spans="1:18" ht="63" thickBot="1" x14ac:dyDescent="0.35">
      <c r="A2460" s="2">
        <v>2021</v>
      </c>
      <c r="B2460" s="118" t="s">
        <v>446</v>
      </c>
      <c r="C2460" s="15" t="s">
        <v>307</v>
      </c>
      <c r="D2460" s="53"/>
      <c r="E2460" s="53"/>
      <c r="F2460" s="53"/>
      <c r="G2460" s="85" t="s">
        <v>308</v>
      </c>
      <c r="H2460" s="95">
        <f t="shared" ref="H2460:L2462" si="1068">+H2461</f>
        <v>101620433497</v>
      </c>
      <c r="I2460" s="95">
        <f t="shared" si="1068"/>
        <v>0</v>
      </c>
      <c r="J2460" s="95">
        <f t="shared" si="1068"/>
        <v>0</v>
      </c>
      <c r="K2460" s="95">
        <f t="shared" si="1068"/>
        <v>0</v>
      </c>
      <c r="L2460" s="95">
        <f t="shared" si="1068"/>
        <v>0</v>
      </c>
      <c r="M2460" s="95">
        <f t="shared" si="1040"/>
        <v>0</v>
      </c>
      <c r="N2460" s="95">
        <f>+N2461</f>
        <v>101620433497</v>
      </c>
      <c r="O2460" s="95">
        <f t="shared" ref="O2460:R2462" si="1069">+O2461</f>
        <v>101620433497</v>
      </c>
      <c r="P2460" s="95">
        <f t="shared" si="1069"/>
        <v>101620433497</v>
      </c>
      <c r="Q2460" s="95">
        <f t="shared" si="1069"/>
        <v>89796372</v>
      </c>
      <c r="R2460" s="97">
        <f t="shared" si="1069"/>
        <v>89796372</v>
      </c>
    </row>
    <row r="2461" spans="1:18" ht="63" thickBot="1" x14ac:dyDescent="0.35">
      <c r="A2461" s="2">
        <v>2021</v>
      </c>
      <c r="B2461" s="118" t="s">
        <v>446</v>
      </c>
      <c r="C2461" s="15" t="s">
        <v>309</v>
      </c>
      <c r="D2461" s="21"/>
      <c r="E2461" s="21"/>
      <c r="F2461" s="21"/>
      <c r="G2461" s="104" t="s">
        <v>308</v>
      </c>
      <c r="H2461" s="95">
        <f t="shared" si="1068"/>
        <v>101620433497</v>
      </c>
      <c r="I2461" s="95">
        <f t="shared" si="1068"/>
        <v>0</v>
      </c>
      <c r="J2461" s="95">
        <f t="shared" si="1068"/>
        <v>0</v>
      </c>
      <c r="K2461" s="95">
        <f t="shared" si="1068"/>
        <v>0</v>
      </c>
      <c r="L2461" s="95">
        <f t="shared" si="1068"/>
        <v>0</v>
      </c>
      <c r="M2461" s="95">
        <f t="shared" si="1040"/>
        <v>0</v>
      </c>
      <c r="N2461" s="95">
        <f>+N2462</f>
        <v>101620433497</v>
      </c>
      <c r="O2461" s="95">
        <f t="shared" si="1069"/>
        <v>101620433497</v>
      </c>
      <c r="P2461" s="95">
        <f t="shared" si="1069"/>
        <v>101620433497</v>
      </c>
      <c r="Q2461" s="95">
        <f t="shared" si="1069"/>
        <v>89796372</v>
      </c>
      <c r="R2461" s="97">
        <f t="shared" si="1069"/>
        <v>89796372</v>
      </c>
    </row>
    <row r="2462" spans="1:18" ht="18.600000000000001" thickBot="1" x14ac:dyDescent="0.35">
      <c r="A2462" s="2">
        <v>2021</v>
      </c>
      <c r="B2462" s="118" t="s">
        <v>446</v>
      </c>
      <c r="C2462" s="15" t="s">
        <v>310</v>
      </c>
      <c r="D2462" s="21"/>
      <c r="E2462" s="21"/>
      <c r="F2462" s="21"/>
      <c r="G2462" s="85" t="s">
        <v>218</v>
      </c>
      <c r="H2462" s="95">
        <f t="shared" si="1068"/>
        <v>101620433497</v>
      </c>
      <c r="I2462" s="95">
        <f t="shared" si="1068"/>
        <v>0</v>
      </c>
      <c r="J2462" s="95">
        <f t="shared" si="1068"/>
        <v>0</v>
      </c>
      <c r="K2462" s="95">
        <f t="shared" si="1068"/>
        <v>0</v>
      </c>
      <c r="L2462" s="95">
        <f t="shared" si="1068"/>
        <v>0</v>
      </c>
      <c r="M2462" s="95">
        <f t="shared" si="1040"/>
        <v>0</v>
      </c>
      <c r="N2462" s="95">
        <f>+N2463</f>
        <v>101620433497</v>
      </c>
      <c r="O2462" s="95">
        <f t="shared" si="1069"/>
        <v>101620433497</v>
      </c>
      <c r="P2462" s="95">
        <f t="shared" si="1069"/>
        <v>101620433497</v>
      </c>
      <c r="Q2462" s="95">
        <f t="shared" si="1069"/>
        <v>89796372</v>
      </c>
      <c r="R2462" s="97">
        <f t="shared" si="1069"/>
        <v>89796372</v>
      </c>
    </row>
    <row r="2463" spans="1:18" ht="18.600000000000001" thickBot="1" x14ac:dyDescent="0.35">
      <c r="A2463" s="2">
        <v>2021</v>
      </c>
      <c r="B2463" s="118" t="s">
        <v>446</v>
      </c>
      <c r="C2463" s="20" t="s">
        <v>311</v>
      </c>
      <c r="D2463" s="21" t="s">
        <v>172</v>
      </c>
      <c r="E2463" s="21">
        <v>11</v>
      </c>
      <c r="F2463" s="21" t="s">
        <v>19</v>
      </c>
      <c r="G2463" s="88" t="s">
        <v>208</v>
      </c>
      <c r="H2463" s="90">
        <v>101620433497</v>
      </c>
      <c r="I2463" s="90">
        <v>0</v>
      </c>
      <c r="J2463" s="90">
        <v>0</v>
      </c>
      <c r="K2463" s="90">
        <v>0</v>
      </c>
      <c r="L2463" s="90">
        <v>0</v>
      </c>
      <c r="M2463" s="90">
        <f t="shared" si="1040"/>
        <v>0</v>
      </c>
      <c r="N2463" s="90">
        <f>+H2463+M2463</f>
        <v>101620433497</v>
      </c>
      <c r="O2463" s="90">
        <v>101620433497</v>
      </c>
      <c r="P2463" s="90">
        <v>101620433497</v>
      </c>
      <c r="Q2463" s="90">
        <v>89796372</v>
      </c>
      <c r="R2463" s="91">
        <v>89796372</v>
      </c>
    </row>
    <row r="2464" spans="1:18" ht="63" thickBot="1" x14ac:dyDescent="0.35">
      <c r="A2464" s="2">
        <v>2021</v>
      </c>
      <c r="B2464" s="118" t="s">
        <v>446</v>
      </c>
      <c r="C2464" s="15" t="s">
        <v>312</v>
      </c>
      <c r="D2464" s="53"/>
      <c r="E2464" s="53"/>
      <c r="F2464" s="53"/>
      <c r="G2464" s="85" t="s">
        <v>313</v>
      </c>
      <c r="H2464" s="95">
        <f t="shared" ref="H2464:L2466" si="1070">+H2465</f>
        <v>331558916195</v>
      </c>
      <c r="I2464" s="95">
        <f t="shared" si="1070"/>
        <v>0</v>
      </c>
      <c r="J2464" s="95">
        <f t="shared" si="1070"/>
        <v>0</v>
      </c>
      <c r="K2464" s="95">
        <f t="shared" si="1070"/>
        <v>0</v>
      </c>
      <c r="L2464" s="95">
        <f t="shared" si="1070"/>
        <v>0</v>
      </c>
      <c r="M2464" s="95">
        <f t="shared" si="1040"/>
        <v>0</v>
      </c>
      <c r="N2464" s="95">
        <f>+N2465</f>
        <v>331558916195</v>
      </c>
      <c r="O2464" s="95">
        <f t="shared" ref="O2464:R2466" si="1071">+O2465</f>
        <v>331558916195</v>
      </c>
      <c r="P2464" s="95">
        <f t="shared" si="1071"/>
        <v>331558916195</v>
      </c>
      <c r="Q2464" s="95">
        <f t="shared" si="1071"/>
        <v>0</v>
      </c>
      <c r="R2464" s="97">
        <f t="shared" si="1071"/>
        <v>0</v>
      </c>
    </row>
    <row r="2465" spans="1:18" ht="63" thickBot="1" x14ac:dyDescent="0.35">
      <c r="A2465" s="2">
        <v>2021</v>
      </c>
      <c r="B2465" s="118" t="s">
        <v>446</v>
      </c>
      <c r="C2465" s="15" t="s">
        <v>314</v>
      </c>
      <c r="D2465" s="21"/>
      <c r="E2465" s="21"/>
      <c r="F2465" s="21"/>
      <c r="G2465" s="85" t="s">
        <v>313</v>
      </c>
      <c r="H2465" s="95">
        <f t="shared" si="1070"/>
        <v>331558916195</v>
      </c>
      <c r="I2465" s="95">
        <f t="shared" si="1070"/>
        <v>0</v>
      </c>
      <c r="J2465" s="95">
        <f t="shared" si="1070"/>
        <v>0</v>
      </c>
      <c r="K2465" s="95">
        <f t="shared" si="1070"/>
        <v>0</v>
      </c>
      <c r="L2465" s="95">
        <f t="shared" si="1070"/>
        <v>0</v>
      </c>
      <c r="M2465" s="95">
        <f t="shared" si="1040"/>
        <v>0</v>
      </c>
      <c r="N2465" s="95">
        <f>+N2466</f>
        <v>331558916195</v>
      </c>
      <c r="O2465" s="95">
        <f t="shared" si="1071"/>
        <v>331558916195</v>
      </c>
      <c r="P2465" s="95">
        <f t="shared" si="1071"/>
        <v>331558916195</v>
      </c>
      <c r="Q2465" s="95">
        <f t="shared" si="1071"/>
        <v>0</v>
      </c>
      <c r="R2465" s="97">
        <f t="shared" si="1071"/>
        <v>0</v>
      </c>
    </row>
    <row r="2466" spans="1:18" ht="18.600000000000001" thickBot="1" x14ac:dyDescent="0.35">
      <c r="A2466" s="2">
        <v>2021</v>
      </c>
      <c r="B2466" s="118" t="s">
        <v>446</v>
      </c>
      <c r="C2466" s="15" t="s">
        <v>315</v>
      </c>
      <c r="D2466" s="21"/>
      <c r="E2466" s="21"/>
      <c r="F2466" s="21"/>
      <c r="G2466" s="85" t="s">
        <v>218</v>
      </c>
      <c r="H2466" s="95">
        <f t="shared" si="1070"/>
        <v>331558916195</v>
      </c>
      <c r="I2466" s="95">
        <f t="shared" si="1070"/>
        <v>0</v>
      </c>
      <c r="J2466" s="95">
        <f t="shared" si="1070"/>
        <v>0</v>
      </c>
      <c r="K2466" s="95">
        <f t="shared" si="1070"/>
        <v>0</v>
      </c>
      <c r="L2466" s="95">
        <f t="shared" si="1070"/>
        <v>0</v>
      </c>
      <c r="M2466" s="95">
        <f t="shared" si="1040"/>
        <v>0</v>
      </c>
      <c r="N2466" s="95">
        <f>+N2467</f>
        <v>331558916195</v>
      </c>
      <c r="O2466" s="95">
        <f t="shared" si="1071"/>
        <v>331558916195</v>
      </c>
      <c r="P2466" s="95">
        <f t="shared" si="1071"/>
        <v>331558916195</v>
      </c>
      <c r="Q2466" s="95">
        <f t="shared" si="1071"/>
        <v>0</v>
      </c>
      <c r="R2466" s="97">
        <f t="shared" si="1071"/>
        <v>0</v>
      </c>
    </row>
    <row r="2467" spans="1:18" ht="18.600000000000001" thickBot="1" x14ac:dyDescent="0.35">
      <c r="A2467" s="2">
        <v>2021</v>
      </c>
      <c r="B2467" s="118" t="s">
        <v>446</v>
      </c>
      <c r="C2467" s="20" t="s">
        <v>316</v>
      </c>
      <c r="D2467" s="21" t="s">
        <v>172</v>
      </c>
      <c r="E2467" s="21">
        <v>11</v>
      </c>
      <c r="F2467" s="21" t="s">
        <v>19</v>
      </c>
      <c r="G2467" s="88" t="s">
        <v>208</v>
      </c>
      <c r="H2467" s="90">
        <v>331558916195</v>
      </c>
      <c r="I2467" s="90">
        <v>0</v>
      </c>
      <c r="J2467" s="90">
        <v>0</v>
      </c>
      <c r="K2467" s="90">
        <v>0</v>
      </c>
      <c r="L2467" s="90">
        <v>0</v>
      </c>
      <c r="M2467" s="90">
        <f t="shared" si="1040"/>
        <v>0</v>
      </c>
      <c r="N2467" s="90">
        <f>+H2467+M2467</f>
        <v>331558916195</v>
      </c>
      <c r="O2467" s="90">
        <v>331558916195</v>
      </c>
      <c r="P2467" s="90">
        <v>331558916195</v>
      </c>
      <c r="Q2467" s="90">
        <v>0</v>
      </c>
      <c r="R2467" s="91">
        <v>0</v>
      </c>
    </row>
    <row r="2468" spans="1:18" ht="63" thickBot="1" x14ac:dyDescent="0.35">
      <c r="A2468" s="2">
        <v>2021</v>
      </c>
      <c r="B2468" s="118" t="s">
        <v>446</v>
      </c>
      <c r="C2468" s="15" t="s">
        <v>317</v>
      </c>
      <c r="D2468" s="53"/>
      <c r="E2468" s="53"/>
      <c r="F2468" s="53"/>
      <c r="G2468" s="85" t="s">
        <v>318</v>
      </c>
      <c r="H2468" s="95">
        <f t="shared" ref="H2468:L2470" si="1072">+H2469</f>
        <v>57639326986</v>
      </c>
      <c r="I2468" s="95">
        <f t="shared" si="1072"/>
        <v>0</v>
      </c>
      <c r="J2468" s="95">
        <f t="shared" si="1072"/>
        <v>0</v>
      </c>
      <c r="K2468" s="95">
        <f t="shared" si="1072"/>
        <v>0</v>
      </c>
      <c r="L2468" s="95">
        <f t="shared" si="1072"/>
        <v>0</v>
      </c>
      <c r="M2468" s="95">
        <f t="shared" si="1040"/>
        <v>0</v>
      </c>
      <c r="N2468" s="95">
        <f>+N2469</f>
        <v>57639326986</v>
      </c>
      <c r="O2468" s="95">
        <f t="shared" ref="O2468:R2470" si="1073">+O2469</f>
        <v>57639326986</v>
      </c>
      <c r="P2468" s="95">
        <f t="shared" si="1073"/>
        <v>57639326986</v>
      </c>
      <c r="Q2468" s="95">
        <f t="shared" si="1073"/>
        <v>0</v>
      </c>
      <c r="R2468" s="97">
        <f t="shared" si="1073"/>
        <v>0</v>
      </c>
    </row>
    <row r="2469" spans="1:18" ht="63" thickBot="1" x14ac:dyDescent="0.35">
      <c r="A2469" s="2">
        <v>2021</v>
      </c>
      <c r="B2469" s="118" t="s">
        <v>446</v>
      </c>
      <c r="C2469" s="15" t="s">
        <v>319</v>
      </c>
      <c r="D2469" s="21"/>
      <c r="E2469" s="21"/>
      <c r="F2469" s="21"/>
      <c r="G2469" s="104" t="s">
        <v>318</v>
      </c>
      <c r="H2469" s="95">
        <f t="shared" si="1072"/>
        <v>57639326986</v>
      </c>
      <c r="I2469" s="95">
        <f t="shared" si="1072"/>
        <v>0</v>
      </c>
      <c r="J2469" s="95">
        <f t="shared" si="1072"/>
        <v>0</v>
      </c>
      <c r="K2469" s="95">
        <f t="shared" si="1072"/>
        <v>0</v>
      </c>
      <c r="L2469" s="95">
        <f t="shared" si="1072"/>
        <v>0</v>
      </c>
      <c r="M2469" s="95">
        <f t="shared" ref="M2469:M2532" si="1074">+I2469-J2469+K2469-L2469</f>
        <v>0</v>
      </c>
      <c r="N2469" s="95">
        <f>+N2470</f>
        <v>57639326986</v>
      </c>
      <c r="O2469" s="95">
        <f t="shared" si="1073"/>
        <v>57639326986</v>
      </c>
      <c r="P2469" s="95">
        <f t="shared" si="1073"/>
        <v>57639326986</v>
      </c>
      <c r="Q2469" s="95">
        <f t="shared" si="1073"/>
        <v>0</v>
      </c>
      <c r="R2469" s="97">
        <f t="shared" si="1073"/>
        <v>0</v>
      </c>
    </row>
    <row r="2470" spans="1:18" ht="18.600000000000001" thickBot="1" x14ac:dyDescent="0.35">
      <c r="A2470" s="2">
        <v>2021</v>
      </c>
      <c r="B2470" s="118" t="s">
        <v>446</v>
      </c>
      <c r="C2470" s="15" t="s">
        <v>320</v>
      </c>
      <c r="D2470" s="21"/>
      <c r="E2470" s="21"/>
      <c r="F2470" s="21"/>
      <c r="G2470" s="85" t="s">
        <v>218</v>
      </c>
      <c r="H2470" s="95">
        <f t="shared" si="1072"/>
        <v>57639326986</v>
      </c>
      <c r="I2470" s="95">
        <f t="shared" si="1072"/>
        <v>0</v>
      </c>
      <c r="J2470" s="95">
        <f t="shared" si="1072"/>
        <v>0</v>
      </c>
      <c r="K2470" s="95">
        <f t="shared" si="1072"/>
        <v>0</v>
      </c>
      <c r="L2470" s="95">
        <f t="shared" si="1072"/>
        <v>0</v>
      </c>
      <c r="M2470" s="95">
        <f t="shared" si="1074"/>
        <v>0</v>
      </c>
      <c r="N2470" s="95">
        <f>+N2471</f>
        <v>57639326986</v>
      </c>
      <c r="O2470" s="95">
        <f t="shared" si="1073"/>
        <v>57639326986</v>
      </c>
      <c r="P2470" s="95">
        <f t="shared" si="1073"/>
        <v>57639326986</v>
      </c>
      <c r="Q2470" s="95">
        <f t="shared" si="1073"/>
        <v>0</v>
      </c>
      <c r="R2470" s="97">
        <f t="shared" si="1073"/>
        <v>0</v>
      </c>
    </row>
    <row r="2471" spans="1:18" ht="18.600000000000001" thickBot="1" x14ac:dyDescent="0.35">
      <c r="A2471" s="2">
        <v>2021</v>
      </c>
      <c r="B2471" s="118" t="s">
        <v>446</v>
      </c>
      <c r="C2471" s="20" t="s">
        <v>321</v>
      </c>
      <c r="D2471" s="21" t="s">
        <v>172</v>
      </c>
      <c r="E2471" s="21">
        <v>11</v>
      </c>
      <c r="F2471" s="21" t="s">
        <v>19</v>
      </c>
      <c r="G2471" s="88" t="s">
        <v>208</v>
      </c>
      <c r="H2471" s="90">
        <v>57639326986</v>
      </c>
      <c r="I2471" s="90">
        <v>0</v>
      </c>
      <c r="J2471" s="90">
        <v>0</v>
      </c>
      <c r="K2471" s="90">
        <v>0</v>
      </c>
      <c r="L2471" s="90">
        <v>0</v>
      </c>
      <c r="M2471" s="90">
        <f t="shared" si="1074"/>
        <v>0</v>
      </c>
      <c r="N2471" s="90">
        <f>+H2471+M2471</f>
        <v>57639326986</v>
      </c>
      <c r="O2471" s="90">
        <v>57639326986</v>
      </c>
      <c r="P2471" s="90">
        <v>57639326986</v>
      </c>
      <c r="Q2471" s="90">
        <v>0</v>
      </c>
      <c r="R2471" s="91">
        <v>0</v>
      </c>
    </row>
    <row r="2472" spans="1:18" ht="47.4" thickBot="1" x14ac:dyDescent="0.35">
      <c r="A2472" s="2">
        <v>2021</v>
      </c>
      <c r="B2472" s="118" t="s">
        <v>446</v>
      </c>
      <c r="C2472" s="56" t="s">
        <v>322</v>
      </c>
      <c r="D2472" s="64"/>
      <c r="E2472" s="16"/>
      <c r="F2472" s="16"/>
      <c r="G2472" s="104" t="s">
        <v>400</v>
      </c>
      <c r="H2472" s="93">
        <f>+H2473</f>
        <v>15000000000</v>
      </c>
      <c r="I2472" s="93">
        <f>+I2473</f>
        <v>0</v>
      </c>
      <c r="J2472" s="93">
        <f>+J2473</f>
        <v>0</v>
      </c>
      <c r="K2472" s="93">
        <f>+K2473</f>
        <v>0</v>
      </c>
      <c r="L2472" s="93">
        <f>+L2473</f>
        <v>0</v>
      </c>
      <c r="M2472" s="93">
        <f t="shared" si="1074"/>
        <v>0</v>
      </c>
      <c r="N2472" s="94">
        <f>+H2472+M2472</f>
        <v>15000000000</v>
      </c>
      <c r="O2472" s="94">
        <f>+O2473</f>
        <v>6572446241.3000002</v>
      </c>
      <c r="P2472" s="94">
        <f>+P2473</f>
        <v>6414365800.3000002</v>
      </c>
      <c r="Q2472" s="94">
        <f>+Q2473</f>
        <v>5674292612.3000002</v>
      </c>
      <c r="R2472" s="96">
        <f>+R2473</f>
        <v>5674292612.3000002</v>
      </c>
    </row>
    <row r="2473" spans="1:18" ht="47.4" thickBot="1" x14ac:dyDescent="0.35">
      <c r="A2473" s="2">
        <v>2021</v>
      </c>
      <c r="B2473" s="118" t="s">
        <v>446</v>
      </c>
      <c r="C2473" s="56" t="s">
        <v>399</v>
      </c>
      <c r="D2473" s="64"/>
      <c r="E2473" s="16"/>
      <c r="F2473" s="16"/>
      <c r="G2473" s="104" t="s">
        <v>400</v>
      </c>
      <c r="H2473" s="93">
        <f>+H2474+H2476+H2478</f>
        <v>15000000000</v>
      </c>
      <c r="I2473" s="93">
        <f>+I2474+I2476+I2478</f>
        <v>0</v>
      </c>
      <c r="J2473" s="93">
        <f>+J2474+J2476+J2478</f>
        <v>0</v>
      </c>
      <c r="K2473" s="93">
        <f>+K2474+K2476+K2478</f>
        <v>0</v>
      </c>
      <c r="L2473" s="93">
        <f>+L2474+L2476+L2478</f>
        <v>0</v>
      </c>
      <c r="M2473" s="93">
        <f t="shared" si="1074"/>
        <v>0</v>
      </c>
      <c r="N2473" s="93">
        <f>+N2474+N2476+N2478</f>
        <v>15000000000</v>
      </c>
      <c r="O2473" s="93">
        <f t="shared" ref="O2473:R2473" si="1075">+O2474+O2476+O2478</f>
        <v>6572446241.3000002</v>
      </c>
      <c r="P2473" s="93">
        <f t="shared" si="1075"/>
        <v>6414365800.3000002</v>
      </c>
      <c r="Q2473" s="93">
        <f t="shared" si="1075"/>
        <v>5674292612.3000002</v>
      </c>
      <c r="R2473" s="105">
        <f t="shared" si="1075"/>
        <v>5674292612.3000002</v>
      </c>
    </row>
    <row r="2474" spans="1:18" ht="18.600000000000001" thickBot="1" x14ac:dyDescent="0.35">
      <c r="A2474" s="2">
        <v>2021</v>
      </c>
      <c r="B2474" s="118" t="s">
        <v>446</v>
      </c>
      <c r="C2474" s="56" t="s">
        <v>401</v>
      </c>
      <c r="D2474" s="64"/>
      <c r="E2474" s="16"/>
      <c r="F2474" s="16"/>
      <c r="G2474" s="104" t="s">
        <v>402</v>
      </c>
      <c r="H2474" s="93">
        <f>+H2475</f>
        <v>3974737950</v>
      </c>
      <c r="I2474" s="93">
        <f>+I2475</f>
        <v>0</v>
      </c>
      <c r="J2474" s="93">
        <f>+J2475</f>
        <v>0</v>
      </c>
      <c r="K2474" s="93">
        <f>+K2475</f>
        <v>0</v>
      </c>
      <c r="L2474" s="93">
        <f>+L2475</f>
        <v>0</v>
      </c>
      <c r="M2474" s="93">
        <f t="shared" si="1074"/>
        <v>0</v>
      </c>
      <c r="N2474" s="93">
        <f>+N2475</f>
        <v>3974737950</v>
      </c>
      <c r="O2474" s="93">
        <f t="shared" ref="O2474:R2474" si="1076">+O2475</f>
        <v>0</v>
      </c>
      <c r="P2474" s="93">
        <f t="shared" si="1076"/>
        <v>0</v>
      </c>
      <c r="Q2474" s="93">
        <f t="shared" si="1076"/>
        <v>0</v>
      </c>
      <c r="R2474" s="105">
        <f t="shared" si="1076"/>
        <v>0</v>
      </c>
    </row>
    <row r="2475" spans="1:18" ht="18.600000000000001" thickBot="1" x14ac:dyDescent="0.35">
      <c r="A2475" s="2">
        <v>2021</v>
      </c>
      <c r="B2475" s="118" t="s">
        <v>446</v>
      </c>
      <c r="C2475" s="59" t="s">
        <v>403</v>
      </c>
      <c r="D2475" s="60" t="s">
        <v>172</v>
      </c>
      <c r="E2475" s="21">
        <v>54</v>
      </c>
      <c r="F2475" s="21" t="s">
        <v>19</v>
      </c>
      <c r="G2475" s="88" t="s">
        <v>208</v>
      </c>
      <c r="H2475" s="106">
        <v>3974737950</v>
      </c>
      <c r="I2475" s="106">
        <v>0</v>
      </c>
      <c r="J2475" s="106">
        <v>0</v>
      </c>
      <c r="K2475" s="106">
        <v>0</v>
      </c>
      <c r="L2475" s="106">
        <v>0</v>
      </c>
      <c r="M2475" s="106">
        <f t="shared" si="1074"/>
        <v>0</v>
      </c>
      <c r="N2475" s="90">
        <f>+H2475+M2475</f>
        <v>3974737950</v>
      </c>
      <c r="O2475" s="106">
        <v>0</v>
      </c>
      <c r="P2475" s="106">
        <v>0</v>
      </c>
      <c r="Q2475" s="106">
        <v>0</v>
      </c>
      <c r="R2475" s="107">
        <v>0</v>
      </c>
    </row>
    <row r="2476" spans="1:18" ht="31.8" thickBot="1" x14ac:dyDescent="0.35">
      <c r="A2476" s="2">
        <v>2021</v>
      </c>
      <c r="B2476" s="118" t="s">
        <v>446</v>
      </c>
      <c r="C2476" s="56" t="s">
        <v>404</v>
      </c>
      <c r="D2476" s="64"/>
      <c r="E2476" s="16"/>
      <c r="F2476" s="16"/>
      <c r="G2476" s="104" t="s">
        <v>405</v>
      </c>
      <c r="H2476" s="93">
        <f>+H2477</f>
        <v>5396885000</v>
      </c>
      <c r="I2476" s="93">
        <f>+I2477</f>
        <v>0</v>
      </c>
      <c r="J2476" s="93">
        <f>+J2477</f>
        <v>0</v>
      </c>
      <c r="K2476" s="93">
        <f>+K2477</f>
        <v>0</v>
      </c>
      <c r="L2476" s="93">
        <f>+L2477</f>
        <v>0</v>
      </c>
      <c r="M2476" s="93">
        <f t="shared" si="1074"/>
        <v>0</v>
      </c>
      <c r="N2476" s="93">
        <f>+N2477</f>
        <v>5396885000</v>
      </c>
      <c r="O2476" s="93">
        <f t="shared" ref="O2476:R2476" si="1077">+O2477</f>
        <v>5396885000</v>
      </c>
      <c r="P2476" s="93">
        <f t="shared" si="1077"/>
        <v>5396885000</v>
      </c>
      <c r="Q2476" s="93">
        <f t="shared" si="1077"/>
        <v>5396885000</v>
      </c>
      <c r="R2476" s="105">
        <f t="shared" si="1077"/>
        <v>5396885000</v>
      </c>
    </row>
    <row r="2477" spans="1:18" ht="18.600000000000001" thickBot="1" x14ac:dyDescent="0.35">
      <c r="A2477" s="2">
        <v>2021</v>
      </c>
      <c r="B2477" s="118" t="s">
        <v>446</v>
      </c>
      <c r="C2477" s="59" t="s">
        <v>406</v>
      </c>
      <c r="D2477" s="60" t="s">
        <v>172</v>
      </c>
      <c r="E2477" s="21">
        <v>54</v>
      </c>
      <c r="F2477" s="21" t="s">
        <v>19</v>
      </c>
      <c r="G2477" s="88" t="s">
        <v>208</v>
      </c>
      <c r="H2477" s="106">
        <v>5396885000</v>
      </c>
      <c r="I2477" s="106">
        <v>0</v>
      </c>
      <c r="J2477" s="106">
        <v>0</v>
      </c>
      <c r="K2477" s="106">
        <v>0</v>
      </c>
      <c r="L2477" s="106">
        <v>0</v>
      </c>
      <c r="M2477" s="106">
        <f t="shared" si="1074"/>
        <v>0</v>
      </c>
      <c r="N2477" s="90">
        <f>+H2477+M2477</f>
        <v>5396885000</v>
      </c>
      <c r="O2477" s="90">
        <v>5396885000</v>
      </c>
      <c r="P2477" s="90">
        <v>5396885000</v>
      </c>
      <c r="Q2477" s="90">
        <v>5396885000</v>
      </c>
      <c r="R2477" s="91">
        <v>5396885000</v>
      </c>
    </row>
    <row r="2478" spans="1:18" ht="18.600000000000001" thickBot="1" x14ac:dyDescent="0.35">
      <c r="A2478" s="2">
        <v>2021</v>
      </c>
      <c r="B2478" s="118" t="s">
        <v>446</v>
      </c>
      <c r="C2478" s="56" t="s">
        <v>407</v>
      </c>
      <c r="D2478" s="64"/>
      <c r="E2478" s="16"/>
      <c r="F2478" s="16"/>
      <c r="G2478" s="104" t="s">
        <v>218</v>
      </c>
      <c r="H2478" s="93">
        <f>+H2479</f>
        <v>5628377050</v>
      </c>
      <c r="I2478" s="93">
        <f>+I2479</f>
        <v>0</v>
      </c>
      <c r="J2478" s="93">
        <f>+J2479</f>
        <v>0</v>
      </c>
      <c r="K2478" s="93">
        <f>+K2479</f>
        <v>0</v>
      </c>
      <c r="L2478" s="93">
        <f>+L2479</f>
        <v>0</v>
      </c>
      <c r="M2478" s="93">
        <f t="shared" si="1074"/>
        <v>0</v>
      </c>
      <c r="N2478" s="93">
        <f>+N2479</f>
        <v>5628377050</v>
      </c>
      <c r="O2478" s="93">
        <f t="shared" ref="O2478:R2478" si="1078">+O2479</f>
        <v>1175561241.3</v>
      </c>
      <c r="P2478" s="93">
        <f t="shared" si="1078"/>
        <v>1017480800.3</v>
      </c>
      <c r="Q2478" s="93">
        <f t="shared" si="1078"/>
        <v>277407612.30000001</v>
      </c>
      <c r="R2478" s="105">
        <f t="shared" si="1078"/>
        <v>277407612.30000001</v>
      </c>
    </row>
    <row r="2479" spans="1:18" ht="18.600000000000001" thickBot="1" x14ac:dyDescent="0.35">
      <c r="A2479" s="2">
        <v>2021</v>
      </c>
      <c r="B2479" s="118" t="s">
        <v>446</v>
      </c>
      <c r="C2479" s="59" t="s">
        <v>408</v>
      </c>
      <c r="D2479" s="60" t="s">
        <v>172</v>
      </c>
      <c r="E2479" s="21">
        <v>54</v>
      </c>
      <c r="F2479" s="21" t="s">
        <v>19</v>
      </c>
      <c r="G2479" s="88" t="s">
        <v>208</v>
      </c>
      <c r="H2479" s="106">
        <v>5628377050</v>
      </c>
      <c r="I2479" s="106">
        <v>0</v>
      </c>
      <c r="J2479" s="106">
        <v>0</v>
      </c>
      <c r="K2479" s="106">
        <v>0</v>
      </c>
      <c r="L2479" s="106">
        <v>0</v>
      </c>
      <c r="M2479" s="106">
        <f t="shared" si="1074"/>
        <v>0</v>
      </c>
      <c r="N2479" s="90">
        <f>+H2479+M2479</f>
        <v>5628377050</v>
      </c>
      <c r="O2479" s="106">
        <v>1175561241.3</v>
      </c>
      <c r="P2479" s="106">
        <v>1017480800.3</v>
      </c>
      <c r="Q2479" s="106">
        <v>277407612.30000001</v>
      </c>
      <c r="R2479" s="107">
        <v>277407612.30000001</v>
      </c>
    </row>
    <row r="2480" spans="1:18" ht="31.8" thickBot="1" x14ac:dyDescent="0.35">
      <c r="A2480" s="2">
        <v>2021</v>
      </c>
      <c r="B2480" s="118" t="s">
        <v>446</v>
      </c>
      <c r="C2480" s="15" t="s">
        <v>324</v>
      </c>
      <c r="D2480" s="53"/>
      <c r="E2480" s="53"/>
      <c r="F2480" s="53"/>
      <c r="G2480" s="104" t="s">
        <v>325</v>
      </c>
      <c r="H2480" s="95">
        <f t="shared" ref="H2480:L2484" si="1079">+H2481</f>
        <v>2500000000</v>
      </c>
      <c r="I2480" s="95">
        <f t="shared" si="1079"/>
        <v>0</v>
      </c>
      <c r="J2480" s="95">
        <f t="shared" si="1079"/>
        <v>0</v>
      </c>
      <c r="K2480" s="95">
        <f t="shared" si="1079"/>
        <v>0</v>
      </c>
      <c r="L2480" s="95">
        <f t="shared" si="1079"/>
        <v>0</v>
      </c>
      <c r="M2480" s="95">
        <f t="shared" si="1074"/>
        <v>0</v>
      </c>
      <c r="N2480" s="95">
        <f>+N2481</f>
        <v>2500000000</v>
      </c>
      <c r="O2480" s="95">
        <f t="shared" ref="O2480:R2484" si="1080">+O2481</f>
        <v>1876277191.1700001</v>
      </c>
      <c r="P2480" s="95">
        <f t="shared" si="1080"/>
        <v>1854167554.6700001</v>
      </c>
      <c r="Q2480" s="95">
        <f t="shared" si="1080"/>
        <v>1373618364.1400001</v>
      </c>
      <c r="R2480" s="97">
        <f t="shared" si="1080"/>
        <v>1370616174.1400001</v>
      </c>
    </row>
    <row r="2481" spans="1:18" ht="18.600000000000001" thickBot="1" x14ac:dyDescent="0.35">
      <c r="A2481" s="2">
        <v>2021</v>
      </c>
      <c r="B2481" s="118" t="s">
        <v>446</v>
      </c>
      <c r="C2481" s="15" t="s">
        <v>326</v>
      </c>
      <c r="D2481" s="21"/>
      <c r="E2481" s="21"/>
      <c r="F2481" s="21"/>
      <c r="G2481" s="85" t="s">
        <v>201</v>
      </c>
      <c r="H2481" s="95">
        <f t="shared" si="1079"/>
        <v>2500000000</v>
      </c>
      <c r="I2481" s="95">
        <f t="shared" si="1079"/>
        <v>0</v>
      </c>
      <c r="J2481" s="95">
        <f t="shared" si="1079"/>
        <v>0</v>
      </c>
      <c r="K2481" s="95">
        <f t="shared" si="1079"/>
        <v>0</v>
      </c>
      <c r="L2481" s="95">
        <f t="shared" si="1079"/>
        <v>0</v>
      </c>
      <c r="M2481" s="95">
        <f t="shared" si="1074"/>
        <v>0</v>
      </c>
      <c r="N2481" s="95">
        <f>+N2482</f>
        <v>2500000000</v>
      </c>
      <c r="O2481" s="95">
        <f t="shared" si="1080"/>
        <v>1876277191.1700001</v>
      </c>
      <c r="P2481" s="95">
        <f t="shared" si="1080"/>
        <v>1854167554.6700001</v>
      </c>
      <c r="Q2481" s="95">
        <f t="shared" si="1080"/>
        <v>1373618364.1400001</v>
      </c>
      <c r="R2481" s="97">
        <f t="shared" si="1080"/>
        <v>1370616174.1400001</v>
      </c>
    </row>
    <row r="2482" spans="1:18" ht="31.8" thickBot="1" x14ac:dyDescent="0.35">
      <c r="A2482" s="2">
        <v>2021</v>
      </c>
      <c r="B2482" s="118" t="s">
        <v>446</v>
      </c>
      <c r="C2482" s="15" t="s">
        <v>327</v>
      </c>
      <c r="D2482" s="21"/>
      <c r="E2482" s="21"/>
      <c r="F2482" s="21"/>
      <c r="G2482" s="85" t="s">
        <v>328</v>
      </c>
      <c r="H2482" s="95">
        <f t="shared" si="1079"/>
        <v>2500000000</v>
      </c>
      <c r="I2482" s="95">
        <f t="shared" si="1079"/>
        <v>0</v>
      </c>
      <c r="J2482" s="95">
        <f t="shared" si="1079"/>
        <v>0</v>
      </c>
      <c r="K2482" s="95">
        <f t="shared" si="1079"/>
        <v>0</v>
      </c>
      <c r="L2482" s="95">
        <f t="shared" si="1079"/>
        <v>0</v>
      </c>
      <c r="M2482" s="95">
        <f t="shared" si="1074"/>
        <v>0</v>
      </c>
      <c r="N2482" s="95">
        <f>+N2483</f>
        <v>2500000000</v>
      </c>
      <c r="O2482" s="95">
        <f t="shared" si="1080"/>
        <v>1876277191.1700001</v>
      </c>
      <c r="P2482" s="95">
        <f t="shared" si="1080"/>
        <v>1854167554.6700001</v>
      </c>
      <c r="Q2482" s="95">
        <f t="shared" si="1080"/>
        <v>1373618364.1400001</v>
      </c>
      <c r="R2482" s="97">
        <f t="shared" si="1080"/>
        <v>1370616174.1400001</v>
      </c>
    </row>
    <row r="2483" spans="1:18" ht="31.8" thickBot="1" x14ac:dyDescent="0.35">
      <c r="A2483" s="2">
        <v>2021</v>
      </c>
      <c r="B2483" s="118" t="s">
        <v>446</v>
      </c>
      <c r="C2483" s="15" t="s">
        <v>329</v>
      </c>
      <c r="D2483" s="21"/>
      <c r="E2483" s="21"/>
      <c r="F2483" s="21"/>
      <c r="G2483" s="85" t="s">
        <v>328</v>
      </c>
      <c r="H2483" s="95">
        <f t="shared" si="1079"/>
        <v>2500000000</v>
      </c>
      <c r="I2483" s="95">
        <f t="shared" si="1079"/>
        <v>0</v>
      </c>
      <c r="J2483" s="95">
        <f t="shared" si="1079"/>
        <v>0</v>
      </c>
      <c r="K2483" s="95">
        <f t="shared" si="1079"/>
        <v>0</v>
      </c>
      <c r="L2483" s="95">
        <f t="shared" si="1079"/>
        <v>0</v>
      </c>
      <c r="M2483" s="95">
        <f t="shared" si="1074"/>
        <v>0</v>
      </c>
      <c r="N2483" s="95">
        <f>+N2484</f>
        <v>2500000000</v>
      </c>
      <c r="O2483" s="95">
        <f t="shared" si="1080"/>
        <v>1876277191.1700001</v>
      </c>
      <c r="P2483" s="95">
        <f t="shared" si="1080"/>
        <v>1854167554.6700001</v>
      </c>
      <c r="Q2483" s="95">
        <f t="shared" si="1080"/>
        <v>1373618364.1400001</v>
      </c>
      <c r="R2483" s="97">
        <f t="shared" si="1080"/>
        <v>1370616174.1400001</v>
      </c>
    </row>
    <row r="2484" spans="1:18" ht="18.600000000000001" thickBot="1" x14ac:dyDescent="0.35">
      <c r="A2484" s="2">
        <v>2021</v>
      </c>
      <c r="B2484" s="118" t="s">
        <v>446</v>
      </c>
      <c r="C2484" s="15" t="s">
        <v>330</v>
      </c>
      <c r="D2484" s="21"/>
      <c r="E2484" s="21"/>
      <c r="F2484" s="21"/>
      <c r="G2484" s="104" t="s">
        <v>331</v>
      </c>
      <c r="H2484" s="95">
        <f t="shared" si="1079"/>
        <v>2500000000</v>
      </c>
      <c r="I2484" s="95">
        <f t="shared" si="1079"/>
        <v>0</v>
      </c>
      <c r="J2484" s="95">
        <f t="shared" si="1079"/>
        <v>0</v>
      </c>
      <c r="K2484" s="95">
        <f t="shared" si="1079"/>
        <v>0</v>
      </c>
      <c r="L2484" s="95">
        <f t="shared" si="1079"/>
        <v>0</v>
      </c>
      <c r="M2484" s="95">
        <f t="shared" si="1074"/>
        <v>0</v>
      </c>
      <c r="N2484" s="95">
        <f>+N2485</f>
        <v>2500000000</v>
      </c>
      <c r="O2484" s="95">
        <f t="shared" si="1080"/>
        <v>1876277191.1700001</v>
      </c>
      <c r="P2484" s="95">
        <f t="shared" si="1080"/>
        <v>1854167554.6700001</v>
      </c>
      <c r="Q2484" s="95">
        <f t="shared" si="1080"/>
        <v>1373618364.1400001</v>
      </c>
      <c r="R2484" s="97">
        <f t="shared" si="1080"/>
        <v>1370616174.1400001</v>
      </c>
    </row>
    <row r="2485" spans="1:18" ht="18.600000000000001" thickBot="1" x14ac:dyDescent="0.35">
      <c r="A2485" s="2">
        <v>2021</v>
      </c>
      <c r="B2485" s="118" t="s">
        <v>446</v>
      </c>
      <c r="C2485" s="20" t="s">
        <v>332</v>
      </c>
      <c r="D2485" s="21" t="s">
        <v>172</v>
      </c>
      <c r="E2485" s="21">
        <v>11</v>
      </c>
      <c r="F2485" s="21" t="s">
        <v>19</v>
      </c>
      <c r="G2485" s="88" t="s">
        <v>208</v>
      </c>
      <c r="H2485" s="90">
        <v>2500000000</v>
      </c>
      <c r="I2485" s="90">
        <v>0</v>
      </c>
      <c r="J2485" s="90">
        <v>0</v>
      </c>
      <c r="K2485" s="90">
        <v>0</v>
      </c>
      <c r="L2485" s="90">
        <v>0</v>
      </c>
      <c r="M2485" s="90">
        <f t="shared" si="1074"/>
        <v>0</v>
      </c>
      <c r="N2485" s="90">
        <f>+H2485+M2485</f>
        <v>2500000000</v>
      </c>
      <c r="O2485" s="90">
        <v>1876277191.1700001</v>
      </c>
      <c r="P2485" s="90">
        <v>1854167554.6700001</v>
      </c>
      <c r="Q2485" s="90">
        <v>1373618364.1400001</v>
      </c>
      <c r="R2485" s="91">
        <v>1370616174.1400001</v>
      </c>
    </row>
    <row r="2486" spans="1:18" ht="18.600000000000001" thickBot="1" x14ac:dyDescent="0.35">
      <c r="A2486" s="2">
        <v>2021</v>
      </c>
      <c r="B2486" s="118" t="s">
        <v>446</v>
      </c>
      <c r="C2486" s="15" t="s">
        <v>333</v>
      </c>
      <c r="D2486" s="21"/>
      <c r="E2486" s="21"/>
      <c r="F2486" s="21"/>
      <c r="G2486" s="85" t="s">
        <v>334</v>
      </c>
      <c r="H2486" s="95">
        <f>+H2487</f>
        <v>177265214000</v>
      </c>
      <c r="I2486" s="95">
        <f>+I2487</f>
        <v>0</v>
      </c>
      <c r="J2486" s="95">
        <f>+J2487</f>
        <v>0</v>
      </c>
      <c r="K2486" s="95">
        <f>+K2487</f>
        <v>20000000000</v>
      </c>
      <c r="L2486" s="95">
        <f>+L2487</f>
        <v>20000000000</v>
      </c>
      <c r="M2486" s="95">
        <f t="shared" si="1074"/>
        <v>0</v>
      </c>
      <c r="N2486" s="95">
        <f>+N2487</f>
        <v>177265214000</v>
      </c>
      <c r="O2486" s="95">
        <f t="shared" ref="O2486:R2486" si="1081">+O2487</f>
        <v>90199276986.600006</v>
      </c>
      <c r="P2486" s="95">
        <f t="shared" si="1081"/>
        <v>89764684412.600006</v>
      </c>
      <c r="Q2486" s="95">
        <f t="shared" si="1081"/>
        <v>35578465007.879997</v>
      </c>
      <c r="R2486" s="97">
        <f t="shared" si="1081"/>
        <v>35578465007.879997</v>
      </c>
    </row>
    <row r="2487" spans="1:18" ht="18.600000000000001" thickBot="1" x14ac:dyDescent="0.35">
      <c r="A2487" s="2">
        <v>2021</v>
      </c>
      <c r="B2487" s="118" t="s">
        <v>446</v>
      </c>
      <c r="C2487" s="15" t="s">
        <v>335</v>
      </c>
      <c r="D2487" s="21"/>
      <c r="E2487" s="21"/>
      <c r="F2487" s="21"/>
      <c r="G2487" s="85" t="s">
        <v>201</v>
      </c>
      <c r="H2487" s="95">
        <f>+H2488+H2494</f>
        <v>177265214000</v>
      </c>
      <c r="I2487" s="95">
        <f>+I2488+I2494</f>
        <v>0</v>
      </c>
      <c r="J2487" s="95">
        <f>+J2488+J2494</f>
        <v>0</v>
      </c>
      <c r="K2487" s="95">
        <f>+K2488+K2494</f>
        <v>20000000000</v>
      </c>
      <c r="L2487" s="95">
        <f>+L2488+L2494</f>
        <v>20000000000</v>
      </c>
      <c r="M2487" s="95">
        <f t="shared" si="1074"/>
        <v>0</v>
      </c>
      <c r="N2487" s="95">
        <f>+N2488+N2494</f>
        <v>177265214000</v>
      </c>
      <c r="O2487" s="95">
        <f t="shared" ref="O2487:R2487" si="1082">+O2488+O2494</f>
        <v>90199276986.600006</v>
      </c>
      <c r="P2487" s="95">
        <f t="shared" si="1082"/>
        <v>89764684412.600006</v>
      </c>
      <c r="Q2487" s="95">
        <f t="shared" si="1082"/>
        <v>35578465007.879997</v>
      </c>
      <c r="R2487" s="97">
        <f t="shared" si="1082"/>
        <v>35578465007.879997</v>
      </c>
    </row>
    <row r="2488" spans="1:18" ht="47.4" thickBot="1" x14ac:dyDescent="0.35">
      <c r="A2488" s="2">
        <v>2021</v>
      </c>
      <c r="B2488" s="118" t="s">
        <v>446</v>
      </c>
      <c r="C2488" s="15" t="s">
        <v>336</v>
      </c>
      <c r="D2488" s="21"/>
      <c r="E2488" s="21"/>
      <c r="F2488" s="21"/>
      <c r="G2488" s="104" t="s">
        <v>337</v>
      </c>
      <c r="H2488" s="95">
        <f>+H2489</f>
        <v>176465214000</v>
      </c>
      <c r="I2488" s="95">
        <f>+I2489</f>
        <v>0</v>
      </c>
      <c r="J2488" s="95">
        <f>+J2489</f>
        <v>0</v>
      </c>
      <c r="K2488" s="95">
        <f>+K2489</f>
        <v>20000000000</v>
      </c>
      <c r="L2488" s="95">
        <f>+L2489</f>
        <v>20000000000</v>
      </c>
      <c r="M2488" s="95">
        <f t="shared" si="1074"/>
        <v>0</v>
      </c>
      <c r="N2488" s="95">
        <f>+N2489</f>
        <v>176465214000</v>
      </c>
      <c r="O2488" s="95">
        <f t="shared" ref="O2488:R2488" si="1083">+O2489</f>
        <v>89668738128.25</v>
      </c>
      <c r="P2488" s="95">
        <f t="shared" si="1083"/>
        <v>89236723128.25</v>
      </c>
      <c r="Q2488" s="95">
        <f t="shared" si="1083"/>
        <v>35221237799.729996</v>
      </c>
      <c r="R2488" s="97">
        <f t="shared" si="1083"/>
        <v>35221237799.729996</v>
      </c>
    </row>
    <row r="2489" spans="1:18" ht="47.4" thickBot="1" x14ac:dyDescent="0.35">
      <c r="A2489" s="2">
        <v>2021</v>
      </c>
      <c r="B2489" s="118" t="s">
        <v>446</v>
      </c>
      <c r="C2489" s="15" t="s">
        <v>338</v>
      </c>
      <c r="D2489" s="53"/>
      <c r="E2489" s="53"/>
      <c r="F2489" s="53"/>
      <c r="G2489" s="85" t="s">
        <v>337</v>
      </c>
      <c r="H2489" s="95">
        <f>+H2490+H2492</f>
        <v>176465214000</v>
      </c>
      <c r="I2489" s="95">
        <f>+I2490+I2492</f>
        <v>0</v>
      </c>
      <c r="J2489" s="95">
        <f>+J2490+J2492</f>
        <v>0</v>
      </c>
      <c r="K2489" s="95">
        <f>+K2490+K2492</f>
        <v>20000000000</v>
      </c>
      <c r="L2489" s="95">
        <f>+L2490+L2492</f>
        <v>20000000000</v>
      </c>
      <c r="M2489" s="95">
        <f t="shared" si="1074"/>
        <v>0</v>
      </c>
      <c r="N2489" s="95">
        <f>+N2490+N2492</f>
        <v>176465214000</v>
      </c>
      <c r="O2489" s="95">
        <f t="shared" ref="O2489:R2489" si="1084">+O2490+O2492</f>
        <v>89668738128.25</v>
      </c>
      <c r="P2489" s="95">
        <f t="shared" si="1084"/>
        <v>89236723128.25</v>
      </c>
      <c r="Q2489" s="95">
        <f t="shared" si="1084"/>
        <v>35221237799.729996</v>
      </c>
      <c r="R2489" s="97">
        <f t="shared" si="1084"/>
        <v>35221237799.729996</v>
      </c>
    </row>
    <row r="2490" spans="1:18" ht="18.600000000000001" thickBot="1" x14ac:dyDescent="0.35">
      <c r="A2490" s="2">
        <v>2021</v>
      </c>
      <c r="B2490" s="118" t="s">
        <v>446</v>
      </c>
      <c r="C2490" s="15" t="s">
        <v>339</v>
      </c>
      <c r="D2490" s="53"/>
      <c r="E2490" s="53"/>
      <c r="F2490" s="53"/>
      <c r="G2490" s="85" t="s">
        <v>340</v>
      </c>
      <c r="H2490" s="95">
        <f>+H2491</f>
        <v>114613483443</v>
      </c>
      <c r="I2490" s="95">
        <f>+I2491</f>
        <v>0</v>
      </c>
      <c r="J2490" s="95">
        <f>+J2491</f>
        <v>0</v>
      </c>
      <c r="K2490" s="95">
        <f>+K2491</f>
        <v>20000000000</v>
      </c>
      <c r="L2490" s="95">
        <f>+L2491</f>
        <v>0</v>
      </c>
      <c r="M2490" s="95">
        <f t="shared" si="1074"/>
        <v>20000000000</v>
      </c>
      <c r="N2490" s="95">
        <f>+N2491</f>
        <v>134613483443</v>
      </c>
      <c r="O2490" s="95">
        <f t="shared" ref="O2490:R2490" si="1085">+O2491</f>
        <v>80892714470.25</v>
      </c>
      <c r="P2490" s="95">
        <f t="shared" si="1085"/>
        <v>80460699470.25</v>
      </c>
      <c r="Q2490" s="95">
        <f t="shared" si="1085"/>
        <v>30836700402.25</v>
      </c>
      <c r="R2490" s="97">
        <f t="shared" si="1085"/>
        <v>30836700402.25</v>
      </c>
    </row>
    <row r="2491" spans="1:18" ht="18.600000000000001" thickBot="1" x14ac:dyDescent="0.35">
      <c r="A2491" s="2">
        <v>2021</v>
      </c>
      <c r="B2491" s="118" t="s">
        <v>446</v>
      </c>
      <c r="C2491" s="20" t="s">
        <v>341</v>
      </c>
      <c r="D2491" s="21" t="s">
        <v>18</v>
      </c>
      <c r="E2491" s="21">
        <v>20</v>
      </c>
      <c r="F2491" s="21" t="s">
        <v>19</v>
      </c>
      <c r="G2491" s="88" t="s">
        <v>208</v>
      </c>
      <c r="H2491" s="90">
        <v>114613483443</v>
      </c>
      <c r="I2491" s="90">
        <v>0</v>
      </c>
      <c r="J2491" s="90">
        <v>0</v>
      </c>
      <c r="K2491" s="90">
        <v>20000000000</v>
      </c>
      <c r="L2491" s="90">
        <v>0</v>
      </c>
      <c r="M2491" s="90">
        <f t="shared" si="1074"/>
        <v>20000000000</v>
      </c>
      <c r="N2491" s="90">
        <f>+H2491+M2491</f>
        <v>134613483443</v>
      </c>
      <c r="O2491" s="90">
        <v>80892714470.25</v>
      </c>
      <c r="P2491" s="90">
        <v>80460699470.25</v>
      </c>
      <c r="Q2491" s="90">
        <v>30836700402.25</v>
      </c>
      <c r="R2491" s="91">
        <v>30836700402.25</v>
      </c>
    </row>
    <row r="2492" spans="1:18" ht="18.600000000000001" thickBot="1" x14ac:dyDescent="0.35">
      <c r="A2492" s="2">
        <v>2021</v>
      </c>
      <c r="B2492" s="118" t="s">
        <v>446</v>
      </c>
      <c r="C2492" s="15" t="s">
        <v>342</v>
      </c>
      <c r="D2492" s="21"/>
      <c r="E2492" s="21"/>
      <c r="F2492" s="21"/>
      <c r="G2492" s="85" t="s">
        <v>343</v>
      </c>
      <c r="H2492" s="95">
        <f>+H2493</f>
        <v>61851730557</v>
      </c>
      <c r="I2492" s="95">
        <f>+I2493</f>
        <v>0</v>
      </c>
      <c r="J2492" s="95">
        <f>+J2493</f>
        <v>0</v>
      </c>
      <c r="K2492" s="95">
        <f>+K2493</f>
        <v>0</v>
      </c>
      <c r="L2492" s="95">
        <f>+L2493</f>
        <v>20000000000</v>
      </c>
      <c r="M2492" s="95">
        <f t="shared" si="1074"/>
        <v>-20000000000</v>
      </c>
      <c r="N2492" s="95">
        <f>+N2493</f>
        <v>41851730557</v>
      </c>
      <c r="O2492" s="95">
        <f t="shared" ref="O2492:R2492" si="1086">+O2493</f>
        <v>8776023658</v>
      </c>
      <c r="P2492" s="95">
        <f t="shared" si="1086"/>
        <v>8776023658</v>
      </c>
      <c r="Q2492" s="95">
        <f t="shared" si="1086"/>
        <v>4384537397.4799995</v>
      </c>
      <c r="R2492" s="97">
        <f t="shared" si="1086"/>
        <v>4384537397.4799995</v>
      </c>
    </row>
    <row r="2493" spans="1:18" ht="18.600000000000001" thickBot="1" x14ac:dyDescent="0.35">
      <c r="A2493" s="2">
        <v>2021</v>
      </c>
      <c r="B2493" s="118" t="s">
        <v>446</v>
      </c>
      <c r="C2493" s="20" t="s">
        <v>344</v>
      </c>
      <c r="D2493" s="21" t="s">
        <v>18</v>
      </c>
      <c r="E2493" s="21">
        <v>20</v>
      </c>
      <c r="F2493" s="21" t="s">
        <v>19</v>
      </c>
      <c r="G2493" s="88" t="s">
        <v>208</v>
      </c>
      <c r="H2493" s="90">
        <v>61851730557</v>
      </c>
      <c r="I2493" s="90">
        <v>0</v>
      </c>
      <c r="J2493" s="90">
        <v>0</v>
      </c>
      <c r="K2493" s="90">
        <v>0</v>
      </c>
      <c r="L2493" s="90">
        <v>20000000000</v>
      </c>
      <c r="M2493" s="90">
        <f t="shared" si="1074"/>
        <v>-20000000000</v>
      </c>
      <c r="N2493" s="90">
        <f>+H2493+M2493</f>
        <v>41851730557</v>
      </c>
      <c r="O2493" s="90">
        <v>8776023658</v>
      </c>
      <c r="P2493" s="90">
        <v>8776023658</v>
      </c>
      <c r="Q2493" s="90">
        <v>4384537397.4799995</v>
      </c>
      <c r="R2493" s="91">
        <v>4384537397.4799995</v>
      </c>
    </row>
    <row r="2494" spans="1:18" ht="31.8" thickBot="1" x14ac:dyDescent="0.35">
      <c r="A2494" s="2">
        <v>2021</v>
      </c>
      <c r="B2494" s="118" t="s">
        <v>446</v>
      </c>
      <c r="C2494" s="15" t="s">
        <v>345</v>
      </c>
      <c r="D2494" s="21"/>
      <c r="E2494" s="21"/>
      <c r="F2494" s="21"/>
      <c r="G2494" s="85" t="s">
        <v>346</v>
      </c>
      <c r="H2494" s="95">
        <f t="shared" ref="H2494:L2496" si="1087">+H2495</f>
        <v>800000000</v>
      </c>
      <c r="I2494" s="95">
        <f t="shared" si="1087"/>
        <v>0</v>
      </c>
      <c r="J2494" s="95">
        <f t="shared" si="1087"/>
        <v>0</v>
      </c>
      <c r="K2494" s="95">
        <f t="shared" si="1087"/>
        <v>0</v>
      </c>
      <c r="L2494" s="95">
        <f t="shared" si="1087"/>
        <v>0</v>
      </c>
      <c r="M2494" s="95">
        <f t="shared" si="1074"/>
        <v>0</v>
      </c>
      <c r="N2494" s="95">
        <f>+N2495</f>
        <v>800000000</v>
      </c>
      <c r="O2494" s="95">
        <f t="shared" ref="O2494:R2496" si="1088">+O2495</f>
        <v>530538858.35000002</v>
      </c>
      <c r="P2494" s="95">
        <f t="shared" si="1088"/>
        <v>527961284.35000002</v>
      </c>
      <c r="Q2494" s="95">
        <f t="shared" si="1088"/>
        <v>357227208.14999998</v>
      </c>
      <c r="R2494" s="97">
        <f t="shared" si="1088"/>
        <v>357227208.14999998</v>
      </c>
    </row>
    <row r="2495" spans="1:18" ht="31.8" thickBot="1" x14ac:dyDescent="0.35">
      <c r="A2495" s="2">
        <v>2021</v>
      </c>
      <c r="B2495" s="118" t="s">
        <v>446</v>
      </c>
      <c r="C2495" s="15" t="s">
        <v>347</v>
      </c>
      <c r="D2495" s="21"/>
      <c r="E2495" s="21"/>
      <c r="F2495" s="21"/>
      <c r="G2495" s="85" t="s">
        <v>346</v>
      </c>
      <c r="H2495" s="95">
        <f t="shared" si="1087"/>
        <v>800000000</v>
      </c>
      <c r="I2495" s="95">
        <f t="shared" si="1087"/>
        <v>0</v>
      </c>
      <c r="J2495" s="95">
        <f t="shared" si="1087"/>
        <v>0</v>
      </c>
      <c r="K2495" s="95">
        <f t="shared" si="1087"/>
        <v>0</v>
      </c>
      <c r="L2495" s="95">
        <f t="shared" si="1087"/>
        <v>0</v>
      </c>
      <c r="M2495" s="95">
        <f t="shared" si="1074"/>
        <v>0</v>
      </c>
      <c r="N2495" s="95">
        <f>+N2496</f>
        <v>800000000</v>
      </c>
      <c r="O2495" s="95">
        <f t="shared" si="1088"/>
        <v>530538858.35000002</v>
      </c>
      <c r="P2495" s="95">
        <f t="shared" si="1088"/>
        <v>527961284.35000002</v>
      </c>
      <c r="Q2495" s="95">
        <f t="shared" si="1088"/>
        <v>357227208.14999998</v>
      </c>
      <c r="R2495" s="97">
        <f t="shared" si="1088"/>
        <v>357227208.14999998</v>
      </c>
    </row>
    <row r="2496" spans="1:18" ht="18.600000000000001" thickBot="1" x14ac:dyDescent="0.35">
      <c r="A2496" s="2">
        <v>2021</v>
      </c>
      <c r="B2496" s="118" t="s">
        <v>446</v>
      </c>
      <c r="C2496" s="15" t="s">
        <v>348</v>
      </c>
      <c r="D2496" s="21"/>
      <c r="E2496" s="21"/>
      <c r="F2496" s="21"/>
      <c r="G2496" s="85" t="s">
        <v>331</v>
      </c>
      <c r="H2496" s="86">
        <f t="shared" si="1087"/>
        <v>800000000</v>
      </c>
      <c r="I2496" s="86">
        <f t="shared" si="1087"/>
        <v>0</v>
      </c>
      <c r="J2496" s="86">
        <f t="shared" si="1087"/>
        <v>0</v>
      </c>
      <c r="K2496" s="86">
        <f t="shared" si="1087"/>
        <v>0</v>
      </c>
      <c r="L2496" s="86">
        <f t="shared" si="1087"/>
        <v>0</v>
      </c>
      <c r="M2496" s="86">
        <f t="shared" si="1074"/>
        <v>0</v>
      </c>
      <c r="N2496" s="86">
        <f>+N2497</f>
        <v>800000000</v>
      </c>
      <c r="O2496" s="86">
        <f t="shared" si="1088"/>
        <v>530538858.35000002</v>
      </c>
      <c r="P2496" s="86">
        <f t="shared" si="1088"/>
        <v>527961284.35000002</v>
      </c>
      <c r="Q2496" s="86">
        <f t="shared" si="1088"/>
        <v>357227208.14999998</v>
      </c>
      <c r="R2496" s="87">
        <f t="shared" si="1088"/>
        <v>357227208.14999998</v>
      </c>
    </row>
    <row r="2497" spans="1:18" ht="18.600000000000001" thickBot="1" x14ac:dyDescent="0.35">
      <c r="A2497" s="2">
        <v>2021</v>
      </c>
      <c r="B2497" s="118" t="s">
        <v>446</v>
      </c>
      <c r="C2497" s="20" t="s">
        <v>349</v>
      </c>
      <c r="D2497" s="21" t="s">
        <v>172</v>
      </c>
      <c r="E2497" s="21">
        <v>11</v>
      </c>
      <c r="F2497" s="21" t="s">
        <v>19</v>
      </c>
      <c r="G2497" s="88" t="s">
        <v>208</v>
      </c>
      <c r="H2497" s="90">
        <v>800000000</v>
      </c>
      <c r="I2497" s="90">
        <v>0</v>
      </c>
      <c r="J2497" s="90">
        <v>0</v>
      </c>
      <c r="K2497" s="90">
        <v>0</v>
      </c>
      <c r="L2497" s="90">
        <v>0</v>
      </c>
      <c r="M2497" s="90">
        <f t="shared" si="1074"/>
        <v>0</v>
      </c>
      <c r="N2497" s="90">
        <f>+H2497+M2497</f>
        <v>800000000</v>
      </c>
      <c r="O2497" s="90">
        <v>530538858.35000002</v>
      </c>
      <c r="P2497" s="90">
        <v>527961284.35000002</v>
      </c>
      <c r="Q2497" s="90">
        <v>357227208.14999998</v>
      </c>
      <c r="R2497" s="91">
        <v>357227208.14999998</v>
      </c>
    </row>
    <row r="2498" spans="1:18" ht="18.600000000000001" thickBot="1" x14ac:dyDescent="0.35">
      <c r="A2498" s="2">
        <v>2021</v>
      </c>
      <c r="B2498" s="118" t="s">
        <v>446</v>
      </c>
      <c r="C2498" s="15" t="s">
        <v>350</v>
      </c>
      <c r="D2498" s="21"/>
      <c r="E2498" s="21"/>
      <c r="F2498" s="21"/>
      <c r="G2498" s="85" t="s">
        <v>351</v>
      </c>
      <c r="H2498" s="93">
        <f>+H2499</f>
        <v>4650000000</v>
      </c>
      <c r="I2498" s="93">
        <f>+I2499</f>
        <v>0</v>
      </c>
      <c r="J2498" s="93">
        <f>+J2499</f>
        <v>0</v>
      </c>
      <c r="K2498" s="93">
        <f>+K2499</f>
        <v>0</v>
      </c>
      <c r="L2498" s="93">
        <f>+L2499</f>
        <v>0</v>
      </c>
      <c r="M2498" s="93">
        <f t="shared" si="1074"/>
        <v>0</v>
      </c>
      <c r="N2498" s="93">
        <f>+N2499</f>
        <v>4650000000</v>
      </c>
      <c r="O2498" s="93">
        <f t="shared" ref="O2498:R2498" si="1089">+O2499</f>
        <v>3639486402.8499999</v>
      </c>
      <c r="P2498" s="93">
        <f t="shared" si="1089"/>
        <v>3600541438.8499999</v>
      </c>
      <c r="Q2498" s="93">
        <f t="shared" si="1089"/>
        <v>1920896889.02</v>
      </c>
      <c r="R2498" s="105">
        <f t="shared" si="1089"/>
        <v>1917011467.02</v>
      </c>
    </row>
    <row r="2499" spans="1:18" ht="18.600000000000001" thickBot="1" x14ac:dyDescent="0.35">
      <c r="A2499" s="2">
        <v>2021</v>
      </c>
      <c r="B2499" s="118" t="s">
        <v>446</v>
      </c>
      <c r="C2499" s="15" t="s">
        <v>352</v>
      </c>
      <c r="D2499" s="21"/>
      <c r="E2499" s="21"/>
      <c r="F2499" s="21"/>
      <c r="G2499" s="104" t="s">
        <v>201</v>
      </c>
      <c r="H2499" s="93">
        <f>H2500+H2505</f>
        <v>4650000000</v>
      </c>
      <c r="I2499" s="93">
        <f>I2500+I2505</f>
        <v>0</v>
      </c>
      <c r="J2499" s="93">
        <f>J2500+J2505</f>
        <v>0</v>
      </c>
      <c r="K2499" s="93">
        <f>K2500+K2505</f>
        <v>0</v>
      </c>
      <c r="L2499" s="93">
        <f>L2500+L2505</f>
        <v>0</v>
      </c>
      <c r="M2499" s="93">
        <f t="shared" si="1074"/>
        <v>0</v>
      </c>
      <c r="N2499" s="93">
        <f>N2500+N2505</f>
        <v>4650000000</v>
      </c>
      <c r="O2499" s="93">
        <f t="shared" ref="O2499:R2499" si="1090">O2500+O2505</f>
        <v>3639486402.8499999</v>
      </c>
      <c r="P2499" s="93">
        <f t="shared" si="1090"/>
        <v>3600541438.8499999</v>
      </c>
      <c r="Q2499" s="93">
        <f t="shared" si="1090"/>
        <v>1920896889.02</v>
      </c>
      <c r="R2499" s="105">
        <f t="shared" si="1090"/>
        <v>1917011467.02</v>
      </c>
    </row>
    <row r="2500" spans="1:18" ht="31.8" thickBot="1" x14ac:dyDescent="0.35">
      <c r="A2500" s="2">
        <v>2021</v>
      </c>
      <c r="B2500" s="118" t="s">
        <v>446</v>
      </c>
      <c r="C2500" s="15" t="s">
        <v>353</v>
      </c>
      <c r="D2500" s="53"/>
      <c r="E2500" s="53"/>
      <c r="F2500" s="53"/>
      <c r="G2500" s="85" t="s">
        <v>356</v>
      </c>
      <c r="H2500" s="93">
        <f>H2501</f>
        <v>1000000000</v>
      </c>
      <c r="I2500" s="93">
        <f>I2501</f>
        <v>0</v>
      </c>
      <c r="J2500" s="93">
        <f>J2501</f>
        <v>0</v>
      </c>
      <c r="K2500" s="93">
        <f>K2501</f>
        <v>0</v>
      </c>
      <c r="L2500" s="93">
        <f>L2501</f>
        <v>0</v>
      </c>
      <c r="M2500" s="93">
        <f t="shared" si="1074"/>
        <v>0</v>
      </c>
      <c r="N2500" s="93">
        <f>N2501</f>
        <v>1000000000</v>
      </c>
      <c r="O2500" s="93">
        <f t="shared" ref="O2500:R2500" si="1091">O2501</f>
        <v>918161665.51999998</v>
      </c>
      <c r="P2500" s="93">
        <f t="shared" si="1091"/>
        <v>918127745.51999998</v>
      </c>
      <c r="Q2500" s="93">
        <f t="shared" si="1091"/>
        <v>1665.52</v>
      </c>
      <c r="R2500" s="105">
        <f t="shared" si="1091"/>
        <v>1665.52</v>
      </c>
    </row>
    <row r="2501" spans="1:18" ht="31.8" thickBot="1" x14ac:dyDescent="0.35">
      <c r="A2501" s="2">
        <v>2021</v>
      </c>
      <c r="B2501" s="118" t="s">
        <v>446</v>
      </c>
      <c r="C2501" s="15" t="s">
        <v>355</v>
      </c>
      <c r="D2501" s="53"/>
      <c r="E2501" s="53"/>
      <c r="F2501" s="53"/>
      <c r="G2501" s="85" t="s">
        <v>356</v>
      </c>
      <c r="H2501" s="93">
        <f>+H2502</f>
        <v>1000000000</v>
      </c>
      <c r="I2501" s="93">
        <f>+I2502</f>
        <v>0</v>
      </c>
      <c r="J2501" s="93">
        <f>+J2502</f>
        <v>0</v>
      </c>
      <c r="K2501" s="93">
        <f>+K2502</f>
        <v>0</v>
      </c>
      <c r="L2501" s="93">
        <f>+L2502</f>
        <v>0</v>
      </c>
      <c r="M2501" s="93">
        <f t="shared" si="1074"/>
        <v>0</v>
      </c>
      <c r="N2501" s="93">
        <f>+N2502</f>
        <v>1000000000</v>
      </c>
      <c r="O2501" s="93">
        <f t="shared" ref="O2501:R2501" si="1092">+O2502</f>
        <v>918161665.51999998</v>
      </c>
      <c r="P2501" s="93">
        <f t="shared" si="1092"/>
        <v>918127745.51999998</v>
      </c>
      <c r="Q2501" s="93">
        <f t="shared" si="1092"/>
        <v>1665.52</v>
      </c>
      <c r="R2501" s="105">
        <f t="shared" si="1092"/>
        <v>1665.52</v>
      </c>
    </row>
    <row r="2502" spans="1:18" ht="18.600000000000001" thickBot="1" x14ac:dyDescent="0.35">
      <c r="A2502" s="2">
        <v>2021</v>
      </c>
      <c r="B2502" s="118" t="s">
        <v>446</v>
      </c>
      <c r="C2502" s="15" t="s">
        <v>357</v>
      </c>
      <c r="D2502" s="21"/>
      <c r="E2502" s="21"/>
      <c r="F2502" s="21"/>
      <c r="G2502" s="85" t="s">
        <v>358</v>
      </c>
      <c r="H2502" s="93">
        <f>+H2503+H2504</f>
        <v>1000000000</v>
      </c>
      <c r="I2502" s="93">
        <f>+I2503+I2504</f>
        <v>0</v>
      </c>
      <c r="J2502" s="93">
        <f>+J2503+J2504</f>
        <v>0</v>
      </c>
      <c r="K2502" s="93">
        <f>+K2503+K2504</f>
        <v>0</v>
      </c>
      <c r="L2502" s="93">
        <f>+L2503+L2504</f>
        <v>0</v>
      </c>
      <c r="M2502" s="93">
        <f t="shared" si="1074"/>
        <v>0</v>
      </c>
      <c r="N2502" s="93">
        <f>+N2503+N2504</f>
        <v>1000000000</v>
      </c>
      <c r="O2502" s="93">
        <f t="shared" ref="O2502:R2502" si="1093">+O2503+O2504</f>
        <v>918161665.51999998</v>
      </c>
      <c r="P2502" s="93">
        <f t="shared" si="1093"/>
        <v>918127745.51999998</v>
      </c>
      <c r="Q2502" s="93">
        <f t="shared" si="1093"/>
        <v>1665.52</v>
      </c>
      <c r="R2502" s="105">
        <f t="shared" si="1093"/>
        <v>1665.52</v>
      </c>
    </row>
    <row r="2503" spans="1:18" ht="18.600000000000001" thickBot="1" x14ac:dyDescent="0.35">
      <c r="A2503" s="2">
        <v>2021</v>
      </c>
      <c r="B2503" s="118" t="s">
        <v>446</v>
      </c>
      <c r="C2503" s="20" t="s">
        <v>359</v>
      </c>
      <c r="D2503" s="21" t="s">
        <v>172</v>
      </c>
      <c r="E2503" s="21">
        <v>11</v>
      </c>
      <c r="F2503" s="21" t="s">
        <v>19</v>
      </c>
      <c r="G2503" s="88" t="s">
        <v>208</v>
      </c>
      <c r="H2503" s="106">
        <v>500000000</v>
      </c>
      <c r="I2503" s="90">
        <v>0</v>
      </c>
      <c r="J2503" s="90">
        <v>0</v>
      </c>
      <c r="K2503" s="90">
        <v>0</v>
      </c>
      <c r="L2503" s="90">
        <v>0</v>
      </c>
      <c r="M2503" s="90">
        <f t="shared" si="1074"/>
        <v>0</v>
      </c>
      <c r="N2503" s="90">
        <f>+H2503+M2503</f>
        <v>500000000</v>
      </c>
      <c r="O2503" s="90">
        <v>418161665.51999998</v>
      </c>
      <c r="P2503" s="90">
        <v>418138739.51999998</v>
      </c>
      <c r="Q2503" s="90">
        <v>1665.52</v>
      </c>
      <c r="R2503" s="91">
        <v>1665.52</v>
      </c>
    </row>
    <row r="2504" spans="1:18" ht="18.600000000000001" thickBot="1" x14ac:dyDescent="0.35">
      <c r="A2504" s="2">
        <v>2021</v>
      </c>
      <c r="B2504" s="118" t="s">
        <v>446</v>
      </c>
      <c r="C2504" s="59" t="s">
        <v>359</v>
      </c>
      <c r="D2504" s="60" t="s">
        <v>172</v>
      </c>
      <c r="E2504" s="53">
        <v>54</v>
      </c>
      <c r="F2504" s="53" t="s">
        <v>19</v>
      </c>
      <c r="G2504" s="108" t="s">
        <v>208</v>
      </c>
      <c r="H2504" s="106">
        <v>500000000</v>
      </c>
      <c r="I2504" s="90">
        <v>0</v>
      </c>
      <c r="J2504" s="90">
        <v>0</v>
      </c>
      <c r="K2504" s="90">
        <v>0</v>
      </c>
      <c r="L2504" s="90">
        <v>0</v>
      </c>
      <c r="M2504" s="90">
        <f t="shared" si="1074"/>
        <v>0</v>
      </c>
      <c r="N2504" s="90">
        <f>+H2504+M2504</f>
        <v>500000000</v>
      </c>
      <c r="O2504" s="92">
        <v>500000000</v>
      </c>
      <c r="P2504" s="92">
        <v>499989006</v>
      </c>
      <c r="Q2504" s="92">
        <v>0</v>
      </c>
      <c r="R2504" s="98">
        <v>0</v>
      </c>
    </row>
    <row r="2505" spans="1:18" ht="31.8" thickBot="1" x14ac:dyDescent="0.35">
      <c r="A2505" s="2">
        <v>2021</v>
      </c>
      <c r="B2505" s="118" t="s">
        <v>446</v>
      </c>
      <c r="C2505" s="15" t="s">
        <v>360</v>
      </c>
      <c r="D2505" s="53"/>
      <c r="E2505" s="53"/>
      <c r="F2505" s="53"/>
      <c r="G2505" s="85" t="s">
        <v>361</v>
      </c>
      <c r="H2505" s="95">
        <f t="shared" ref="H2505:L2507" si="1094">+H2506</f>
        <v>3650000000</v>
      </c>
      <c r="I2505" s="95">
        <f t="shared" si="1094"/>
        <v>0</v>
      </c>
      <c r="J2505" s="95">
        <f t="shared" si="1094"/>
        <v>0</v>
      </c>
      <c r="K2505" s="95">
        <f t="shared" si="1094"/>
        <v>0</v>
      </c>
      <c r="L2505" s="95">
        <f t="shared" si="1094"/>
        <v>0</v>
      </c>
      <c r="M2505" s="95">
        <f t="shared" si="1074"/>
        <v>0</v>
      </c>
      <c r="N2505" s="95">
        <f>+N2506</f>
        <v>3650000000</v>
      </c>
      <c r="O2505" s="95">
        <f t="shared" ref="O2505:R2507" si="1095">+O2506</f>
        <v>2721324737.3299999</v>
      </c>
      <c r="P2505" s="95">
        <f t="shared" si="1095"/>
        <v>2682413693.3299999</v>
      </c>
      <c r="Q2505" s="95">
        <f t="shared" si="1095"/>
        <v>1920895223.5</v>
      </c>
      <c r="R2505" s="97">
        <f t="shared" si="1095"/>
        <v>1917009801.5</v>
      </c>
    </row>
    <row r="2506" spans="1:18" ht="31.8" thickBot="1" x14ac:dyDescent="0.35">
      <c r="A2506" s="2">
        <v>2021</v>
      </c>
      <c r="B2506" s="118" t="s">
        <v>446</v>
      </c>
      <c r="C2506" s="15" t="s">
        <v>362</v>
      </c>
      <c r="D2506" s="53"/>
      <c r="E2506" s="53"/>
      <c r="F2506" s="53"/>
      <c r="G2506" s="85" t="s">
        <v>361</v>
      </c>
      <c r="H2506" s="95">
        <f t="shared" si="1094"/>
        <v>3650000000</v>
      </c>
      <c r="I2506" s="95">
        <f t="shared" si="1094"/>
        <v>0</v>
      </c>
      <c r="J2506" s="95">
        <f t="shared" si="1094"/>
        <v>0</v>
      </c>
      <c r="K2506" s="95">
        <f t="shared" si="1094"/>
        <v>0</v>
      </c>
      <c r="L2506" s="95">
        <f t="shared" si="1094"/>
        <v>0</v>
      </c>
      <c r="M2506" s="95">
        <f t="shared" si="1074"/>
        <v>0</v>
      </c>
      <c r="N2506" s="95">
        <f>+N2507</f>
        <v>3650000000</v>
      </c>
      <c r="O2506" s="95">
        <f t="shared" si="1095"/>
        <v>2721324737.3299999</v>
      </c>
      <c r="P2506" s="95">
        <f t="shared" si="1095"/>
        <v>2682413693.3299999</v>
      </c>
      <c r="Q2506" s="95">
        <f t="shared" si="1095"/>
        <v>1920895223.5</v>
      </c>
      <c r="R2506" s="97">
        <f t="shared" si="1095"/>
        <v>1917009801.5</v>
      </c>
    </row>
    <row r="2507" spans="1:18" ht="18.600000000000001" thickBot="1" x14ac:dyDescent="0.35">
      <c r="A2507" s="2">
        <v>2021</v>
      </c>
      <c r="B2507" s="118" t="s">
        <v>446</v>
      </c>
      <c r="C2507" s="15" t="s">
        <v>363</v>
      </c>
      <c r="D2507" s="53"/>
      <c r="E2507" s="53"/>
      <c r="F2507" s="53"/>
      <c r="G2507" s="85" t="s">
        <v>331</v>
      </c>
      <c r="H2507" s="95">
        <f t="shared" si="1094"/>
        <v>3650000000</v>
      </c>
      <c r="I2507" s="95">
        <f t="shared" si="1094"/>
        <v>0</v>
      </c>
      <c r="J2507" s="95">
        <f t="shared" si="1094"/>
        <v>0</v>
      </c>
      <c r="K2507" s="95">
        <f t="shared" si="1094"/>
        <v>0</v>
      </c>
      <c r="L2507" s="95">
        <f t="shared" si="1094"/>
        <v>0</v>
      </c>
      <c r="M2507" s="95">
        <f t="shared" si="1074"/>
        <v>0</v>
      </c>
      <c r="N2507" s="95">
        <f>+N2508</f>
        <v>3650000000</v>
      </c>
      <c r="O2507" s="95">
        <f t="shared" si="1095"/>
        <v>2721324737.3299999</v>
      </c>
      <c r="P2507" s="95">
        <f t="shared" si="1095"/>
        <v>2682413693.3299999</v>
      </c>
      <c r="Q2507" s="95">
        <f t="shared" si="1095"/>
        <v>1920895223.5</v>
      </c>
      <c r="R2507" s="97">
        <f t="shared" si="1095"/>
        <v>1917009801.5</v>
      </c>
    </row>
    <row r="2508" spans="1:18" ht="18.600000000000001" thickBot="1" x14ac:dyDescent="0.35">
      <c r="A2508" s="2">
        <v>2021</v>
      </c>
      <c r="B2508" s="118" t="s">
        <v>446</v>
      </c>
      <c r="C2508" s="20" t="s">
        <v>364</v>
      </c>
      <c r="D2508" s="21" t="s">
        <v>172</v>
      </c>
      <c r="E2508" s="21">
        <v>11</v>
      </c>
      <c r="F2508" s="21" t="s">
        <v>19</v>
      </c>
      <c r="G2508" s="88" t="s">
        <v>208</v>
      </c>
      <c r="H2508" s="90">
        <v>3650000000</v>
      </c>
      <c r="I2508" s="90">
        <v>0</v>
      </c>
      <c r="J2508" s="90">
        <v>0</v>
      </c>
      <c r="K2508" s="90">
        <v>0</v>
      </c>
      <c r="L2508" s="90">
        <v>0</v>
      </c>
      <c r="M2508" s="90">
        <f t="shared" si="1074"/>
        <v>0</v>
      </c>
      <c r="N2508" s="90">
        <f>+H2508+M2508</f>
        <v>3650000000</v>
      </c>
      <c r="O2508" s="90">
        <v>2721324737.3299999</v>
      </c>
      <c r="P2508" s="90">
        <v>2682413693.3299999</v>
      </c>
      <c r="Q2508" s="90">
        <v>1920895223.5</v>
      </c>
      <c r="R2508" s="91">
        <v>1917009801.5</v>
      </c>
    </row>
    <row r="2509" spans="1:18" ht="31.8" thickBot="1" x14ac:dyDescent="0.35">
      <c r="A2509" s="2">
        <v>2021</v>
      </c>
      <c r="B2509" s="118" t="s">
        <v>446</v>
      </c>
      <c r="C2509" s="63" t="s">
        <v>365</v>
      </c>
      <c r="D2509" s="55"/>
      <c r="E2509" s="55"/>
      <c r="F2509" s="55"/>
      <c r="G2509" s="104" t="s">
        <v>366</v>
      </c>
      <c r="H2509" s="94">
        <f>+H2510</f>
        <v>39914957829</v>
      </c>
      <c r="I2509" s="94">
        <f>+I2510</f>
        <v>0</v>
      </c>
      <c r="J2509" s="94">
        <f>+J2510</f>
        <v>0</v>
      </c>
      <c r="K2509" s="94">
        <f>+K2510</f>
        <v>7388884022</v>
      </c>
      <c r="L2509" s="94">
        <f>+L2510</f>
        <v>7388884022</v>
      </c>
      <c r="M2509" s="94">
        <f t="shared" si="1074"/>
        <v>0</v>
      </c>
      <c r="N2509" s="94">
        <f>+N2510</f>
        <v>39914957829</v>
      </c>
      <c r="O2509" s="94">
        <f t="shared" ref="O2509:R2509" si="1096">+O2510</f>
        <v>29860304966.120003</v>
      </c>
      <c r="P2509" s="94">
        <f t="shared" si="1096"/>
        <v>27227648569.57</v>
      </c>
      <c r="Q2509" s="94">
        <f t="shared" si="1096"/>
        <v>8256776863.460001</v>
      </c>
      <c r="R2509" s="96">
        <f t="shared" si="1096"/>
        <v>8252779799.460001</v>
      </c>
    </row>
    <row r="2510" spans="1:18" ht="18.600000000000001" thickBot="1" x14ac:dyDescent="0.35">
      <c r="A2510" s="2">
        <v>2021</v>
      </c>
      <c r="B2510" s="118" t="s">
        <v>446</v>
      </c>
      <c r="C2510" s="63" t="s">
        <v>367</v>
      </c>
      <c r="D2510" s="55"/>
      <c r="E2510" s="55"/>
      <c r="F2510" s="55"/>
      <c r="G2510" s="104" t="s">
        <v>201</v>
      </c>
      <c r="H2510" s="94">
        <f>+H2511+H2515+H2522+H2527</f>
        <v>39914957829</v>
      </c>
      <c r="I2510" s="94">
        <f>+I2511+I2515+I2522+I2527</f>
        <v>0</v>
      </c>
      <c r="J2510" s="94">
        <f>+J2511+J2515+J2522+J2527</f>
        <v>0</v>
      </c>
      <c r="K2510" s="94">
        <f>+K2511+K2515+K2522+K2527</f>
        <v>7388884022</v>
      </c>
      <c r="L2510" s="94">
        <f>+L2511+L2515+L2522+L2527</f>
        <v>7388884022</v>
      </c>
      <c r="M2510" s="94">
        <f t="shared" si="1074"/>
        <v>0</v>
      </c>
      <c r="N2510" s="94">
        <f>+N2511+N2515+N2522+N2527</f>
        <v>39914957829</v>
      </c>
      <c r="O2510" s="94">
        <f t="shared" ref="O2510:R2510" si="1097">+O2511+O2515+O2522+O2527</f>
        <v>29860304966.120003</v>
      </c>
      <c r="P2510" s="94">
        <f t="shared" si="1097"/>
        <v>27227648569.57</v>
      </c>
      <c r="Q2510" s="94">
        <f t="shared" si="1097"/>
        <v>8256776863.460001</v>
      </c>
      <c r="R2510" s="96">
        <f t="shared" si="1097"/>
        <v>8252779799.460001</v>
      </c>
    </row>
    <row r="2511" spans="1:18" ht="47.4" thickBot="1" x14ac:dyDescent="0.35">
      <c r="A2511" s="2">
        <v>2021</v>
      </c>
      <c r="B2511" s="118" t="s">
        <v>446</v>
      </c>
      <c r="C2511" s="56" t="s">
        <v>368</v>
      </c>
      <c r="D2511" s="55"/>
      <c r="E2511" s="55"/>
      <c r="F2511" s="55"/>
      <c r="G2511" s="104" t="s">
        <v>371</v>
      </c>
      <c r="H2511" s="94">
        <f t="shared" ref="H2511:L2513" si="1098">+H2512</f>
        <v>50000000</v>
      </c>
      <c r="I2511" s="94">
        <f t="shared" si="1098"/>
        <v>0</v>
      </c>
      <c r="J2511" s="94">
        <f t="shared" si="1098"/>
        <v>0</v>
      </c>
      <c r="K2511" s="94">
        <f t="shared" si="1098"/>
        <v>0</v>
      </c>
      <c r="L2511" s="94">
        <f t="shared" si="1098"/>
        <v>0</v>
      </c>
      <c r="M2511" s="94">
        <f t="shared" si="1074"/>
        <v>0</v>
      </c>
      <c r="N2511" s="94">
        <f>+N2512</f>
        <v>50000000</v>
      </c>
      <c r="O2511" s="94">
        <f t="shared" ref="O2511:R2513" si="1099">+O2512</f>
        <v>46242600.390000001</v>
      </c>
      <c r="P2511" s="94">
        <f t="shared" si="1099"/>
        <v>16242400.390000001</v>
      </c>
      <c r="Q2511" s="94">
        <f t="shared" si="1099"/>
        <v>3897340.39</v>
      </c>
      <c r="R2511" s="96">
        <f t="shared" si="1099"/>
        <v>3897340.39</v>
      </c>
    </row>
    <row r="2512" spans="1:18" ht="47.4" thickBot="1" x14ac:dyDescent="0.35">
      <c r="A2512" s="2">
        <v>2021</v>
      </c>
      <c r="B2512" s="118" t="s">
        <v>446</v>
      </c>
      <c r="C2512" s="56" t="s">
        <v>370</v>
      </c>
      <c r="D2512" s="55"/>
      <c r="E2512" s="55"/>
      <c r="F2512" s="55"/>
      <c r="G2512" s="104" t="s">
        <v>371</v>
      </c>
      <c r="H2512" s="94">
        <f t="shared" si="1098"/>
        <v>50000000</v>
      </c>
      <c r="I2512" s="94">
        <f t="shared" si="1098"/>
        <v>0</v>
      </c>
      <c r="J2512" s="94">
        <f t="shared" si="1098"/>
        <v>0</v>
      </c>
      <c r="K2512" s="94">
        <f t="shared" si="1098"/>
        <v>0</v>
      </c>
      <c r="L2512" s="94">
        <f t="shared" si="1098"/>
        <v>0</v>
      </c>
      <c r="M2512" s="94">
        <f t="shared" si="1074"/>
        <v>0</v>
      </c>
      <c r="N2512" s="94">
        <f>+N2513</f>
        <v>50000000</v>
      </c>
      <c r="O2512" s="94">
        <f t="shared" si="1099"/>
        <v>46242600.390000001</v>
      </c>
      <c r="P2512" s="94">
        <f t="shared" si="1099"/>
        <v>16242400.390000001</v>
      </c>
      <c r="Q2512" s="94">
        <f t="shared" si="1099"/>
        <v>3897340.39</v>
      </c>
      <c r="R2512" s="96">
        <f t="shared" si="1099"/>
        <v>3897340.39</v>
      </c>
    </row>
    <row r="2513" spans="1:18" ht="31.8" thickBot="1" x14ac:dyDescent="0.35">
      <c r="A2513" s="2">
        <v>2021</v>
      </c>
      <c r="B2513" s="118" t="s">
        <v>446</v>
      </c>
      <c r="C2513" s="56" t="s">
        <v>372</v>
      </c>
      <c r="D2513" s="55"/>
      <c r="E2513" s="55"/>
      <c r="F2513" s="55"/>
      <c r="G2513" s="104" t="s">
        <v>373</v>
      </c>
      <c r="H2513" s="94">
        <f t="shared" si="1098"/>
        <v>50000000</v>
      </c>
      <c r="I2513" s="94">
        <f t="shared" si="1098"/>
        <v>0</v>
      </c>
      <c r="J2513" s="94">
        <f t="shared" si="1098"/>
        <v>0</v>
      </c>
      <c r="K2513" s="94">
        <f t="shared" si="1098"/>
        <v>0</v>
      </c>
      <c r="L2513" s="94">
        <f t="shared" si="1098"/>
        <v>0</v>
      </c>
      <c r="M2513" s="94">
        <f t="shared" si="1074"/>
        <v>0</v>
      </c>
      <c r="N2513" s="94">
        <f>+N2514</f>
        <v>50000000</v>
      </c>
      <c r="O2513" s="94">
        <f t="shared" si="1099"/>
        <v>46242600.390000001</v>
      </c>
      <c r="P2513" s="94">
        <f t="shared" si="1099"/>
        <v>16242400.390000001</v>
      </c>
      <c r="Q2513" s="94">
        <f t="shared" si="1099"/>
        <v>3897340.39</v>
      </c>
      <c r="R2513" s="96">
        <f t="shared" si="1099"/>
        <v>3897340.39</v>
      </c>
    </row>
    <row r="2514" spans="1:18" ht="18.600000000000001" thickBot="1" x14ac:dyDescent="0.35">
      <c r="A2514" s="2">
        <v>2021</v>
      </c>
      <c r="B2514" s="118" t="s">
        <v>446</v>
      </c>
      <c r="C2514" s="20" t="s">
        <v>374</v>
      </c>
      <c r="D2514" s="60" t="s">
        <v>172</v>
      </c>
      <c r="E2514" s="21">
        <v>54</v>
      </c>
      <c r="F2514" s="21" t="s">
        <v>19</v>
      </c>
      <c r="G2514" s="88" t="s">
        <v>208</v>
      </c>
      <c r="H2514" s="90">
        <v>50000000</v>
      </c>
      <c r="I2514" s="90">
        <v>0</v>
      </c>
      <c r="J2514" s="90">
        <v>0</v>
      </c>
      <c r="K2514" s="90">
        <v>0</v>
      </c>
      <c r="L2514" s="90">
        <v>0</v>
      </c>
      <c r="M2514" s="90">
        <f t="shared" si="1074"/>
        <v>0</v>
      </c>
      <c r="N2514" s="90">
        <f>+H2514+M2514</f>
        <v>50000000</v>
      </c>
      <c r="O2514" s="90">
        <v>46242600.390000001</v>
      </c>
      <c r="P2514" s="90">
        <v>16242400.390000001</v>
      </c>
      <c r="Q2514" s="90">
        <v>3897340.39</v>
      </c>
      <c r="R2514" s="91">
        <v>3897340.39</v>
      </c>
    </row>
    <row r="2515" spans="1:18" ht="47.4" thickBot="1" x14ac:dyDescent="0.35">
      <c r="A2515" s="2">
        <v>2021</v>
      </c>
      <c r="B2515" s="118" t="s">
        <v>446</v>
      </c>
      <c r="C2515" s="56" t="s">
        <v>375</v>
      </c>
      <c r="D2515" s="53"/>
      <c r="E2515" s="53"/>
      <c r="F2515" s="53"/>
      <c r="G2515" s="104" t="s">
        <v>378</v>
      </c>
      <c r="H2515" s="93">
        <f>+H2516</f>
        <v>34364957829</v>
      </c>
      <c r="I2515" s="94">
        <f>+I2516</f>
        <v>0</v>
      </c>
      <c r="J2515" s="94">
        <f>+J2516</f>
        <v>0</v>
      </c>
      <c r="K2515" s="94">
        <f>+K2516</f>
        <v>7388884022</v>
      </c>
      <c r="L2515" s="94">
        <f>+L2516</f>
        <v>7388884022</v>
      </c>
      <c r="M2515" s="94">
        <f t="shared" si="1074"/>
        <v>0</v>
      </c>
      <c r="N2515" s="95">
        <f>+H2515+M2515</f>
        <v>34364957829</v>
      </c>
      <c r="O2515" s="94">
        <f>+O2516</f>
        <v>24462964858.220001</v>
      </c>
      <c r="P2515" s="94">
        <f>+P2516</f>
        <v>22832561706.23</v>
      </c>
      <c r="Q2515" s="94">
        <f>+Q2516</f>
        <v>5368259996.1199999</v>
      </c>
      <c r="R2515" s="96">
        <f>+R2516</f>
        <v>5364262932.1199999</v>
      </c>
    </row>
    <row r="2516" spans="1:18" ht="47.4" thickBot="1" x14ac:dyDescent="0.35">
      <c r="A2516" s="2">
        <v>2021</v>
      </c>
      <c r="B2516" s="118" t="s">
        <v>446</v>
      </c>
      <c r="C2516" s="56" t="s">
        <v>377</v>
      </c>
      <c r="D2516" s="53"/>
      <c r="E2516" s="53"/>
      <c r="F2516" s="53"/>
      <c r="G2516" s="104" t="s">
        <v>378</v>
      </c>
      <c r="H2516" s="94">
        <f>H2517+H2520</f>
        <v>34364957829</v>
      </c>
      <c r="I2516" s="94">
        <f>I2517+I2520</f>
        <v>0</v>
      </c>
      <c r="J2516" s="94">
        <f>J2517+J2520</f>
        <v>0</v>
      </c>
      <c r="K2516" s="94">
        <f>K2517+K2520</f>
        <v>7388884022</v>
      </c>
      <c r="L2516" s="94">
        <f>L2517+L2520</f>
        <v>7388884022</v>
      </c>
      <c r="M2516" s="94">
        <f t="shared" si="1074"/>
        <v>0</v>
      </c>
      <c r="N2516" s="94">
        <f>N2517+N2520</f>
        <v>34364957829</v>
      </c>
      <c r="O2516" s="94">
        <f t="shared" ref="O2516:R2516" si="1100">O2517+O2520</f>
        <v>24462964858.220001</v>
      </c>
      <c r="P2516" s="94">
        <f t="shared" si="1100"/>
        <v>22832561706.23</v>
      </c>
      <c r="Q2516" s="94">
        <f t="shared" si="1100"/>
        <v>5368259996.1199999</v>
      </c>
      <c r="R2516" s="96">
        <f t="shared" si="1100"/>
        <v>5364262932.1199999</v>
      </c>
    </row>
    <row r="2517" spans="1:18" ht="18.600000000000001" thickBot="1" x14ac:dyDescent="0.35">
      <c r="A2517" s="2">
        <v>2021</v>
      </c>
      <c r="B2517" s="118" t="s">
        <v>446</v>
      </c>
      <c r="C2517" s="56" t="s">
        <v>379</v>
      </c>
      <c r="D2517" s="53"/>
      <c r="E2517" s="53"/>
      <c r="F2517" s="53"/>
      <c r="G2517" s="104" t="s">
        <v>331</v>
      </c>
      <c r="H2517" s="94">
        <f>+H2518+H2519</f>
        <v>13870400807</v>
      </c>
      <c r="I2517" s="94">
        <f>+I2518+I2519</f>
        <v>0</v>
      </c>
      <c r="J2517" s="94">
        <f>+J2518+J2519</f>
        <v>0</v>
      </c>
      <c r="K2517" s="94">
        <f>+K2518+K2519</f>
        <v>7388884022</v>
      </c>
      <c r="L2517" s="94">
        <f>+L2518+L2519</f>
        <v>0</v>
      </c>
      <c r="M2517" s="94">
        <f t="shared" si="1074"/>
        <v>7388884022</v>
      </c>
      <c r="N2517" s="94">
        <f>+N2518+N2519</f>
        <v>21259284829</v>
      </c>
      <c r="O2517" s="94">
        <f t="shared" ref="O2517:R2517" si="1101">+O2518+O2519</f>
        <v>11359291858.220001</v>
      </c>
      <c r="P2517" s="94">
        <f t="shared" si="1101"/>
        <v>9728888706.2299995</v>
      </c>
      <c r="Q2517" s="94">
        <f t="shared" si="1101"/>
        <v>5368259996.1199999</v>
      </c>
      <c r="R2517" s="96">
        <f t="shared" si="1101"/>
        <v>5364262932.1199999</v>
      </c>
    </row>
    <row r="2518" spans="1:18" ht="18.600000000000001" thickBot="1" x14ac:dyDescent="0.35">
      <c r="A2518" s="2">
        <v>2021</v>
      </c>
      <c r="B2518" s="118" t="s">
        <v>446</v>
      </c>
      <c r="C2518" s="20" t="s">
        <v>380</v>
      </c>
      <c r="D2518" s="53" t="s">
        <v>172</v>
      </c>
      <c r="E2518" s="21">
        <v>11</v>
      </c>
      <c r="F2518" s="21" t="s">
        <v>19</v>
      </c>
      <c r="G2518" s="108" t="s">
        <v>208</v>
      </c>
      <c r="H2518" s="92">
        <v>5414957829</v>
      </c>
      <c r="I2518" s="90">
        <v>0</v>
      </c>
      <c r="J2518" s="90">
        <v>0</v>
      </c>
      <c r="K2518" s="90">
        <v>0</v>
      </c>
      <c r="L2518" s="90">
        <v>0</v>
      </c>
      <c r="M2518" s="90">
        <f t="shared" si="1074"/>
        <v>0</v>
      </c>
      <c r="N2518" s="90">
        <f>+H2518+M2518</f>
        <v>5414957829</v>
      </c>
      <c r="O2518" s="90">
        <v>5392116064.2200003</v>
      </c>
      <c r="P2518" s="90">
        <v>5310144436.4799995</v>
      </c>
      <c r="Q2518" s="90">
        <v>4002948835.98</v>
      </c>
      <c r="R2518" s="91">
        <v>4002948835.98</v>
      </c>
    </row>
    <row r="2519" spans="1:18" ht="18.600000000000001" thickBot="1" x14ac:dyDescent="0.35">
      <c r="A2519" s="2">
        <v>2021</v>
      </c>
      <c r="B2519" s="118" t="s">
        <v>446</v>
      </c>
      <c r="C2519" s="20" t="s">
        <v>380</v>
      </c>
      <c r="D2519" s="60" t="s">
        <v>172</v>
      </c>
      <c r="E2519" s="21">
        <v>54</v>
      </c>
      <c r="F2519" s="21" t="s">
        <v>19</v>
      </c>
      <c r="G2519" s="108" t="s">
        <v>208</v>
      </c>
      <c r="H2519" s="106">
        <f>2010523584+6444919394</f>
        <v>8455442978</v>
      </c>
      <c r="I2519" s="90">
        <v>0</v>
      </c>
      <c r="J2519" s="90">
        <v>0</v>
      </c>
      <c r="K2519" s="90">
        <f>1990000000+5398884022</f>
        <v>7388884022</v>
      </c>
      <c r="L2519" s="90">
        <v>0</v>
      </c>
      <c r="M2519" s="90">
        <f t="shared" si="1074"/>
        <v>7388884022</v>
      </c>
      <c r="N2519" s="92">
        <f>+H2519+M2519</f>
        <v>15844327000</v>
      </c>
      <c r="O2519" s="90">
        <v>5967175794</v>
      </c>
      <c r="P2519" s="90">
        <v>4418744269.75</v>
      </c>
      <c r="Q2519" s="90">
        <v>1365311160.1400001</v>
      </c>
      <c r="R2519" s="91">
        <v>1361314096.1400001</v>
      </c>
    </row>
    <row r="2520" spans="1:18" ht="18.600000000000001" thickBot="1" x14ac:dyDescent="0.35">
      <c r="A2520" s="2">
        <v>2021</v>
      </c>
      <c r="B2520" s="118" t="s">
        <v>446</v>
      </c>
      <c r="C2520" s="15" t="s">
        <v>381</v>
      </c>
      <c r="D2520" s="53"/>
      <c r="E2520" s="21"/>
      <c r="F2520" s="21"/>
      <c r="G2520" s="85" t="s">
        <v>382</v>
      </c>
      <c r="H2520" s="95">
        <f>+H2521</f>
        <v>20494557022</v>
      </c>
      <c r="I2520" s="95">
        <f>+I2521</f>
        <v>0</v>
      </c>
      <c r="J2520" s="95">
        <f>+J2521</f>
        <v>0</v>
      </c>
      <c r="K2520" s="95">
        <f>+K2521</f>
        <v>0</v>
      </c>
      <c r="L2520" s="95">
        <f>+L2521</f>
        <v>7388884022</v>
      </c>
      <c r="M2520" s="95">
        <f t="shared" si="1074"/>
        <v>-7388884022</v>
      </c>
      <c r="N2520" s="95">
        <f>+N2521</f>
        <v>13105673000</v>
      </c>
      <c r="O2520" s="95">
        <f t="shared" ref="O2520:R2520" si="1102">+O2521</f>
        <v>13103673000</v>
      </c>
      <c r="P2520" s="95">
        <f t="shared" si="1102"/>
        <v>13103673000</v>
      </c>
      <c r="Q2520" s="95">
        <f t="shared" si="1102"/>
        <v>0</v>
      </c>
      <c r="R2520" s="97">
        <f t="shared" si="1102"/>
        <v>0</v>
      </c>
    </row>
    <row r="2521" spans="1:18" ht="18.600000000000001" thickBot="1" x14ac:dyDescent="0.35">
      <c r="A2521" s="2">
        <v>2021</v>
      </c>
      <c r="B2521" s="118" t="s">
        <v>446</v>
      </c>
      <c r="C2521" s="20" t="s">
        <v>383</v>
      </c>
      <c r="D2521" s="60" t="s">
        <v>172</v>
      </c>
      <c r="E2521" s="21">
        <v>54</v>
      </c>
      <c r="F2521" s="21" t="s">
        <v>19</v>
      </c>
      <c r="G2521" s="108" t="s">
        <v>208</v>
      </c>
      <c r="H2521" s="106">
        <v>20494557022</v>
      </c>
      <c r="I2521" s="90">
        <v>0</v>
      </c>
      <c r="J2521" s="90">
        <v>0</v>
      </c>
      <c r="K2521" s="90">
        <v>0</v>
      </c>
      <c r="L2521" s="90">
        <f>1990000000+5398884022</f>
        <v>7388884022</v>
      </c>
      <c r="M2521" s="90">
        <f t="shared" si="1074"/>
        <v>-7388884022</v>
      </c>
      <c r="N2521" s="92">
        <f>+H2521+M2521</f>
        <v>13105673000</v>
      </c>
      <c r="O2521" s="90">
        <v>13103673000</v>
      </c>
      <c r="P2521" s="90">
        <v>13103673000</v>
      </c>
      <c r="Q2521" s="90">
        <v>0</v>
      </c>
      <c r="R2521" s="91">
        <v>0</v>
      </c>
    </row>
    <row r="2522" spans="1:18" ht="47.4" thickBot="1" x14ac:dyDescent="0.35">
      <c r="A2522" s="2">
        <v>2021</v>
      </c>
      <c r="B2522" s="118" t="s">
        <v>446</v>
      </c>
      <c r="C2522" s="56" t="s">
        <v>384</v>
      </c>
      <c r="D2522" s="53"/>
      <c r="E2522" s="53"/>
      <c r="F2522" s="53"/>
      <c r="G2522" s="104" t="s">
        <v>387</v>
      </c>
      <c r="H2522" s="94">
        <f t="shared" ref="H2522:L2523" si="1103">+H2523</f>
        <v>4000000000</v>
      </c>
      <c r="I2522" s="94">
        <f t="shared" si="1103"/>
        <v>0</v>
      </c>
      <c r="J2522" s="94">
        <f t="shared" si="1103"/>
        <v>0</v>
      </c>
      <c r="K2522" s="94">
        <f t="shared" si="1103"/>
        <v>0</v>
      </c>
      <c r="L2522" s="94">
        <f t="shared" si="1103"/>
        <v>0</v>
      </c>
      <c r="M2522" s="94">
        <f t="shared" si="1074"/>
        <v>0</v>
      </c>
      <c r="N2522" s="94">
        <f>+N2523</f>
        <v>4000000000</v>
      </c>
      <c r="O2522" s="94">
        <f t="shared" ref="O2522:R2523" si="1104">+O2523</f>
        <v>3852064634.9499998</v>
      </c>
      <c r="P2522" s="94">
        <f t="shared" si="1104"/>
        <v>3614821590.3900003</v>
      </c>
      <c r="Q2522" s="94">
        <f t="shared" si="1104"/>
        <v>2390049838.3900003</v>
      </c>
      <c r="R2522" s="96">
        <f t="shared" si="1104"/>
        <v>2390049838.3900003</v>
      </c>
    </row>
    <row r="2523" spans="1:18" ht="47.4" thickBot="1" x14ac:dyDescent="0.35">
      <c r="A2523" s="2">
        <v>2021</v>
      </c>
      <c r="B2523" s="118" t="s">
        <v>446</v>
      </c>
      <c r="C2523" s="56" t="s">
        <v>386</v>
      </c>
      <c r="D2523" s="53"/>
      <c r="E2523" s="53"/>
      <c r="F2523" s="53"/>
      <c r="G2523" s="104" t="s">
        <v>387</v>
      </c>
      <c r="H2523" s="94">
        <f t="shared" si="1103"/>
        <v>4000000000</v>
      </c>
      <c r="I2523" s="94">
        <f t="shared" si="1103"/>
        <v>0</v>
      </c>
      <c r="J2523" s="94">
        <f t="shared" si="1103"/>
        <v>0</v>
      </c>
      <c r="K2523" s="94">
        <f t="shared" si="1103"/>
        <v>0</v>
      </c>
      <c r="L2523" s="94">
        <f t="shared" si="1103"/>
        <v>0</v>
      </c>
      <c r="M2523" s="94">
        <f t="shared" si="1074"/>
        <v>0</v>
      </c>
      <c r="N2523" s="94">
        <f>+N2524</f>
        <v>4000000000</v>
      </c>
      <c r="O2523" s="94">
        <f t="shared" si="1104"/>
        <v>3852064634.9499998</v>
      </c>
      <c r="P2523" s="94">
        <f t="shared" si="1104"/>
        <v>3614821590.3900003</v>
      </c>
      <c r="Q2523" s="94">
        <f t="shared" si="1104"/>
        <v>2390049838.3900003</v>
      </c>
      <c r="R2523" s="96">
        <f t="shared" si="1104"/>
        <v>2390049838.3900003</v>
      </c>
    </row>
    <row r="2524" spans="1:18" ht="18.600000000000001" thickBot="1" x14ac:dyDescent="0.35">
      <c r="A2524" s="2">
        <v>2021</v>
      </c>
      <c r="B2524" s="118" t="s">
        <v>446</v>
      </c>
      <c r="C2524" s="56" t="s">
        <v>388</v>
      </c>
      <c r="D2524" s="53"/>
      <c r="E2524" s="53"/>
      <c r="F2524" s="53"/>
      <c r="G2524" s="104" t="s">
        <v>389</v>
      </c>
      <c r="H2524" s="94">
        <f>+H2525+H2526</f>
        <v>4000000000</v>
      </c>
      <c r="I2524" s="94">
        <f>+I2525+I2526</f>
        <v>0</v>
      </c>
      <c r="J2524" s="94">
        <f>+J2525+J2526</f>
        <v>0</v>
      </c>
      <c r="K2524" s="94">
        <f>+K2525+K2526</f>
        <v>0</v>
      </c>
      <c r="L2524" s="94">
        <f>+L2525+L2526</f>
        <v>0</v>
      </c>
      <c r="M2524" s="94">
        <f t="shared" si="1074"/>
        <v>0</v>
      </c>
      <c r="N2524" s="94">
        <f>+N2525+N2526</f>
        <v>4000000000</v>
      </c>
      <c r="O2524" s="94">
        <f t="shared" ref="O2524:R2524" si="1105">+O2525+O2526</f>
        <v>3852064634.9499998</v>
      </c>
      <c r="P2524" s="94">
        <f t="shared" si="1105"/>
        <v>3614821590.3900003</v>
      </c>
      <c r="Q2524" s="94">
        <f t="shared" si="1105"/>
        <v>2390049838.3900003</v>
      </c>
      <c r="R2524" s="96">
        <f t="shared" si="1105"/>
        <v>2390049838.3900003</v>
      </c>
    </row>
    <row r="2525" spans="1:18" ht="18.600000000000001" thickBot="1" x14ac:dyDescent="0.35">
      <c r="A2525" s="2">
        <v>2021</v>
      </c>
      <c r="B2525" s="118" t="s">
        <v>446</v>
      </c>
      <c r="C2525" s="20" t="s">
        <v>390</v>
      </c>
      <c r="D2525" s="21" t="s">
        <v>172</v>
      </c>
      <c r="E2525" s="21">
        <v>11</v>
      </c>
      <c r="F2525" s="21" t="s">
        <v>19</v>
      </c>
      <c r="G2525" s="108" t="s">
        <v>208</v>
      </c>
      <c r="H2525" s="92">
        <v>1000000000</v>
      </c>
      <c r="I2525" s="90">
        <v>0</v>
      </c>
      <c r="J2525" s="90">
        <v>0</v>
      </c>
      <c r="K2525" s="90">
        <v>0</v>
      </c>
      <c r="L2525" s="90">
        <v>0</v>
      </c>
      <c r="M2525" s="90">
        <f t="shared" si="1074"/>
        <v>0</v>
      </c>
      <c r="N2525" s="90">
        <f>+H2525+M2525</f>
        <v>1000000000</v>
      </c>
      <c r="O2525" s="90">
        <v>985554253.95000005</v>
      </c>
      <c r="P2525" s="90">
        <v>975946810.95000005</v>
      </c>
      <c r="Q2525" s="90">
        <v>948143117.95000005</v>
      </c>
      <c r="R2525" s="91">
        <v>948143117.95000005</v>
      </c>
    </row>
    <row r="2526" spans="1:18" ht="18.600000000000001" thickBot="1" x14ac:dyDescent="0.35">
      <c r="A2526" s="2">
        <v>2021</v>
      </c>
      <c r="B2526" s="118" t="s">
        <v>446</v>
      </c>
      <c r="C2526" s="20" t="s">
        <v>390</v>
      </c>
      <c r="D2526" s="60" t="s">
        <v>172</v>
      </c>
      <c r="E2526" s="21">
        <v>54</v>
      </c>
      <c r="F2526" s="21" t="s">
        <v>19</v>
      </c>
      <c r="G2526" s="108" t="s">
        <v>208</v>
      </c>
      <c r="H2526" s="92">
        <v>3000000000</v>
      </c>
      <c r="I2526" s="90">
        <v>0</v>
      </c>
      <c r="J2526" s="90">
        <v>0</v>
      </c>
      <c r="K2526" s="90">
        <v>0</v>
      </c>
      <c r="L2526" s="90">
        <v>0</v>
      </c>
      <c r="M2526" s="90">
        <f t="shared" si="1074"/>
        <v>0</v>
      </c>
      <c r="N2526" s="90">
        <f>+H2526+M2526</f>
        <v>3000000000</v>
      </c>
      <c r="O2526" s="90">
        <v>2866510381</v>
      </c>
      <c r="P2526" s="90">
        <v>2638874779.4400001</v>
      </c>
      <c r="Q2526" s="90">
        <v>1441906720.4400001</v>
      </c>
      <c r="R2526" s="91">
        <v>1441906720.4400001</v>
      </c>
    </row>
    <row r="2527" spans="1:18" ht="47.4" thickBot="1" x14ac:dyDescent="0.35">
      <c r="A2527" s="2">
        <v>2021</v>
      </c>
      <c r="B2527" s="118" t="s">
        <v>446</v>
      </c>
      <c r="C2527" s="56" t="s">
        <v>391</v>
      </c>
      <c r="D2527" s="64"/>
      <c r="E2527" s="55"/>
      <c r="F2527" s="55"/>
      <c r="G2527" s="104" t="s">
        <v>394</v>
      </c>
      <c r="H2527" s="94">
        <f t="shared" ref="H2527:L2529" si="1106">+H2528</f>
        <v>1500000000</v>
      </c>
      <c r="I2527" s="94">
        <f t="shared" si="1106"/>
        <v>0</v>
      </c>
      <c r="J2527" s="94">
        <f t="shared" si="1106"/>
        <v>0</v>
      </c>
      <c r="K2527" s="94">
        <f t="shared" si="1106"/>
        <v>0</v>
      </c>
      <c r="L2527" s="94">
        <f t="shared" si="1106"/>
        <v>0</v>
      </c>
      <c r="M2527" s="94">
        <f t="shared" si="1074"/>
        <v>0</v>
      </c>
      <c r="N2527" s="94">
        <f>+N2528</f>
        <v>1500000000</v>
      </c>
      <c r="O2527" s="94">
        <f t="shared" ref="O2527:R2529" si="1107">+O2528</f>
        <v>1499032872.5599999</v>
      </c>
      <c r="P2527" s="94">
        <f t="shared" si="1107"/>
        <v>764022872.55999994</v>
      </c>
      <c r="Q2527" s="94">
        <f t="shared" si="1107"/>
        <v>494569688.56</v>
      </c>
      <c r="R2527" s="96">
        <f t="shared" si="1107"/>
        <v>494569688.56</v>
      </c>
    </row>
    <row r="2528" spans="1:18" ht="47.4" thickBot="1" x14ac:dyDescent="0.35">
      <c r="A2528" s="2">
        <v>2021</v>
      </c>
      <c r="B2528" s="118" t="s">
        <v>446</v>
      </c>
      <c r="C2528" s="56" t="s">
        <v>393</v>
      </c>
      <c r="D2528" s="65"/>
      <c r="E2528" s="66"/>
      <c r="F2528" s="66"/>
      <c r="G2528" s="104" t="s">
        <v>394</v>
      </c>
      <c r="H2528" s="94">
        <f t="shared" si="1106"/>
        <v>1500000000</v>
      </c>
      <c r="I2528" s="94">
        <f t="shared" si="1106"/>
        <v>0</v>
      </c>
      <c r="J2528" s="94">
        <f t="shared" si="1106"/>
        <v>0</v>
      </c>
      <c r="K2528" s="94">
        <f t="shared" si="1106"/>
        <v>0</v>
      </c>
      <c r="L2528" s="94">
        <f t="shared" si="1106"/>
        <v>0</v>
      </c>
      <c r="M2528" s="94">
        <f t="shared" si="1074"/>
        <v>0</v>
      </c>
      <c r="N2528" s="94">
        <f>+N2529</f>
        <v>1500000000</v>
      </c>
      <c r="O2528" s="94">
        <f t="shared" si="1107"/>
        <v>1499032872.5599999</v>
      </c>
      <c r="P2528" s="94">
        <f t="shared" si="1107"/>
        <v>764022872.55999994</v>
      </c>
      <c r="Q2528" s="94">
        <f t="shared" si="1107"/>
        <v>494569688.56</v>
      </c>
      <c r="R2528" s="96">
        <f t="shared" si="1107"/>
        <v>494569688.56</v>
      </c>
    </row>
    <row r="2529" spans="1:18" ht="18.600000000000001" thickBot="1" x14ac:dyDescent="0.35">
      <c r="A2529" s="2">
        <v>2021</v>
      </c>
      <c r="B2529" s="118" t="s">
        <v>446</v>
      </c>
      <c r="C2529" s="56" t="s">
        <v>395</v>
      </c>
      <c r="D2529" s="65"/>
      <c r="E2529" s="66"/>
      <c r="F2529" s="66"/>
      <c r="G2529" s="104" t="s">
        <v>396</v>
      </c>
      <c r="H2529" s="94">
        <f t="shared" si="1106"/>
        <v>1500000000</v>
      </c>
      <c r="I2529" s="94">
        <f t="shared" si="1106"/>
        <v>0</v>
      </c>
      <c r="J2529" s="94">
        <f t="shared" si="1106"/>
        <v>0</v>
      </c>
      <c r="K2529" s="94">
        <f t="shared" si="1106"/>
        <v>0</v>
      </c>
      <c r="L2529" s="94">
        <f t="shared" si="1106"/>
        <v>0</v>
      </c>
      <c r="M2529" s="94">
        <f t="shared" si="1074"/>
        <v>0</v>
      </c>
      <c r="N2529" s="94">
        <f>+N2530</f>
        <v>1500000000</v>
      </c>
      <c r="O2529" s="94">
        <f t="shared" si="1107"/>
        <v>1499032872.5599999</v>
      </c>
      <c r="P2529" s="94">
        <f t="shared" si="1107"/>
        <v>764022872.55999994</v>
      </c>
      <c r="Q2529" s="94">
        <f t="shared" si="1107"/>
        <v>494569688.56</v>
      </c>
      <c r="R2529" s="96">
        <f t="shared" si="1107"/>
        <v>494569688.56</v>
      </c>
    </row>
    <row r="2530" spans="1:18" ht="18.600000000000001" thickBot="1" x14ac:dyDescent="0.35">
      <c r="A2530" s="2">
        <v>2021</v>
      </c>
      <c r="B2530" s="118" t="s">
        <v>446</v>
      </c>
      <c r="C2530" s="36" t="s">
        <v>421</v>
      </c>
      <c r="D2530" s="67" t="s">
        <v>172</v>
      </c>
      <c r="E2530" s="37">
        <v>54</v>
      </c>
      <c r="F2530" s="37" t="s">
        <v>19</v>
      </c>
      <c r="G2530" s="135" t="s">
        <v>208</v>
      </c>
      <c r="H2530" s="136">
        <v>1500000000</v>
      </c>
      <c r="I2530" s="100">
        <v>0</v>
      </c>
      <c r="J2530" s="100">
        <v>0</v>
      </c>
      <c r="K2530" s="100">
        <v>0</v>
      </c>
      <c r="L2530" s="100">
        <v>0</v>
      </c>
      <c r="M2530" s="100">
        <f t="shared" si="1074"/>
        <v>0</v>
      </c>
      <c r="N2530" s="100">
        <f>+H2530+M2530</f>
        <v>1500000000</v>
      </c>
      <c r="O2530" s="100">
        <v>1499032872.5599999</v>
      </c>
      <c r="P2530" s="100">
        <v>764022872.55999994</v>
      </c>
      <c r="Q2530" s="100">
        <v>494569688.56</v>
      </c>
      <c r="R2530" s="101">
        <v>494569688.56</v>
      </c>
    </row>
    <row r="2531" spans="1:18" ht="18.600000000000001" thickBot="1" x14ac:dyDescent="0.35">
      <c r="A2531" s="2">
        <v>2021</v>
      </c>
      <c r="B2531" s="118" t="s">
        <v>447</v>
      </c>
      <c r="C2531" s="5" t="s">
        <v>7</v>
      </c>
      <c r="D2531" s="6"/>
      <c r="E2531" s="6"/>
      <c r="F2531" s="6"/>
      <c r="G2531" s="81" t="s">
        <v>8</v>
      </c>
      <c r="H2531" s="8">
        <f>+H2532+H2561+H2608+H2622</f>
        <v>101565565000</v>
      </c>
      <c r="I2531" s="8">
        <f>+I2532+I2561+I2608+I2622</f>
        <v>0</v>
      </c>
      <c r="J2531" s="8">
        <f>+J2532+J2561+J2608+J2622</f>
        <v>0</v>
      </c>
      <c r="K2531" s="8">
        <f>+K2532+K2561+K2608+K2622</f>
        <v>19328164729.639999</v>
      </c>
      <c r="L2531" s="8">
        <f>+L2532+L2561+L2608+L2622</f>
        <v>19328164729.639999</v>
      </c>
      <c r="M2531" s="8">
        <f t="shared" si="1074"/>
        <v>0</v>
      </c>
      <c r="N2531" s="8">
        <f>+H2531+M2531</f>
        <v>101565565000</v>
      </c>
      <c r="O2531" s="8">
        <f t="shared" ref="O2531:R2531" si="1108">+O2532+O2561+O2608+O2622</f>
        <v>92698006260.240005</v>
      </c>
      <c r="P2531" s="8">
        <f t="shared" si="1108"/>
        <v>87062452476.159988</v>
      </c>
      <c r="Q2531" s="8">
        <f t="shared" si="1108"/>
        <v>70604349071.619995</v>
      </c>
      <c r="R2531" s="9">
        <f t="shared" si="1108"/>
        <v>70547521653.619995</v>
      </c>
    </row>
    <row r="2532" spans="1:18" ht="18.600000000000001" thickBot="1" x14ac:dyDescent="0.35">
      <c r="A2532" s="2">
        <v>2021</v>
      </c>
      <c r="B2532" s="118" t="s">
        <v>447</v>
      </c>
      <c r="C2532" s="10" t="s">
        <v>9</v>
      </c>
      <c r="D2532" s="11"/>
      <c r="E2532" s="11"/>
      <c r="F2532" s="11"/>
      <c r="G2532" s="82" t="s">
        <v>10</v>
      </c>
      <c r="H2532" s="83">
        <f>+H2533</f>
        <v>48846668000</v>
      </c>
      <c r="I2532" s="83">
        <f>+I2533</f>
        <v>0</v>
      </c>
      <c r="J2532" s="83">
        <f>+J2533</f>
        <v>0</v>
      </c>
      <c r="K2532" s="83">
        <f>+K2533</f>
        <v>7853914696</v>
      </c>
      <c r="L2532" s="83">
        <f>+L2533</f>
        <v>6992126110</v>
      </c>
      <c r="M2532" s="83">
        <f t="shared" si="1074"/>
        <v>861788586</v>
      </c>
      <c r="N2532" s="83">
        <f>+N2533</f>
        <v>49708456586</v>
      </c>
      <c r="O2532" s="83">
        <f t="shared" ref="O2532:R2532" si="1109">+O2533</f>
        <v>49708456586</v>
      </c>
      <c r="P2532" s="83">
        <f t="shared" si="1109"/>
        <v>44321874796.029999</v>
      </c>
      <c r="Q2532" s="83">
        <f t="shared" si="1109"/>
        <v>44114057410.029999</v>
      </c>
      <c r="R2532" s="84">
        <f t="shared" si="1109"/>
        <v>44111288740.029999</v>
      </c>
    </row>
    <row r="2533" spans="1:18" ht="18.600000000000001" thickBot="1" x14ac:dyDescent="0.35">
      <c r="A2533" s="2">
        <v>2021</v>
      </c>
      <c r="B2533" s="118" t="s">
        <v>447</v>
      </c>
      <c r="C2533" s="15" t="s">
        <v>11</v>
      </c>
      <c r="D2533" s="16"/>
      <c r="E2533" s="16"/>
      <c r="F2533" s="16"/>
      <c r="G2533" s="85" t="s">
        <v>12</v>
      </c>
      <c r="H2533" s="86">
        <f>+H2534+H2544+H2552+H2559</f>
        <v>48846668000</v>
      </c>
      <c r="I2533" s="86">
        <f>+I2534+I2544+I2552+I2559</f>
        <v>0</v>
      </c>
      <c r="J2533" s="86">
        <f>+J2534+J2544+J2552+J2559</f>
        <v>0</v>
      </c>
      <c r="K2533" s="86">
        <f>+K2534+K2544+K2552+K2559</f>
        <v>7853914696</v>
      </c>
      <c r="L2533" s="86">
        <f>+L2534+L2544+L2552+L2559</f>
        <v>6992126110</v>
      </c>
      <c r="M2533" s="86">
        <f t="shared" ref="M2533:M2598" si="1110">+I2533-J2533+K2533-L2533</f>
        <v>861788586</v>
      </c>
      <c r="N2533" s="86">
        <f>+N2534+N2544+N2552+N2559</f>
        <v>49708456586</v>
      </c>
      <c r="O2533" s="86">
        <f t="shared" ref="O2533:R2533" si="1111">+O2534+O2544+O2552+O2559</f>
        <v>49708456586</v>
      </c>
      <c r="P2533" s="86">
        <f t="shared" si="1111"/>
        <v>44321874796.029999</v>
      </c>
      <c r="Q2533" s="86">
        <f t="shared" si="1111"/>
        <v>44114057410.029999</v>
      </c>
      <c r="R2533" s="87">
        <f t="shared" si="1111"/>
        <v>44111288740.029999</v>
      </c>
    </row>
    <row r="2534" spans="1:18" ht="18.600000000000001" thickBot="1" x14ac:dyDescent="0.35">
      <c r="A2534" s="2">
        <v>2021</v>
      </c>
      <c r="B2534" s="118" t="s">
        <v>447</v>
      </c>
      <c r="C2534" s="15" t="s">
        <v>13</v>
      </c>
      <c r="D2534" s="16"/>
      <c r="E2534" s="16"/>
      <c r="F2534" s="16"/>
      <c r="G2534" s="85" t="s">
        <v>14</v>
      </c>
      <c r="H2534" s="86">
        <f>+H2535</f>
        <v>28789591000</v>
      </c>
      <c r="I2534" s="86">
        <f>+I2535</f>
        <v>0</v>
      </c>
      <c r="J2534" s="86">
        <f>+J2535</f>
        <v>0</v>
      </c>
      <c r="K2534" s="86">
        <f>+K2535</f>
        <v>5400075911</v>
      </c>
      <c r="L2534" s="86">
        <f>+L2535</f>
        <v>880500000</v>
      </c>
      <c r="M2534" s="86">
        <f t="shared" si="1110"/>
        <v>4519575911</v>
      </c>
      <c r="N2534" s="86">
        <f>+N2535</f>
        <v>33309166911</v>
      </c>
      <c r="O2534" s="86">
        <f t="shared" ref="O2534:R2534" si="1112">+O2535</f>
        <v>33309166911</v>
      </c>
      <c r="P2534" s="86">
        <f t="shared" si="1112"/>
        <v>30671090598.549999</v>
      </c>
      <c r="Q2534" s="86">
        <f t="shared" si="1112"/>
        <v>30671090598.549999</v>
      </c>
      <c r="R2534" s="87">
        <f t="shared" si="1112"/>
        <v>30671090598.549999</v>
      </c>
    </row>
    <row r="2535" spans="1:18" ht="18.600000000000001" thickBot="1" x14ac:dyDescent="0.35">
      <c r="A2535" s="2">
        <v>2021</v>
      </c>
      <c r="B2535" s="118" t="s">
        <v>447</v>
      </c>
      <c r="C2535" s="15" t="s">
        <v>15</v>
      </c>
      <c r="D2535" s="16"/>
      <c r="E2535" s="16"/>
      <c r="F2535" s="16"/>
      <c r="G2535" s="85" t="s">
        <v>16</v>
      </c>
      <c r="H2535" s="86">
        <f>SUM(H2536:H2543)</f>
        <v>28789591000</v>
      </c>
      <c r="I2535" s="86">
        <f>SUM(I2536:I2543)</f>
        <v>0</v>
      </c>
      <c r="J2535" s="86">
        <f>SUM(J2536:J2543)</f>
        <v>0</v>
      </c>
      <c r="K2535" s="86">
        <f>SUM(K2536:K2543)</f>
        <v>5400075911</v>
      </c>
      <c r="L2535" s="86">
        <f>SUM(L2536:L2543)</f>
        <v>880500000</v>
      </c>
      <c r="M2535" s="86">
        <f t="shared" si="1110"/>
        <v>4519575911</v>
      </c>
      <c r="N2535" s="86">
        <f>SUM(N2536:N2543)</f>
        <v>33309166911</v>
      </c>
      <c r="O2535" s="86">
        <f t="shared" ref="O2535:R2535" si="1113">SUM(O2536:O2543)</f>
        <v>33309166911</v>
      </c>
      <c r="P2535" s="86">
        <f t="shared" si="1113"/>
        <v>30671090598.549999</v>
      </c>
      <c r="Q2535" s="86">
        <f t="shared" si="1113"/>
        <v>30671090598.549999</v>
      </c>
      <c r="R2535" s="87">
        <f t="shared" si="1113"/>
        <v>30671090598.549999</v>
      </c>
    </row>
    <row r="2536" spans="1:18" ht="18.600000000000001" thickBot="1" x14ac:dyDescent="0.35">
      <c r="A2536" s="2">
        <v>2021</v>
      </c>
      <c r="B2536" s="118" t="s">
        <v>447</v>
      </c>
      <c r="C2536" s="20" t="s">
        <v>17</v>
      </c>
      <c r="D2536" s="21" t="s">
        <v>18</v>
      </c>
      <c r="E2536" s="21">
        <v>20</v>
      </c>
      <c r="F2536" s="21" t="s">
        <v>19</v>
      </c>
      <c r="G2536" s="88" t="s">
        <v>20</v>
      </c>
      <c r="H2536" s="89">
        <v>22821279655</v>
      </c>
      <c r="I2536" s="90">
        <v>0</v>
      </c>
      <c r="J2536" s="90">
        <v>0</v>
      </c>
      <c r="K2536" s="90">
        <f>210000000+2088696377</f>
        <v>2298696377</v>
      </c>
      <c r="L2536" s="90">
        <v>16000000</v>
      </c>
      <c r="M2536" s="90">
        <f t="shared" si="1110"/>
        <v>2282696377</v>
      </c>
      <c r="N2536" s="89">
        <f>+H2536+M2536</f>
        <v>25103976032</v>
      </c>
      <c r="O2536" s="90">
        <v>25103976032</v>
      </c>
      <c r="P2536" s="90">
        <v>23000885824.240002</v>
      </c>
      <c r="Q2536" s="90">
        <v>23000885824.240002</v>
      </c>
      <c r="R2536" s="91">
        <v>23000885824.240002</v>
      </c>
    </row>
    <row r="2537" spans="1:18" ht="18.600000000000001" thickBot="1" x14ac:dyDescent="0.35">
      <c r="A2537" s="2">
        <v>2021</v>
      </c>
      <c r="B2537" s="118" t="s">
        <v>447</v>
      </c>
      <c r="C2537" s="20" t="s">
        <v>21</v>
      </c>
      <c r="D2537" s="21" t="s">
        <v>18</v>
      </c>
      <c r="E2537" s="21">
        <v>20</v>
      </c>
      <c r="F2537" s="21" t="s">
        <v>19</v>
      </c>
      <c r="G2537" s="88" t="s">
        <v>22</v>
      </c>
      <c r="H2537" s="89">
        <v>1516830834</v>
      </c>
      <c r="I2537" s="90">
        <v>0</v>
      </c>
      <c r="J2537" s="90">
        <v>0</v>
      </c>
      <c r="K2537" s="90">
        <f>380000000+46825192</f>
        <v>426825192</v>
      </c>
      <c r="L2537" s="90">
        <v>0</v>
      </c>
      <c r="M2537" s="90">
        <f t="shared" si="1110"/>
        <v>426825192</v>
      </c>
      <c r="N2537" s="89">
        <f t="shared" ref="N2537:N2543" si="1114">+H2537+M2537</f>
        <v>1943656026</v>
      </c>
      <c r="O2537" s="90">
        <v>1943656026</v>
      </c>
      <c r="P2537" s="90">
        <v>1763359676.9100001</v>
      </c>
      <c r="Q2537" s="90">
        <v>1763359676.9100001</v>
      </c>
      <c r="R2537" s="91">
        <v>1763359676.9100001</v>
      </c>
    </row>
    <row r="2538" spans="1:18" ht="18.600000000000001" thickBot="1" x14ac:dyDescent="0.35">
      <c r="A2538" s="2">
        <v>2021</v>
      </c>
      <c r="B2538" s="118" t="s">
        <v>447</v>
      </c>
      <c r="C2538" s="20" t="s">
        <v>23</v>
      </c>
      <c r="D2538" s="21" t="s">
        <v>18</v>
      </c>
      <c r="E2538" s="21">
        <v>20</v>
      </c>
      <c r="F2538" s="21" t="s">
        <v>19</v>
      </c>
      <c r="G2538" s="88" t="s">
        <v>24</v>
      </c>
      <c r="H2538" s="89">
        <v>2475792</v>
      </c>
      <c r="I2538" s="90">
        <v>0</v>
      </c>
      <c r="J2538" s="90">
        <v>0</v>
      </c>
      <c r="K2538" s="90">
        <v>0</v>
      </c>
      <c r="L2538" s="90">
        <v>168213</v>
      </c>
      <c r="M2538" s="90">
        <f t="shared" si="1110"/>
        <v>-168213</v>
      </c>
      <c r="N2538" s="89">
        <f t="shared" si="1114"/>
        <v>2307579</v>
      </c>
      <c r="O2538" s="92">
        <v>2307579</v>
      </c>
      <c r="P2538" s="90">
        <v>2104107.44</v>
      </c>
      <c r="Q2538" s="90">
        <v>2104107.44</v>
      </c>
      <c r="R2538" s="91">
        <v>2104107.44</v>
      </c>
    </row>
    <row r="2539" spans="1:18" ht="18.600000000000001" thickBot="1" x14ac:dyDescent="0.35">
      <c r="A2539" s="2">
        <v>2021</v>
      </c>
      <c r="B2539" s="118" t="s">
        <v>447</v>
      </c>
      <c r="C2539" s="20" t="s">
        <v>25</v>
      </c>
      <c r="D2539" s="21" t="s">
        <v>18</v>
      </c>
      <c r="E2539" s="21">
        <v>20</v>
      </c>
      <c r="F2539" s="21" t="s">
        <v>19</v>
      </c>
      <c r="G2539" s="88" t="s">
        <v>26</v>
      </c>
      <c r="H2539" s="89">
        <v>1222067257</v>
      </c>
      <c r="I2539" s="90">
        <v>0</v>
      </c>
      <c r="J2539" s="90">
        <v>0</v>
      </c>
      <c r="K2539" s="90">
        <f>16000000+4500000</f>
        <v>20500000</v>
      </c>
      <c r="L2539" s="90">
        <v>0</v>
      </c>
      <c r="M2539" s="90">
        <f t="shared" si="1110"/>
        <v>20500000</v>
      </c>
      <c r="N2539" s="89">
        <f t="shared" si="1114"/>
        <v>1242567257</v>
      </c>
      <c r="O2539" s="92">
        <v>1242567257</v>
      </c>
      <c r="P2539" s="90">
        <v>1241918699.9000001</v>
      </c>
      <c r="Q2539" s="90">
        <v>1241918699.9000001</v>
      </c>
      <c r="R2539" s="91">
        <v>1241918699.9000001</v>
      </c>
    </row>
    <row r="2540" spans="1:18" ht="18.600000000000001" thickBot="1" x14ac:dyDescent="0.35">
      <c r="A2540" s="2">
        <v>2021</v>
      </c>
      <c r="B2540" s="118" t="s">
        <v>447</v>
      </c>
      <c r="C2540" s="20" t="s">
        <v>27</v>
      </c>
      <c r="D2540" s="21" t="s">
        <v>18</v>
      </c>
      <c r="E2540" s="21">
        <v>20</v>
      </c>
      <c r="F2540" s="21" t="s">
        <v>19</v>
      </c>
      <c r="G2540" s="88" t="s">
        <v>28</v>
      </c>
      <c r="H2540" s="89">
        <v>883433667</v>
      </c>
      <c r="I2540" s="90">
        <v>0</v>
      </c>
      <c r="J2540" s="90">
        <v>0</v>
      </c>
      <c r="K2540" s="90">
        <v>0</v>
      </c>
      <c r="L2540" s="90">
        <v>72141707</v>
      </c>
      <c r="M2540" s="90">
        <f t="shared" si="1110"/>
        <v>-72141707</v>
      </c>
      <c r="N2540" s="89">
        <f t="shared" si="1114"/>
        <v>811291960</v>
      </c>
      <c r="O2540" s="92">
        <v>811291960</v>
      </c>
      <c r="P2540" s="90">
        <v>794195711.21000004</v>
      </c>
      <c r="Q2540" s="90">
        <v>794195711.21000004</v>
      </c>
      <c r="R2540" s="91">
        <v>794195711.21000004</v>
      </c>
    </row>
    <row r="2541" spans="1:18" ht="31.8" thickBot="1" x14ac:dyDescent="0.35">
      <c r="A2541" s="2">
        <v>2021</v>
      </c>
      <c r="B2541" s="118" t="s">
        <v>447</v>
      </c>
      <c r="C2541" s="20" t="s">
        <v>29</v>
      </c>
      <c r="D2541" s="21" t="s">
        <v>18</v>
      </c>
      <c r="E2541" s="21">
        <v>20</v>
      </c>
      <c r="F2541" s="21" t="s">
        <v>19</v>
      </c>
      <c r="G2541" s="88" t="s">
        <v>30</v>
      </c>
      <c r="H2541" s="89">
        <v>76852744</v>
      </c>
      <c r="I2541" s="90">
        <v>0</v>
      </c>
      <c r="J2541" s="90">
        <v>0</v>
      </c>
      <c r="K2541" s="90">
        <v>35370165</v>
      </c>
      <c r="L2541" s="90">
        <v>0</v>
      </c>
      <c r="M2541" s="90">
        <f t="shared" si="1110"/>
        <v>35370165</v>
      </c>
      <c r="N2541" s="89">
        <f t="shared" si="1114"/>
        <v>112222909</v>
      </c>
      <c r="O2541" s="92">
        <v>112222909</v>
      </c>
      <c r="P2541" s="90">
        <v>68829788.730000004</v>
      </c>
      <c r="Q2541" s="90">
        <v>68829788.730000004</v>
      </c>
      <c r="R2541" s="91">
        <v>68829788.730000004</v>
      </c>
    </row>
    <row r="2542" spans="1:18" ht="18.600000000000001" thickBot="1" x14ac:dyDescent="0.35">
      <c r="A2542" s="2">
        <v>2021</v>
      </c>
      <c r="B2542" s="118" t="s">
        <v>447</v>
      </c>
      <c r="C2542" s="20" t="s">
        <v>31</v>
      </c>
      <c r="D2542" s="21" t="s">
        <v>18</v>
      </c>
      <c r="E2542" s="21">
        <v>20</v>
      </c>
      <c r="F2542" s="21" t="s">
        <v>19</v>
      </c>
      <c r="G2542" s="88" t="s">
        <v>32</v>
      </c>
      <c r="H2542" s="89">
        <v>1271900429</v>
      </c>
      <c r="I2542" s="90">
        <v>0</v>
      </c>
      <c r="J2542" s="90">
        <v>0</v>
      </c>
      <c r="K2542" s="90">
        <v>2348684177</v>
      </c>
      <c r="L2542" s="90">
        <f>650000000+142190080</f>
        <v>792190080</v>
      </c>
      <c r="M2542" s="90">
        <f t="shared" si="1110"/>
        <v>1556494097</v>
      </c>
      <c r="N2542" s="89">
        <f t="shared" si="1114"/>
        <v>2828394526</v>
      </c>
      <c r="O2542" s="92">
        <v>2828394526</v>
      </c>
      <c r="P2542" s="90">
        <v>2638932840.5300002</v>
      </c>
      <c r="Q2542" s="90">
        <v>2638932840.5300002</v>
      </c>
      <c r="R2542" s="91">
        <v>2638932840.5300002</v>
      </c>
    </row>
    <row r="2543" spans="1:18" ht="18.600000000000001" thickBot="1" x14ac:dyDescent="0.35">
      <c r="A2543" s="2">
        <v>2021</v>
      </c>
      <c r="B2543" s="118" t="s">
        <v>447</v>
      </c>
      <c r="C2543" s="20" t="s">
        <v>33</v>
      </c>
      <c r="D2543" s="21" t="s">
        <v>18</v>
      </c>
      <c r="E2543" s="21">
        <v>20</v>
      </c>
      <c r="F2543" s="21" t="s">
        <v>19</v>
      </c>
      <c r="G2543" s="88" t="s">
        <v>34</v>
      </c>
      <c r="H2543" s="89">
        <v>994750622</v>
      </c>
      <c r="I2543" s="90">
        <v>0</v>
      </c>
      <c r="J2543" s="90">
        <v>0</v>
      </c>
      <c r="K2543" s="90">
        <v>270000000</v>
      </c>
      <c r="L2543" s="90">
        <v>0</v>
      </c>
      <c r="M2543" s="90">
        <f t="shared" si="1110"/>
        <v>270000000</v>
      </c>
      <c r="N2543" s="89">
        <f t="shared" si="1114"/>
        <v>1264750622</v>
      </c>
      <c r="O2543" s="92">
        <v>1264750622</v>
      </c>
      <c r="P2543" s="90">
        <v>1160863949.5899999</v>
      </c>
      <c r="Q2543" s="90">
        <v>1160863949.5899999</v>
      </c>
      <c r="R2543" s="91">
        <v>1160863949.5899999</v>
      </c>
    </row>
    <row r="2544" spans="1:18" ht="18.600000000000001" thickBot="1" x14ac:dyDescent="0.35">
      <c r="A2544" s="2">
        <v>2021</v>
      </c>
      <c r="B2544" s="118" t="s">
        <v>447</v>
      </c>
      <c r="C2544" s="15" t="s">
        <v>35</v>
      </c>
      <c r="D2544" s="16"/>
      <c r="E2544" s="16"/>
      <c r="F2544" s="21"/>
      <c r="G2544" s="85" t="s">
        <v>36</v>
      </c>
      <c r="H2544" s="86">
        <f>SUM(H2545:H2551)</f>
        <v>10389288000</v>
      </c>
      <c r="I2544" s="86">
        <f>SUM(I2545:I2551)</f>
        <v>0</v>
      </c>
      <c r="J2544" s="86">
        <f>SUM(J2545:J2551)</f>
        <v>0</v>
      </c>
      <c r="K2544" s="86">
        <f>SUM(K2545:K2551)</f>
        <v>2403838785</v>
      </c>
      <c r="L2544" s="86">
        <f>SUM(L2545:L2551)</f>
        <v>750000000</v>
      </c>
      <c r="M2544" s="86">
        <f t="shared" si="1110"/>
        <v>1653838785</v>
      </c>
      <c r="N2544" s="86">
        <f>SUM(N2545:N2551)</f>
        <v>12043126785</v>
      </c>
      <c r="O2544" s="86">
        <f t="shared" ref="O2544:R2544" si="1115">SUM(O2545:O2551)</f>
        <v>12043126785</v>
      </c>
      <c r="P2544" s="86">
        <f t="shared" si="1115"/>
        <v>9768390441.0899982</v>
      </c>
      <c r="Q2544" s="86">
        <f t="shared" si="1115"/>
        <v>9560573055.0899982</v>
      </c>
      <c r="R2544" s="87">
        <f t="shared" si="1115"/>
        <v>9557804385.0899982</v>
      </c>
    </row>
    <row r="2545" spans="1:18" ht="18.600000000000001" thickBot="1" x14ac:dyDescent="0.35">
      <c r="A2545" s="2">
        <v>2021</v>
      </c>
      <c r="B2545" s="118" t="s">
        <v>447</v>
      </c>
      <c r="C2545" s="20" t="s">
        <v>37</v>
      </c>
      <c r="D2545" s="21" t="s">
        <v>18</v>
      </c>
      <c r="E2545" s="21">
        <v>20</v>
      </c>
      <c r="F2545" s="21" t="s">
        <v>19</v>
      </c>
      <c r="G2545" s="88" t="s">
        <v>412</v>
      </c>
      <c r="H2545" s="89">
        <v>3540437888</v>
      </c>
      <c r="I2545" s="90">
        <v>0</v>
      </c>
      <c r="J2545" s="90">
        <v>0</v>
      </c>
      <c r="K2545" s="90">
        <v>612436264</v>
      </c>
      <c r="L2545" s="90">
        <v>600000000</v>
      </c>
      <c r="M2545" s="90">
        <f t="shared" si="1110"/>
        <v>12436264</v>
      </c>
      <c r="N2545" s="89">
        <f t="shared" ref="N2545:N2551" si="1116">+H2545+M2545</f>
        <v>3552874152</v>
      </c>
      <c r="O2545" s="92">
        <v>3552874152</v>
      </c>
      <c r="P2545" s="90">
        <v>2871678730.4000001</v>
      </c>
      <c r="Q2545" s="90">
        <v>2871678730.4000001</v>
      </c>
      <c r="R2545" s="91">
        <v>2871678730.4000001</v>
      </c>
    </row>
    <row r="2546" spans="1:18" ht="18.600000000000001" thickBot="1" x14ac:dyDescent="0.35">
      <c r="A2546" s="2">
        <v>2021</v>
      </c>
      <c r="B2546" s="118" t="s">
        <v>447</v>
      </c>
      <c r="C2546" s="20" t="s">
        <v>39</v>
      </c>
      <c r="D2546" s="21" t="s">
        <v>18</v>
      </c>
      <c r="E2546" s="21">
        <v>20</v>
      </c>
      <c r="F2546" s="21" t="s">
        <v>19</v>
      </c>
      <c r="G2546" s="88" t="s">
        <v>413</v>
      </c>
      <c r="H2546" s="89">
        <v>2411282700</v>
      </c>
      <c r="I2546" s="90">
        <v>0</v>
      </c>
      <c r="J2546" s="90">
        <v>0</v>
      </c>
      <c r="K2546" s="90">
        <v>308851092</v>
      </c>
      <c r="L2546" s="90">
        <v>150000000</v>
      </c>
      <c r="M2546" s="90">
        <f t="shared" si="1110"/>
        <v>158851092</v>
      </c>
      <c r="N2546" s="89">
        <f t="shared" si="1116"/>
        <v>2570133792</v>
      </c>
      <c r="O2546" s="92">
        <v>2570133792</v>
      </c>
      <c r="P2546" s="90">
        <v>2034167050.4000001</v>
      </c>
      <c r="Q2546" s="90">
        <v>2034167050.4000001</v>
      </c>
      <c r="R2546" s="91">
        <v>2034167050.4000001</v>
      </c>
    </row>
    <row r="2547" spans="1:18" ht="18.600000000000001" thickBot="1" x14ac:dyDescent="0.35">
      <c r="A2547" s="2">
        <v>2021</v>
      </c>
      <c r="B2547" s="118" t="s">
        <v>447</v>
      </c>
      <c r="C2547" s="20" t="s">
        <v>41</v>
      </c>
      <c r="D2547" s="21" t="s">
        <v>18</v>
      </c>
      <c r="E2547" s="21">
        <v>20</v>
      </c>
      <c r="F2547" s="21" t="s">
        <v>19</v>
      </c>
      <c r="G2547" s="88" t="s">
        <v>42</v>
      </c>
      <c r="H2547" s="89">
        <v>1539154912</v>
      </c>
      <c r="I2547" s="90">
        <v>0</v>
      </c>
      <c r="J2547" s="90">
        <v>0</v>
      </c>
      <c r="K2547" s="90">
        <f>600000000+150000000+714891320</f>
        <v>1464891320</v>
      </c>
      <c r="L2547" s="90">
        <v>0</v>
      </c>
      <c r="M2547" s="90">
        <f t="shared" si="1110"/>
        <v>1464891320</v>
      </c>
      <c r="N2547" s="89">
        <f t="shared" si="1116"/>
        <v>3004046232</v>
      </c>
      <c r="O2547" s="92">
        <v>3004046232</v>
      </c>
      <c r="P2547" s="90">
        <v>2481193434.6900001</v>
      </c>
      <c r="Q2547" s="90">
        <v>2273376048.6900001</v>
      </c>
      <c r="R2547" s="91">
        <v>2270607378.6900001</v>
      </c>
    </row>
    <row r="2548" spans="1:18" ht="18.600000000000001" thickBot="1" x14ac:dyDescent="0.35">
      <c r="A2548" s="2">
        <v>2021</v>
      </c>
      <c r="B2548" s="118" t="s">
        <v>447</v>
      </c>
      <c r="C2548" s="20" t="s">
        <v>43</v>
      </c>
      <c r="D2548" s="21" t="s">
        <v>18</v>
      </c>
      <c r="E2548" s="21">
        <v>20</v>
      </c>
      <c r="F2548" s="21" t="s">
        <v>19</v>
      </c>
      <c r="G2548" s="88" t="s">
        <v>428</v>
      </c>
      <c r="H2548" s="89">
        <v>1254967000</v>
      </c>
      <c r="I2548" s="90">
        <v>0</v>
      </c>
      <c r="J2548" s="90">
        <v>0</v>
      </c>
      <c r="K2548" s="90">
        <v>0</v>
      </c>
      <c r="L2548" s="90">
        <v>0</v>
      </c>
      <c r="M2548" s="90">
        <f t="shared" si="1110"/>
        <v>0</v>
      </c>
      <c r="N2548" s="89">
        <f t="shared" si="1116"/>
        <v>1254967000</v>
      </c>
      <c r="O2548" s="92">
        <v>1254967000</v>
      </c>
      <c r="P2548" s="90">
        <v>1005637840</v>
      </c>
      <c r="Q2548" s="90">
        <v>1005637840</v>
      </c>
      <c r="R2548" s="91">
        <v>1005637840</v>
      </c>
    </row>
    <row r="2549" spans="1:18" ht="31.8" thickBot="1" x14ac:dyDescent="0.35">
      <c r="A2549" s="2">
        <v>2021</v>
      </c>
      <c r="B2549" s="118" t="s">
        <v>447</v>
      </c>
      <c r="C2549" s="20" t="s">
        <v>45</v>
      </c>
      <c r="D2549" s="21" t="s">
        <v>18</v>
      </c>
      <c r="E2549" s="21">
        <v>20</v>
      </c>
      <c r="F2549" s="21" t="s">
        <v>19</v>
      </c>
      <c r="G2549" s="88" t="s">
        <v>46</v>
      </c>
      <c r="H2549" s="89">
        <v>145133600</v>
      </c>
      <c r="I2549" s="90">
        <v>0</v>
      </c>
      <c r="J2549" s="90">
        <v>0</v>
      </c>
      <c r="K2549" s="90">
        <v>0</v>
      </c>
      <c r="L2549" s="90">
        <v>0</v>
      </c>
      <c r="M2549" s="90">
        <f t="shared" si="1110"/>
        <v>0</v>
      </c>
      <c r="N2549" s="89">
        <f t="shared" si="1116"/>
        <v>145133600</v>
      </c>
      <c r="O2549" s="92">
        <v>145133600</v>
      </c>
      <c r="P2549" s="90">
        <v>118564122.40000001</v>
      </c>
      <c r="Q2549" s="90">
        <v>118564122.40000001</v>
      </c>
      <c r="R2549" s="91">
        <v>118564122.40000001</v>
      </c>
    </row>
    <row r="2550" spans="1:18" ht="18.600000000000001" thickBot="1" x14ac:dyDescent="0.35">
      <c r="A2550" s="2">
        <v>2021</v>
      </c>
      <c r="B2550" s="118" t="s">
        <v>447</v>
      </c>
      <c r="C2550" s="20" t="s">
        <v>47</v>
      </c>
      <c r="D2550" s="21" t="s">
        <v>18</v>
      </c>
      <c r="E2550" s="21">
        <v>20</v>
      </c>
      <c r="F2550" s="21" t="s">
        <v>19</v>
      </c>
      <c r="G2550" s="88" t="s">
        <v>48</v>
      </c>
      <c r="H2550" s="89">
        <v>898748700</v>
      </c>
      <c r="I2550" s="90">
        <v>0</v>
      </c>
      <c r="J2550" s="90">
        <v>0</v>
      </c>
      <c r="K2550" s="90">
        <v>17660109</v>
      </c>
      <c r="L2550" s="90">
        <v>0</v>
      </c>
      <c r="M2550" s="90">
        <f t="shared" si="1110"/>
        <v>17660109</v>
      </c>
      <c r="N2550" s="89">
        <f t="shared" si="1116"/>
        <v>916408809</v>
      </c>
      <c r="O2550" s="92">
        <v>916408809</v>
      </c>
      <c r="P2550" s="90">
        <v>754257806.39999998</v>
      </c>
      <c r="Q2550" s="90">
        <v>754257806.39999998</v>
      </c>
      <c r="R2550" s="91">
        <v>754257806.39999998</v>
      </c>
    </row>
    <row r="2551" spans="1:18" ht="18.600000000000001" thickBot="1" x14ac:dyDescent="0.35">
      <c r="A2551" s="2">
        <v>2021</v>
      </c>
      <c r="B2551" s="118" t="s">
        <v>447</v>
      </c>
      <c r="C2551" s="20" t="s">
        <v>49</v>
      </c>
      <c r="D2551" s="21" t="s">
        <v>18</v>
      </c>
      <c r="E2551" s="21">
        <v>20</v>
      </c>
      <c r="F2551" s="21" t="s">
        <v>19</v>
      </c>
      <c r="G2551" s="88" t="s">
        <v>50</v>
      </c>
      <c r="H2551" s="89">
        <v>599563200</v>
      </c>
      <c r="I2551" s="90">
        <v>0</v>
      </c>
      <c r="J2551" s="90">
        <v>0</v>
      </c>
      <c r="K2551" s="90">
        <v>0</v>
      </c>
      <c r="L2551" s="90">
        <v>0</v>
      </c>
      <c r="M2551" s="90">
        <f t="shared" si="1110"/>
        <v>0</v>
      </c>
      <c r="N2551" s="89">
        <f t="shared" si="1116"/>
        <v>599563200</v>
      </c>
      <c r="O2551" s="92">
        <v>599563200</v>
      </c>
      <c r="P2551" s="90">
        <v>502891456.80000001</v>
      </c>
      <c r="Q2551" s="90">
        <v>502891456.80000001</v>
      </c>
      <c r="R2551" s="91">
        <v>502891456.80000001</v>
      </c>
    </row>
    <row r="2552" spans="1:18" ht="31.8" thickBot="1" x14ac:dyDescent="0.35">
      <c r="A2552" s="2">
        <v>2021</v>
      </c>
      <c r="B2552" s="118" t="s">
        <v>447</v>
      </c>
      <c r="C2552" s="15" t="s">
        <v>51</v>
      </c>
      <c r="D2552" s="16"/>
      <c r="E2552" s="16"/>
      <c r="F2552" s="21"/>
      <c r="G2552" s="85" t="s">
        <v>52</v>
      </c>
      <c r="H2552" s="86">
        <f>+H2553+H2557+H2558</f>
        <v>5077431000</v>
      </c>
      <c r="I2552" s="86">
        <f>+I2553+I2557+I2558</f>
        <v>0</v>
      </c>
      <c r="J2552" s="86">
        <f>+J2553+J2557+J2558</f>
        <v>0</v>
      </c>
      <c r="K2552" s="86">
        <f>+K2553+K2557+K2558</f>
        <v>50000000</v>
      </c>
      <c r="L2552" s="86">
        <f>+L2553+L2557+L2558</f>
        <v>771268110</v>
      </c>
      <c r="M2552" s="86">
        <f t="shared" si="1110"/>
        <v>-721268110</v>
      </c>
      <c r="N2552" s="86">
        <f>+N2553+N2557+N2558</f>
        <v>4356162890</v>
      </c>
      <c r="O2552" s="86">
        <f t="shared" ref="O2552:Q2552" si="1117">+O2553+O2557+O2558</f>
        <v>4356162890</v>
      </c>
      <c r="P2552" s="86">
        <f t="shared" si="1117"/>
        <v>3882393756.3899999</v>
      </c>
      <c r="Q2552" s="86">
        <f t="shared" si="1117"/>
        <v>3882393756.3899999</v>
      </c>
      <c r="R2552" s="87">
        <v>3882393756.3899999</v>
      </c>
    </row>
    <row r="2553" spans="1:18" ht="31.8" thickBot="1" x14ac:dyDescent="0.35">
      <c r="A2553" s="2">
        <v>2021</v>
      </c>
      <c r="B2553" s="118" t="s">
        <v>447</v>
      </c>
      <c r="C2553" s="15" t="s">
        <v>53</v>
      </c>
      <c r="D2553" s="16"/>
      <c r="E2553" s="16"/>
      <c r="F2553" s="16"/>
      <c r="G2553" s="85" t="s">
        <v>54</v>
      </c>
      <c r="H2553" s="86">
        <f>+H2554+H2555+H2556</f>
        <v>2059834541</v>
      </c>
      <c r="I2553" s="86">
        <f>+I2554+I2555+I2556</f>
        <v>0</v>
      </c>
      <c r="J2553" s="86">
        <f>+J2554+J2555+J2556</f>
        <v>0</v>
      </c>
      <c r="K2553" s="86">
        <f>+K2554+K2555+K2556</f>
        <v>50000000</v>
      </c>
      <c r="L2553" s="86">
        <f>+L2554+L2555+L2556</f>
        <v>126732436</v>
      </c>
      <c r="M2553" s="86">
        <f t="shared" si="1110"/>
        <v>-76732436</v>
      </c>
      <c r="N2553" s="134">
        <f>+N2554+N2555+N2556</f>
        <v>1983102105</v>
      </c>
      <c r="O2553" s="86">
        <f t="shared" ref="O2553:R2553" si="1118">+O2554+O2555+O2556</f>
        <v>1983102105</v>
      </c>
      <c r="P2553" s="86">
        <f t="shared" si="1118"/>
        <v>1771381445.9499998</v>
      </c>
      <c r="Q2553" s="86">
        <f t="shared" si="1118"/>
        <v>1771381445.9499998</v>
      </c>
      <c r="R2553" s="87">
        <f t="shared" si="1118"/>
        <v>1771381445.9499998</v>
      </c>
    </row>
    <row r="2554" spans="1:18" ht="18.600000000000001" thickBot="1" x14ac:dyDescent="0.35">
      <c r="A2554" s="2">
        <v>2021</v>
      </c>
      <c r="B2554" s="118" t="s">
        <v>447</v>
      </c>
      <c r="C2554" s="20" t="s">
        <v>55</v>
      </c>
      <c r="D2554" s="21" t="s">
        <v>18</v>
      </c>
      <c r="E2554" s="21">
        <v>20</v>
      </c>
      <c r="F2554" s="21" t="s">
        <v>19</v>
      </c>
      <c r="G2554" s="88" t="s">
        <v>419</v>
      </c>
      <c r="H2554" s="89">
        <v>1440417805</v>
      </c>
      <c r="I2554" s="90">
        <v>0</v>
      </c>
      <c r="J2554" s="90">
        <v>0</v>
      </c>
      <c r="K2554" s="90"/>
      <c r="L2554" s="90">
        <v>113562243</v>
      </c>
      <c r="M2554" s="90">
        <f t="shared" si="1110"/>
        <v>-113562243</v>
      </c>
      <c r="N2554" s="89">
        <f t="shared" ref="N2554:N2558" si="1119">+H2554+M2554</f>
        <v>1326855562</v>
      </c>
      <c r="O2554" s="92">
        <v>1326855562</v>
      </c>
      <c r="P2554" s="92">
        <v>1215834746.3</v>
      </c>
      <c r="Q2554" s="90">
        <v>1215834746.3</v>
      </c>
      <c r="R2554" s="91">
        <v>1215834746.3</v>
      </c>
    </row>
    <row r="2555" spans="1:18" ht="18.600000000000001" thickBot="1" x14ac:dyDescent="0.35">
      <c r="A2555" s="2">
        <v>2021</v>
      </c>
      <c r="B2555" s="118" t="s">
        <v>447</v>
      </c>
      <c r="C2555" s="20" t="s">
        <v>57</v>
      </c>
      <c r="D2555" s="21" t="s">
        <v>18</v>
      </c>
      <c r="E2555" s="21">
        <v>20</v>
      </c>
      <c r="F2555" s="21" t="s">
        <v>19</v>
      </c>
      <c r="G2555" s="88" t="s">
        <v>58</v>
      </c>
      <c r="H2555" s="89">
        <v>510000000</v>
      </c>
      <c r="I2555" s="90">
        <v>0</v>
      </c>
      <c r="J2555" s="90">
        <v>0</v>
      </c>
      <c r="K2555" s="90">
        <v>0</v>
      </c>
      <c r="L2555" s="90">
        <v>385298</v>
      </c>
      <c r="M2555" s="90">
        <f t="shared" si="1110"/>
        <v>-385298</v>
      </c>
      <c r="N2555" s="89">
        <f t="shared" si="1119"/>
        <v>509614702</v>
      </c>
      <c r="O2555" s="92">
        <v>509614702</v>
      </c>
      <c r="P2555" s="92">
        <v>422218976.54000002</v>
      </c>
      <c r="Q2555" s="90">
        <v>422218976.54000002</v>
      </c>
      <c r="R2555" s="91">
        <v>422218976.54000002</v>
      </c>
    </row>
    <row r="2556" spans="1:18" ht="18.600000000000001" thickBot="1" x14ac:dyDescent="0.35">
      <c r="A2556" s="2">
        <v>2021</v>
      </c>
      <c r="B2556" s="118" t="s">
        <v>447</v>
      </c>
      <c r="C2556" s="20" t="s">
        <v>59</v>
      </c>
      <c r="D2556" s="21" t="s">
        <v>18</v>
      </c>
      <c r="E2556" s="21">
        <v>20</v>
      </c>
      <c r="F2556" s="21" t="s">
        <v>19</v>
      </c>
      <c r="G2556" s="88" t="s">
        <v>60</v>
      </c>
      <c r="H2556" s="89">
        <v>109416736</v>
      </c>
      <c r="I2556" s="90">
        <v>0</v>
      </c>
      <c r="J2556" s="90">
        <v>0</v>
      </c>
      <c r="K2556" s="90">
        <v>50000000</v>
      </c>
      <c r="L2556" s="90">
        <v>12784895</v>
      </c>
      <c r="M2556" s="90">
        <f t="shared" si="1110"/>
        <v>37215105</v>
      </c>
      <c r="N2556" s="89">
        <f t="shared" si="1119"/>
        <v>146631841</v>
      </c>
      <c r="O2556" s="92">
        <v>146631841</v>
      </c>
      <c r="P2556" s="90">
        <v>133327723.11</v>
      </c>
      <c r="Q2556" s="90">
        <v>133327723.11</v>
      </c>
      <c r="R2556" s="91">
        <v>133327723.11</v>
      </c>
    </row>
    <row r="2557" spans="1:18" ht="18.600000000000001" thickBot="1" x14ac:dyDescent="0.35">
      <c r="A2557" s="2">
        <v>2021</v>
      </c>
      <c r="B2557" s="118" t="s">
        <v>447</v>
      </c>
      <c r="C2557" s="20" t="s">
        <v>61</v>
      </c>
      <c r="D2557" s="21" t="s">
        <v>18</v>
      </c>
      <c r="E2557" s="21">
        <v>20</v>
      </c>
      <c r="F2557" s="21" t="s">
        <v>19</v>
      </c>
      <c r="G2557" s="88" t="s">
        <v>62</v>
      </c>
      <c r="H2557" s="89">
        <v>2897220308</v>
      </c>
      <c r="I2557" s="90">
        <v>0</v>
      </c>
      <c r="J2557" s="90">
        <v>0</v>
      </c>
      <c r="K2557" s="90">
        <v>0</v>
      </c>
      <c r="L2557" s="90">
        <f>50000000+592453627</f>
        <v>642453627</v>
      </c>
      <c r="M2557" s="90">
        <f t="shared" si="1110"/>
        <v>-642453627</v>
      </c>
      <c r="N2557" s="89">
        <f t="shared" si="1119"/>
        <v>2254766681</v>
      </c>
      <c r="O2557" s="90">
        <v>2254766681</v>
      </c>
      <c r="P2557" s="90">
        <v>2051865258.4400001</v>
      </c>
      <c r="Q2557" s="90">
        <v>2051865258.4400001</v>
      </c>
      <c r="R2557" s="91">
        <v>2051865258.4400001</v>
      </c>
    </row>
    <row r="2558" spans="1:18" ht="18.600000000000001" thickBot="1" x14ac:dyDescent="0.35">
      <c r="A2558" s="2">
        <v>2021</v>
      </c>
      <c r="B2558" s="118" t="s">
        <v>447</v>
      </c>
      <c r="C2558" s="20" t="s">
        <v>63</v>
      </c>
      <c r="D2558" s="21" t="s">
        <v>18</v>
      </c>
      <c r="E2558" s="21">
        <v>20</v>
      </c>
      <c r="F2558" s="21" t="s">
        <v>19</v>
      </c>
      <c r="G2558" s="88" t="s">
        <v>64</v>
      </c>
      <c r="H2558" s="89">
        <v>120376151</v>
      </c>
      <c r="I2558" s="90">
        <v>0</v>
      </c>
      <c r="J2558" s="90">
        <v>0</v>
      </c>
      <c r="K2558" s="90">
        <v>0</v>
      </c>
      <c r="L2558" s="90">
        <v>2082047</v>
      </c>
      <c r="M2558" s="90">
        <f t="shared" si="1110"/>
        <v>-2082047</v>
      </c>
      <c r="N2558" s="89">
        <f t="shared" si="1119"/>
        <v>118294104</v>
      </c>
      <c r="O2558" s="90">
        <v>118294104</v>
      </c>
      <c r="P2558" s="90">
        <v>59147052</v>
      </c>
      <c r="Q2558" s="90">
        <v>59147052</v>
      </c>
      <c r="R2558" s="91">
        <v>59147052</v>
      </c>
    </row>
    <row r="2559" spans="1:18" ht="31.8" thickBot="1" x14ac:dyDescent="0.35">
      <c r="A2559" s="2">
        <v>2021</v>
      </c>
      <c r="B2559" s="118" t="s">
        <v>447</v>
      </c>
      <c r="C2559" s="15" t="s">
        <v>65</v>
      </c>
      <c r="D2559" s="16" t="s">
        <v>18</v>
      </c>
      <c r="E2559" s="16">
        <v>20</v>
      </c>
      <c r="F2559" s="16" t="s">
        <v>19</v>
      </c>
      <c r="G2559" s="85" t="s">
        <v>66</v>
      </c>
      <c r="H2559" s="93">
        <f>+H2560</f>
        <v>4590358000</v>
      </c>
      <c r="I2559" s="94">
        <f>+I2560</f>
        <v>0</v>
      </c>
      <c r="J2559" s="94">
        <f>+J2560</f>
        <v>0</v>
      </c>
      <c r="K2559" s="94">
        <f>+K2560</f>
        <v>0</v>
      </c>
      <c r="L2559" s="94">
        <f>+L2560</f>
        <v>4590358000</v>
      </c>
      <c r="M2559" s="94">
        <f t="shared" si="1110"/>
        <v>-4590358000</v>
      </c>
      <c r="N2559" s="94">
        <f>+N2560</f>
        <v>0</v>
      </c>
      <c r="O2559" s="94">
        <f t="shared" ref="O2559:R2559" si="1120">+O2560</f>
        <v>0</v>
      </c>
      <c r="P2559" s="94">
        <f t="shared" si="1120"/>
        <v>0</v>
      </c>
      <c r="Q2559" s="94">
        <f t="shared" si="1120"/>
        <v>0</v>
      </c>
      <c r="R2559" s="96">
        <f t="shared" si="1120"/>
        <v>0</v>
      </c>
    </row>
    <row r="2560" spans="1:18" ht="18.600000000000001" thickBot="1" x14ac:dyDescent="0.35">
      <c r="A2560" s="2">
        <v>2021</v>
      </c>
      <c r="B2560" s="118" t="s">
        <v>447</v>
      </c>
      <c r="C2560" s="20" t="s">
        <v>441</v>
      </c>
      <c r="D2560" s="21" t="s">
        <v>18</v>
      </c>
      <c r="E2560" s="21">
        <v>20</v>
      </c>
      <c r="F2560" s="21" t="s">
        <v>19</v>
      </c>
      <c r="G2560" s="88" t="s">
        <v>442</v>
      </c>
      <c r="H2560" s="90">
        <v>4590358000</v>
      </c>
      <c r="I2560" s="90">
        <v>0</v>
      </c>
      <c r="J2560" s="90">
        <v>0</v>
      </c>
      <c r="K2560" s="90">
        <v>0</v>
      </c>
      <c r="L2560" s="90">
        <v>4590358000</v>
      </c>
      <c r="M2560" s="90">
        <f t="shared" si="1110"/>
        <v>-4590358000</v>
      </c>
      <c r="N2560" s="90">
        <f>+H2560+M2560</f>
        <v>0</v>
      </c>
      <c r="O2560" s="92">
        <v>0</v>
      </c>
      <c r="P2560" s="92">
        <v>0</v>
      </c>
      <c r="Q2560" s="92">
        <v>0</v>
      </c>
      <c r="R2560" s="98">
        <v>0</v>
      </c>
    </row>
    <row r="2561" spans="1:18" ht="18.600000000000001" thickBot="1" x14ac:dyDescent="0.35">
      <c r="A2561" s="2">
        <v>2021</v>
      </c>
      <c r="B2561" s="118" t="s">
        <v>447</v>
      </c>
      <c r="C2561" s="15" t="s">
        <v>67</v>
      </c>
      <c r="D2561" s="16"/>
      <c r="E2561" s="16"/>
      <c r="F2561" s="21"/>
      <c r="G2561" s="85" t="s">
        <v>68</v>
      </c>
      <c r="H2561" s="95">
        <f>+H2562+H2568</f>
        <v>19419071000</v>
      </c>
      <c r="I2561" s="95">
        <f>+I2562+I2568</f>
        <v>0</v>
      </c>
      <c r="J2561" s="95">
        <f>+J2562+J2568</f>
        <v>0</v>
      </c>
      <c r="K2561" s="95">
        <f>+K2562+K2568</f>
        <v>753181136.18999994</v>
      </c>
      <c r="L2561" s="95">
        <f>+L2562+L2568</f>
        <v>753181136.19000006</v>
      </c>
      <c r="M2561" s="95">
        <f t="shared" si="1110"/>
        <v>0</v>
      </c>
      <c r="N2561" s="95">
        <f>+N2562+N2568</f>
        <v>19419071000</v>
      </c>
      <c r="O2561" s="95">
        <f t="shared" ref="O2561:R2561" si="1121">+O2562+O2568</f>
        <v>18950061260.490002</v>
      </c>
      <c r="P2561" s="95">
        <f t="shared" si="1121"/>
        <v>18728929610.82</v>
      </c>
      <c r="Q2561" s="95">
        <f t="shared" si="1121"/>
        <v>15359375411.730001</v>
      </c>
      <c r="R2561" s="97">
        <f t="shared" si="1121"/>
        <v>15305316663.730001</v>
      </c>
    </row>
    <row r="2562" spans="1:18" ht="18.600000000000001" thickBot="1" x14ac:dyDescent="0.35">
      <c r="A2562" s="2">
        <v>2021</v>
      </c>
      <c r="B2562" s="118" t="s">
        <v>447</v>
      </c>
      <c r="C2562" s="15" t="s">
        <v>69</v>
      </c>
      <c r="D2562" s="16"/>
      <c r="E2562" s="16"/>
      <c r="F2562" s="21"/>
      <c r="G2562" s="85" t="s">
        <v>70</v>
      </c>
      <c r="H2562" s="95">
        <f>+H2563</f>
        <v>20000000</v>
      </c>
      <c r="I2562" s="95">
        <f>+I2563</f>
        <v>0</v>
      </c>
      <c r="J2562" s="95">
        <f>+J2563</f>
        <v>0</v>
      </c>
      <c r="K2562" s="95">
        <f>+K2563</f>
        <v>5149090</v>
      </c>
      <c r="L2562" s="95">
        <f>+L2563</f>
        <v>5149090</v>
      </c>
      <c r="M2562" s="95">
        <f t="shared" si="1110"/>
        <v>0</v>
      </c>
      <c r="N2562" s="95">
        <f>+N2563</f>
        <v>20000000</v>
      </c>
      <c r="O2562" s="95">
        <f t="shared" ref="O2562:R2562" si="1122">+O2563</f>
        <v>5150090</v>
      </c>
      <c r="P2562" s="95">
        <f t="shared" si="1122"/>
        <v>5149354.6399999997</v>
      </c>
      <c r="Q2562" s="95">
        <f t="shared" si="1122"/>
        <v>5149354.6399999997</v>
      </c>
      <c r="R2562" s="97">
        <f t="shared" si="1122"/>
        <v>5149354.6399999997</v>
      </c>
    </row>
    <row r="2563" spans="1:18" ht="18.600000000000001" thickBot="1" x14ac:dyDescent="0.35">
      <c r="A2563" s="2">
        <v>2021</v>
      </c>
      <c r="B2563" s="118" t="s">
        <v>447</v>
      </c>
      <c r="C2563" s="15" t="s">
        <v>71</v>
      </c>
      <c r="D2563" s="16"/>
      <c r="E2563" s="16"/>
      <c r="F2563" s="21"/>
      <c r="G2563" s="85" t="s">
        <v>72</v>
      </c>
      <c r="H2563" s="95">
        <f t="shared" ref="H2563:J2564" si="1123">+H2564</f>
        <v>20000000</v>
      </c>
      <c r="I2563" s="95">
        <f t="shared" si="1123"/>
        <v>0</v>
      </c>
      <c r="J2563" s="95">
        <f t="shared" si="1123"/>
        <v>0</v>
      </c>
      <c r="K2563" s="95">
        <f>+K2564+K2566</f>
        <v>5149090</v>
      </c>
      <c r="L2563" s="95">
        <f>+L2564</f>
        <v>5149090</v>
      </c>
      <c r="M2563" s="95">
        <f t="shared" si="1110"/>
        <v>0</v>
      </c>
      <c r="N2563" s="95">
        <f>+N2564+N2566</f>
        <v>20000000</v>
      </c>
      <c r="O2563" s="95">
        <f t="shared" ref="O2563:R2563" si="1124">+O2564+O2566</f>
        <v>5150090</v>
      </c>
      <c r="P2563" s="95">
        <f t="shared" si="1124"/>
        <v>5149354.6399999997</v>
      </c>
      <c r="Q2563" s="95">
        <f t="shared" si="1124"/>
        <v>5149354.6399999997</v>
      </c>
      <c r="R2563" s="97">
        <f t="shared" si="1124"/>
        <v>5149354.6399999997</v>
      </c>
    </row>
    <row r="2564" spans="1:18" ht="31.8" thickBot="1" x14ac:dyDescent="0.35">
      <c r="A2564" s="2">
        <v>2021</v>
      </c>
      <c r="B2564" s="118" t="s">
        <v>447</v>
      </c>
      <c r="C2564" s="15" t="s">
        <v>73</v>
      </c>
      <c r="D2564" s="21"/>
      <c r="E2564" s="21"/>
      <c r="F2564" s="21"/>
      <c r="G2564" s="85" t="s">
        <v>74</v>
      </c>
      <c r="H2564" s="86">
        <f t="shared" si="1123"/>
        <v>20000000</v>
      </c>
      <c r="I2564" s="86">
        <f t="shared" si="1123"/>
        <v>0</v>
      </c>
      <c r="J2564" s="86">
        <f t="shared" si="1123"/>
        <v>0</v>
      </c>
      <c r="K2564" s="86">
        <f>+K2565</f>
        <v>0</v>
      </c>
      <c r="L2564" s="86">
        <f>+L2565</f>
        <v>5149090</v>
      </c>
      <c r="M2564" s="86">
        <f t="shared" si="1110"/>
        <v>-5149090</v>
      </c>
      <c r="N2564" s="86">
        <f>+N2565</f>
        <v>14850910</v>
      </c>
      <c r="O2564" s="86">
        <f t="shared" ref="O2564:R2564" si="1125">+O2565</f>
        <v>1000</v>
      </c>
      <c r="P2564" s="86">
        <f t="shared" si="1125"/>
        <v>264.64</v>
      </c>
      <c r="Q2564" s="86">
        <f t="shared" si="1125"/>
        <v>264.64</v>
      </c>
      <c r="R2564" s="87">
        <f t="shared" si="1125"/>
        <v>264.64</v>
      </c>
    </row>
    <row r="2565" spans="1:18" ht="31.8" thickBot="1" x14ac:dyDescent="0.35">
      <c r="A2565" s="2">
        <v>2021</v>
      </c>
      <c r="B2565" s="118" t="s">
        <v>447</v>
      </c>
      <c r="C2565" s="20" t="s">
        <v>75</v>
      </c>
      <c r="D2565" s="21" t="s">
        <v>18</v>
      </c>
      <c r="E2565" s="21">
        <v>20</v>
      </c>
      <c r="F2565" s="21" t="s">
        <v>19</v>
      </c>
      <c r="G2565" s="88" t="s">
        <v>76</v>
      </c>
      <c r="H2565" s="90">
        <v>20000000</v>
      </c>
      <c r="I2565" s="90">
        <v>0</v>
      </c>
      <c r="J2565" s="90">
        <v>0</v>
      </c>
      <c r="K2565" s="90">
        <v>0</v>
      </c>
      <c r="L2565" s="90">
        <v>5149090</v>
      </c>
      <c r="M2565" s="90">
        <f t="shared" si="1110"/>
        <v>-5149090</v>
      </c>
      <c r="N2565" s="90">
        <f>+H2565+M2565</f>
        <v>14850910</v>
      </c>
      <c r="O2565" s="92">
        <v>1000</v>
      </c>
      <c r="P2565" s="92">
        <v>264.64</v>
      </c>
      <c r="Q2565" s="92">
        <v>264.64</v>
      </c>
      <c r="R2565" s="98">
        <v>264.64</v>
      </c>
    </row>
    <row r="2566" spans="1:18" ht="18.600000000000001" thickBot="1" x14ac:dyDescent="0.35">
      <c r="A2566" s="2">
        <v>2021</v>
      </c>
      <c r="B2566" s="118" t="s">
        <v>447</v>
      </c>
      <c r="C2566" s="15" t="s">
        <v>431</v>
      </c>
      <c r="D2566" s="21"/>
      <c r="E2566" s="21"/>
      <c r="F2566" s="21"/>
      <c r="G2566" s="85" t="s">
        <v>432</v>
      </c>
      <c r="H2566" s="86">
        <f>+H2567</f>
        <v>0</v>
      </c>
      <c r="I2566" s="86">
        <f>+I2567</f>
        <v>0</v>
      </c>
      <c r="J2566" s="86">
        <f>+J2567</f>
        <v>0</v>
      </c>
      <c r="K2566" s="86">
        <f>+K2567</f>
        <v>5149090</v>
      </c>
      <c r="L2566" s="86">
        <f>+L2567</f>
        <v>0</v>
      </c>
      <c r="M2566" s="86">
        <f t="shared" si="1110"/>
        <v>5149090</v>
      </c>
      <c r="N2566" s="86">
        <f>+N2567</f>
        <v>5149090</v>
      </c>
      <c r="O2566" s="86">
        <f t="shared" ref="O2566:R2566" si="1126">+O2567</f>
        <v>5149090</v>
      </c>
      <c r="P2566" s="86">
        <f t="shared" si="1126"/>
        <v>5149090</v>
      </c>
      <c r="Q2566" s="86">
        <f t="shared" si="1126"/>
        <v>5149090</v>
      </c>
      <c r="R2566" s="87">
        <f t="shared" si="1126"/>
        <v>5149090</v>
      </c>
    </row>
    <row r="2567" spans="1:18" ht="31.8" thickBot="1" x14ac:dyDescent="0.35">
      <c r="A2567" s="2">
        <v>2021</v>
      </c>
      <c r="B2567" s="118" t="s">
        <v>447</v>
      </c>
      <c r="C2567" s="20" t="s">
        <v>433</v>
      </c>
      <c r="D2567" s="21" t="s">
        <v>18</v>
      </c>
      <c r="E2567" s="21">
        <v>20</v>
      </c>
      <c r="F2567" s="21" t="s">
        <v>19</v>
      </c>
      <c r="G2567" s="88" t="s">
        <v>434</v>
      </c>
      <c r="H2567" s="90">
        <v>0</v>
      </c>
      <c r="I2567" s="90">
        <v>0</v>
      </c>
      <c r="J2567" s="90">
        <v>0</v>
      </c>
      <c r="K2567" s="90">
        <v>5149090</v>
      </c>
      <c r="L2567" s="90">
        <v>0</v>
      </c>
      <c r="M2567" s="90">
        <f t="shared" si="1110"/>
        <v>5149090</v>
      </c>
      <c r="N2567" s="90">
        <f>+H2567+M2567</f>
        <v>5149090</v>
      </c>
      <c r="O2567" s="92">
        <v>5149090</v>
      </c>
      <c r="P2567" s="92">
        <v>5149090</v>
      </c>
      <c r="Q2567" s="92">
        <v>5149090</v>
      </c>
      <c r="R2567" s="98">
        <v>5149090</v>
      </c>
    </row>
    <row r="2568" spans="1:18" ht="18.600000000000001" thickBot="1" x14ac:dyDescent="0.35">
      <c r="A2568" s="2">
        <v>2021</v>
      </c>
      <c r="B2568" s="118" t="s">
        <v>447</v>
      </c>
      <c r="C2568" s="15" t="s">
        <v>77</v>
      </c>
      <c r="D2568" s="16"/>
      <c r="E2568" s="16"/>
      <c r="F2568" s="21"/>
      <c r="G2568" s="85" t="s">
        <v>78</v>
      </c>
      <c r="H2568" s="94">
        <f>+H2569+H2582</f>
        <v>19399071000</v>
      </c>
      <c r="I2568" s="94">
        <f>+I2569+I2582</f>
        <v>0</v>
      </c>
      <c r="J2568" s="94">
        <f>+J2569+J2582</f>
        <v>0</v>
      </c>
      <c r="K2568" s="94">
        <f>+K2569+K2582</f>
        <v>748032046.18999994</v>
      </c>
      <c r="L2568" s="94">
        <f>+L2569+L2582</f>
        <v>748032046.19000006</v>
      </c>
      <c r="M2568" s="94">
        <f t="shared" si="1110"/>
        <v>0</v>
      </c>
      <c r="N2568" s="94">
        <f>+N2569+N2582</f>
        <v>19399071000</v>
      </c>
      <c r="O2568" s="94">
        <f t="shared" ref="O2568:R2568" si="1127">+O2569+O2582</f>
        <v>18944911170.490002</v>
      </c>
      <c r="P2568" s="94">
        <f t="shared" si="1127"/>
        <v>18723780256.18</v>
      </c>
      <c r="Q2568" s="94">
        <f t="shared" si="1127"/>
        <v>15354226057.090002</v>
      </c>
      <c r="R2568" s="96">
        <f t="shared" si="1127"/>
        <v>15300167309.090002</v>
      </c>
    </row>
    <row r="2569" spans="1:18" ht="18.600000000000001" thickBot="1" x14ac:dyDescent="0.35">
      <c r="A2569" s="2">
        <v>2021</v>
      </c>
      <c r="B2569" s="118" t="s">
        <v>447</v>
      </c>
      <c r="C2569" s="15" t="s">
        <v>79</v>
      </c>
      <c r="D2569" s="16"/>
      <c r="E2569" s="16"/>
      <c r="F2569" s="21"/>
      <c r="G2569" s="85" t="s">
        <v>80</v>
      </c>
      <c r="H2569" s="95">
        <f>+H2570+H2573+H2580</f>
        <v>237491820</v>
      </c>
      <c r="I2569" s="95">
        <f>+I2570+I2573+I2580</f>
        <v>0</v>
      </c>
      <c r="J2569" s="95">
        <f>+J2570+J2573+J2580</f>
        <v>0</v>
      </c>
      <c r="K2569" s="95">
        <f>+K2570+K2573+K2580</f>
        <v>149424884.28</v>
      </c>
      <c r="L2569" s="95">
        <f>+L2570+L2573+L2580</f>
        <v>0</v>
      </c>
      <c r="M2569" s="95">
        <f t="shared" si="1110"/>
        <v>149424884.28</v>
      </c>
      <c r="N2569" s="95">
        <f>+N2570+N2573+N2580</f>
        <v>386916704.27999997</v>
      </c>
      <c r="O2569" s="95">
        <f t="shared" ref="O2569:R2569" si="1128">+O2570+O2573+O2580</f>
        <v>193331128.38</v>
      </c>
      <c r="P2569" s="95">
        <f t="shared" si="1128"/>
        <v>193324703.43000001</v>
      </c>
      <c r="Q2569" s="95">
        <f t="shared" si="1128"/>
        <v>103216250.60000001</v>
      </c>
      <c r="R2569" s="97">
        <f t="shared" si="1128"/>
        <v>79747965.600000009</v>
      </c>
    </row>
    <row r="2570" spans="1:18" ht="47.4" thickBot="1" x14ac:dyDescent="0.35">
      <c r="A2570" s="2">
        <v>2021</v>
      </c>
      <c r="B2570" s="118" t="s">
        <v>447</v>
      </c>
      <c r="C2570" s="15" t="s">
        <v>81</v>
      </c>
      <c r="D2570" s="21"/>
      <c r="E2570" s="21"/>
      <c r="F2570" s="21"/>
      <c r="G2570" s="85" t="s">
        <v>82</v>
      </c>
      <c r="H2570" s="95">
        <f>+H2571+H2572</f>
        <v>39000000</v>
      </c>
      <c r="I2570" s="95">
        <f>+I2571+I2572</f>
        <v>0</v>
      </c>
      <c r="J2570" s="95">
        <f>+J2571+J2572</f>
        <v>0</v>
      </c>
      <c r="K2570" s="95">
        <f>+K2571+K2572</f>
        <v>0</v>
      </c>
      <c r="L2570" s="95">
        <f>+L2571+L2572</f>
        <v>0</v>
      </c>
      <c r="M2570" s="95">
        <f t="shared" si="1110"/>
        <v>0</v>
      </c>
      <c r="N2570" s="95">
        <f>+N2571+N2572</f>
        <v>39000000</v>
      </c>
      <c r="O2570" s="95">
        <f t="shared" ref="O2570:R2570" si="1129">+O2571+O2572</f>
        <v>26424498.670000002</v>
      </c>
      <c r="P2570" s="95">
        <f t="shared" si="1129"/>
        <v>26423903.859999999</v>
      </c>
      <c r="Q2570" s="95">
        <f t="shared" si="1129"/>
        <v>4655742.99</v>
      </c>
      <c r="R2570" s="97">
        <f t="shared" si="1129"/>
        <v>4655742.99</v>
      </c>
    </row>
    <row r="2571" spans="1:18" ht="47.4" thickBot="1" x14ac:dyDescent="0.35">
      <c r="A2571" s="2">
        <v>2021</v>
      </c>
      <c r="B2571" s="118" t="s">
        <v>447</v>
      </c>
      <c r="C2571" s="20" t="s">
        <v>83</v>
      </c>
      <c r="D2571" s="21" t="s">
        <v>18</v>
      </c>
      <c r="E2571" s="21">
        <v>20</v>
      </c>
      <c r="F2571" s="21" t="s">
        <v>19</v>
      </c>
      <c r="G2571" s="88" t="s">
        <v>84</v>
      </c>
      <c r="H2571" s="90">
        <v>29000000</v>
      </c>
      <c r="I2571" s="90">
        <v>0</v>
      </c>
      <c r="J2571" s="90">
        <v>0</v>
      </c>
      <c r="K2571" s="90">
        <v>0</v>
      </c>
      <c r="L2571" s="90">
        <v>0</v>
      </c>
      <c r="M2571" s="90">
        <f t="shared" si="1110"/>
        <v>0</v>
      </c>
      <c r="N2571" s="90">
        <f>+H2571+M2571</f>
        <v>29000000</v>
      </c>
      <c r="O2571" s="90">
        <v>26424001.050000001</v>
      </c>
      <c r="P2571" s="90">
        <v>26423806.239999998</v>
      </c>
      <c r="Q2571" s="90">
        <v>4655645.37</v>
      </c>
      <c r="R2571" s="91">
        <v>4655645.37</v>
      </c>
    </row>
    <row r="2572" spans="1:18" ht="31.8" thickBot="1" x14ac:dyDescent="0.35">
      <c r="A2572" s="2">
        <v>2021</v>
      </c>
      <c r="B2572" s="118" t="s">
        <v>447</v>
      </c>
      <c r="C2572" s="20" t="s">
        <v>85</v>
      </c>
      <c r="D2572" s="21" t="s">
        <v>18</v>
      </c>
      <c r="E2572" s="21">
        <v>20</v>
      </c>
      <c r="F2572" s="21" t="s">
        <v>19</v>
      </c>
      <c r="G2572" s="88" t="s">
        <v>86</v>
      </c>
      <c r="H2572" s="90">
        <v>10000000</v>
      </c>
      <c r="I2572" s="90">
        <v>0</v>
      </c>
      <c r="J2572" s="90">
        <v>0</v>
      </c>
      <c r="K2572" s="90">
        <v>0</v>
      </c>
      <c r="L2572" s="90">
        <v>0</v>
      </c>
      <c r="M2572" s="90">
        <f t="shared" si="1110"/>
        <v>0</v>
      </c>
      <c r="N2572" s="90">
        <f>+H2572+M2572</f>
        <v>10000000</v>
      </c>
      <c r="O2572" s="90">
        <v>497.62</v>
      </c>
      <c r="P2572" s="90">
        <v>97.62</v>
      </c>
      <c r="Q2572" s="90">
        <v>97.62</v>
      </c>
      <c r="R2572" s="91">
        <v>97.62</v>
      </c>
    </row>
    <row r="2573" spans="1:18" ht="31.8" thickBot="1" x14ac:dyDescent="0.35">
      <c r="A2573" s="2">
        <v>2021</v>
      </c>
      <c r="B2573" s="118" t="s">
        <v>447</v>
      </c>
      <c r="C2573" s="33" t="s">
        <v>87</v>
      </c>
      <c r="D2573" s="21"/>
      <c r="E2573" s="21"/>
      <c r="F2573" s="21"/>
      <c r="G2573" s="85" t="s">
        <v>88</v>
      </c>
      <c r="H2573" s="95">
        <f>+H2574+H2575+H2577+H2578+H2579+H2576</f>
        <v>198491820</v>
      </c>
      <c r="I2573" s="95">
        <f>+I2574+I2575+I2577+I2578+I2579+I2576</f>
        <v>0</v>
      </c>
      <c r="J2573" s="95">
        <f>+J2574+J2575+J2577+J2578+J2579+J2576</f>
        <v>0</v>
      </c>
      <c r="K2573" s="95">
        <f>+K2574+K2575+K2577+K2578+K2579+K2576</f>
        <v>49424884.280000001</v>
      </c>
      <c r="L2573" s="95">
        <f>+L2574+L2575+L2577+L2578+L2579+L2576</f>
        <v>0</v>
      </c>
      <c r="M2573" s="95">
        <f t="shared" si="1110"/>
        <v>49424884.280000001</v>
      </c>
      <c r="N2573" s="95">
        <f>+N2574+N2575+N2577+N2578+N2579+N2576</f>
        <v>247916704.28</v>
      </c>
      <c r="O2573" s="95">
        <f t="shared" ref="O2573:R2573" si="1130">+O2574+O2575+O2577+O2578+O2579+O2576</f>
        <v>163646029.70999998</v>
      </c>
      <c r="P2573" s="95">
        <f t="shared" si="1130"/>
        <v>163640199.56999999</v>
      </c>
      <c r="Q2573" s="95">
        <f t="shared" si="1130"/>
        <v>98560507.610000014</v>
      </c>
      <c r="R2573" s="97">
        <f t="shared" si="1130"/>
        <v>75092222.610000014</v>
      </c>
    </row>
    <row r="2574" spans="1:18" ht="31.8" thickBot="1" x14ac:dyDescent="0.35">
      <c r="A2574" s="2">
        <v>2021</v>
      </c>
      <c r="B2574" s="118" t="s">
        <v>447</v>
      </c>
      <c r="C2574" s="34" t="s">
        <v>89</v>
      </c>
      <c r="D2574" s="21" t="s">
        <v>18</v>
      </c>
      <c r="E2574" s="21">
        <v>20</v>
      </c>
      <c r="F2574" s="21" t="s">
        <v>19</v>
      </c>
      <c r="G2574" s="88" t="s">
        <v>90</v>
      </c>
      <c r="H2574" s="90">
        <v>40000000</v>
      </c>
      <c r="I2574" s="90">
        <v>0</v>
      </c>
      <c r="J2574" s="90">
        <v>0</v>
      </c>
      <c r="K2574" s="90">
        <v>0</v>
      </c>
      <c r="L2574" s="90">
        <v>0</v>
      </c>
      <c r="M2574" s="90">
        <f t="shared" si="1110"/>
        <v>0</v>
      </c>
      <c r="N2574" s="90">
        <f t="shared" ref="N2574:N2579" si="1131">+H2574+M2574</f>
        <v>40000000</v>
      </c>
      <c r="O2574" s="90">
        <v>16854127.43</v>
      </c>
      <c r="P2574" s="90">
        <v>16853835.489999998</v>
      </c>
      <c r="Q2574" s="90">
        <v>4660711.3499999996</v>
      </c>
      <c r="R2574" s="91">
        <v>4660711.3499999996</v>
      </c>
    </row>
    <row r="2575" spans="1:18" ht="47.4" thickBot="1" x14ac:dyDescent="0.35">
      <c r="A2575" s="2">
        <v>2021</v>
      </c>
      <c r="B2575" s="118" t="s">
        <v>447</v>
      </c>
      <c r="C2575" s="34" t="s">
        <v>91</v>
      </c>
      <c r="D2575" s="21" t="s">
        <v>18</v>
      </c>
      <c r="E2575" s="21">
        <v>20</v>
      </c>
      <c r="F2575" s="21" t="s">
        <v>19</v>
      </c>
      <c r="G2575" s="88" t="s">
        <v>92</v>
      </c>
      <c r="H2575" s="90">
        <v>82491820</v>
      </c>
      <c r="I2575" s="90">
        <v>0</v>
      </c>
      <c r="J2575" s="90">
        <v>0</v>
      </c>
      <c r="K2575" s="90">
        <v>0</v>
      </c>
      <c r="L2575" s="90">
        <v>0</v>
      </c>
      <c r="M2575" s="90">
        <f t="shared" si="1110"/>
        <v>0</v>
      </c>
      <c r="N2575" s="90">
        <f t="shared" si="1131"/>
        <v>82491820</v>
      </c>
      <c r="O2575" s="90">
        <v>57340071.890000001</v>
      </c>
      <c r="P2575" s="90">
        <v>57337691.770000003</v>
      </c>
      <c r="Q2575" s="90">
        <v>45745699.770000003</v>
      </c>
      <c r="R2575" s="91">
        <v>45745699.770000003</v>
      </c>
    </row>
    <row r="2576" spans="1:18" ht="18.600000000000001" thickBot="1" x14ac:dyDescent="0.35">
      <c r="A2576" s="2">
        <v>2021</v>
      </c>
      <c r="B2576" s="118" t="s">
        <v>447</v>
      </c>
      <c r="C2576" s="34" t="s">
        <v>93</v>
      </c>
      <c r="D2576" s="21" t="s">
        <v>18</v>
      </c>
      <c r="E2576" s="21">
        <v>20</v>
      </c>
      <c r="F2576" s="21" t="s">
        <v>19</v>
      </c>
      <c r="G2576" s="88" t="s">
        <v>94</v>
      </c>
      <c r="H2576" s="90">
        <v>2000000</v>
      </c>
      <c r="I2576" s="90">
        <v>0</v>
      </c>
      <c r="J2576" s="90">
        <v>0</v>
      </c>
      <c r="K2576" s="90">
        <v>0</v>
      </c>
      <c r="L2576" s="90">
        <v>0</v>
      </c>
      <c r="M2576" s="90">
        <f t="shared" si="1110"/>
        <v>0</v>
      </c>
      <c r="N2576" s="90">
        <f t="shared" si="1131"/>
        <v>2000000</v>
      </c>
      <c r="O2576" s="90">
        <v>210.04</v>
      </c>
      <c r="P2576" s="90">
        <v>10.039999999999999</v>
      </c>
      <c r="Q2576" s="90">
        <v>10.039999999999999</v>
      </c>
      <c r="R2576" s="91">
        <v>10.039999999999999</v>
      </c>
    </row>
    <row r="2577" spans="1:18" ht="47.4" thickBot="1" x14ac:dyDescent="0.35">
      <c r="A2577" s="2">
        <v>2021</v>
      </c>
      <c r="B2577" s="118" t="s">
        <v>447</v>
      </c>
      <c r="C2577" s="34" t="s">
        <v>95</v>
      </c>
      <c r="D2577" s="21" t="s">
        <v>18</v>
      </c>
      <c r="E2577" s="21">
        <v>20</v>
      </c>
      <c r="F2577" s="21" t="s">
        <v>19</v>
      </c>
      <c r="G2577" s="88" t="s">
        <v>96</v>
      </c>
      <c r="H2577" s="90">
        <v>12000000</v>
      </c>
      <c r="I2577" s="90">
        <v>0</v>
      </c>
      <c r="J2577" s="90">
        <v>0</v>
      </c>
      <c r="K2577" s="90">
        <v>0</v>
      </c>
      <c r="L2577" s="90">
        <v>0</v>
      </c>
      <c r="M2577" s="90">
        <f t="shared" si="1110"/>
        <v>0</v>
      </c>
      <c r="N2577" s="90">
        <f t="shared" si="1131"/>
        <v>12000000</v>
      </c>
      <c r="O2577" s="90">
        <v>8027510.25</v>
      </c>
      <c r="P2577" s="90">
        <v>8027211.6799999997</v>
      </c>
      <c r="Q2577" s="90">
        <v>1823798.01</v>
      </c>
      <c r="R2577" s="91">
        <v>1823798.01</v>
      </c>
    </row>
    <row r="2578" spans="1:18" ht="18.600000000000001" thickBot="1" x14ac:dyDescent="0.35">
      <c r="A2578" s="2">
        <v>2021</v>
      </c>
      <c r="B2578" s="118" t="s">
        <v>447</v>
      </c>
      <c r="C2578" s="34" t="s">
        <v>97</v>
      </c>
      <c r="D2578" s="21" t="s">
        <v>18</v>
      </c>
      <c r="E2578" s="21">
        <v>20</v>
      </c>
      <c r="F2578" s="21" t="s">
        <v>19</v>
      </c>
      <c r="G2578" s="88" t="s">
        <v>98</v>
      </c>
      <c r="H2578" s="90">
        <v>10000000</v>
      </c>
      <c r="I2578" s="90">
        <v>0</v>
      </c>
      <c r="J2578" s="90">
        <v>0</v>
      </c>
      <c r="K2578" s="90">
        <v>23501000</v>
      </c>
      <c r="L2578" s="90">
        <v>0</v>
      </c>
      <c r="M2578" s="90">
        <f t="shared" si="1110"/>
        <v>23501000</v>
      </c>
      <c r="N2578" s="90">
        <f t="shared" si="1131"/>
        <v>33501000</v>
      </c>
      <c r="O2578" s="90">
        <v>3500225.82</v>
      </c>
      <c r="P2578" s="90">
        <v>3500027</v>
      </c>
      <c r="Q2578" s="90">
        <v>408864.85</v>
      </c>
      <c r="R2578" s="91">
        <v>408864.85</v>
      </c>
    </row>
    <row r="2579" spans="1:18" ht="18.600000000000001" thickBot="1" x14ac:dyDescent="0.35">
      <c r="A2579" s="2">
        <v>2021</v>
      </c>
      <c r="B2579" s="118" t="s">
        <v>447</v>
      </c>
      <c r="C2579" s="34" t="s">
        <v>99</v>
      </c>
      <c r="D2579" s="21" t="s">
        <v>18</v>
      </c>
      <c r="E2579" s="21">
        <v>20</v>
      </c>
      <c r="F2579" s="21" t="s">
        <v>19</v>
      </c>
      <c r="G2579" s="88" t="s">
        <v>100</v>
      </c>
      <c r="H2579" s="90">
        <v>52000000</v>
      </c>
      <c r="I2579" s="90">
        <v>0</v>
      </c>
      <c r="J2579" s="90">
        <v>0</v>
      </c>
      <c r="K2579" s="90">
        <v>25923884.280000001</v>
      </c>
      <c r="L2579" s="90">
        <v>0</v>
      </c>
      <c r="M2579" s="90">
        <f t="shared" si="1110"/>
        <v>25923884.280000001</v>
      </c>
      <c r="N2579" s="90">
        <f t="shared" si="1131"/>
        <v>77923884.280000001</v>
      </c>
      <c r="O2579" s="90">
        <v>77923884.280000001</v>
      </c>
      <c r="P2579" s="90">
        <v>77921423.590000004</v>
      </c>
      <c r="Q2579" s="90">
        <v>45921423.590000004</v>
      </c>
      <c r="R2579" s="91">
        <v>22453138.59</v>
      </c>
    </row>
    <row r="2580" spans="1:18" ht="31.8" thickBot="1" x14ac:dyDescent="0.35">
      <c r="A2580" s="2">
        <v>2021</v>
      </c>
      <c r="B2580" s="118" t="s">
        <v>447</v>
      </c>
      <c r="C2580" s="33" t="s">
        <v>422</v>
      </c>
      <c r="D2580" s="16"/>
      <c r="E2580" s="16"/>
      <c r="F2580" s="16"/>
      <c r="G2580" s="85" t="s">
        <v>423</v>
      </c>
      <c r="H2580" s="95">
        <f>+H2581</f>
        <v>0</v>
      </c>
      <c r="I2580" s="95">
        <f>+I2581</f>
        <v>0</v>
      </c>
      <c r="J2580" s="95">
        <f>+J2581</f>
        <v>0</v>
      </c>
      <c r="K2580" s="95">
        <f>+K2581</f>
        <v>100000000</v>
      </c>
      <c r="L2580" s="95">
        <f>+L2581</f>
        <v>0</v>
      </c>
      <c r="M2580" s="95">
        <f t="shared" si="1110"/>
        <v>100000000</v>
      </c>
      <c r="N2580" s="95">
        <f>+N2581</f>
        <v>100000000</v>
      </c>
      <c r="O2580" s="95">
        <f t="shared" ref="O2580:R2580" si="1132">+O2581</f>
        <v>3260600</v>
      </c>
      <c r="P2580" s="95">
        <f t="shared" si="1132"/>
        <v>3260600</v>
      </c>
      <c r="Q2580" s="95">
        <f t="shared" si="1132"/>
        <v>0</v>
      </c>
      <c r="R2580" s="97">
        <f t="shared" si="1132"/>
        <v>0</v>
      </c>
    </row>
    <row r="2581" spans="1:18" ht="31.8" thickBot="1" x14ac:dyDescent="0.35">
      <c r="A2581" s="2">
        <v>2021</v>
      </c>
      <c r="B2581" s="118" t="s">
        <v>447</v>
      </c>
      <c r="C2581" s="34" t="s">
        <v>424</v>
      </c>
      <c r="D2581" s="21" t="s">
        <v>18</v>
      </c>
      <c r="E2581" s="21">
        <v>20</v>
      </c>
      <c r="F2581" s="21" t="s">
        <v>19</v>
      </c>
      <c r="G2581" s="88" t="s">
        <v>425</v>
      </c>
      <c r="H2581" s="90">
        <v>0</v>
      </c>
      <c r="I2581" s="90">
        <v>0</v>
      </c>
      <c r="J2581" s="90">
        <v>0</v>
      </c>
      <c r="K2581" s="90">
        <v>100000000</v>
      </c>
      <c r="L2581" s="90">
        <v>0</v>
      </c>
      <c r="M2581" s="90">
        <f t="shared" si="1110"/>
        <v>100000000</v>
      </c>
      <c r="N2581" s="90">
        <f>+H2581+M2581</f>
        <v>100000000</v>
      </c>
      <c r="O2581" s="90">
        <v>3260600</v>
      </c>
      <c r="P2581" s="90">
        <v>3260600</v>
      </c>
      <c r="Q2581" s="90">
        <v>0</v>
      </c>
      <c r="R2581" s="91">
        <v>0</v>
      </c>
    </row>
    <row r="2582" spans="1:18" ht="18.600000000000001" thickBot="1" x14ac:dyDescent="0.35">
      <c r="A2582" s="2">
        <v>2021</v>
      </c>
      <c r="B2582" s="118" t="s">
        <v>447</v>
      </c>
      <c r="C2582" s="15" t="s">
        <v>101</v>
      </c>
      <c r="D2582" s="21"/>
      <c r="E2582" s="21"/>
      <c r="F2582" s="21"/>
      <c r="G2582" s="85" t="s">
        <v>102</v>
      </c>
      <c r="H2582" s="95">
        <f>+H2583+H2594+H2601+H2607+H2590</f>
        <v>19161579180</v>
      </c>
      <c r="I2582" s="95">
        <f>+I2583+I2594+I2601+I2607+I2590</f>
        <v>0</v>
      </c>
      <c r="J2582" s="95">
        <f>+J2583+J2594+J2601+J2607+J2590</f>
        <v>0</v>
      </c>
      <c r="K2582" s="95">
        <f>+K2583+K2594+K2601+K2607+K2590</f>
        <v>598607161.90999997</v>
      </c>
      <c r="L2582" s="95">
        <f>+L2583+L2594+L2601+L2607+L2590</f>
        <v>748032046.19000006</v>
      </c>
      <c r="M2582" s="95">
        <f t="shared" si="1110"/>
        <v>-149424884.28000009</v>
      </c>
      <c r="N2582" s="95">
        <f>+N2583+N2594+N2601+N2607+N2590</f>
        <v>19012154295.720001</v>
      </c>
      <c r="O2582" s="95">
        <f t="shared" ref="O2582:R2582" si="1133">+O2583+O2594+O2601+O2607+O2590</f>
        <v>18751580042.110001</v>
      </c>
      <c r="P2582" s="95">
        <f t="shared" si="1133"/>
        <v>18530455552.75</v>
      </c>
      <c r="Q2582" s="95">
        <f t="shared" si="1133"/>
        <v>15251009806.490002</v>
      </c>
      <c r="R2582" s="97">
        <f t="shared" si="1133"/>
        <v>15220419343.490002</v>
      </c>
    </row>
    <row r="2583" spans="1:18" ht="63" thickBot="1" x14ac:dyDescent="0.35">
      <c r="A2583" s="2">
        <v>2021</v>
      </c>
      <c r="B2583" s="118" t="s">
        <v>447</v>
      </c>
      <c r="C2583" s="15" t="s">
        <v>103</v>
      </c>
      <c r="D2583" s="21"/>
      <c r="E2583" s="21"/>
      <c r="F2583" s="21"/>
      <c r="G2583" s="85" t="s">
        <v>104</v>
      </c>
      <c r="H2583" s="95">
        <f>+H2584+H2587+H2588+H2589+H2586+H2585</f>
        <v>853000000</v>
      </c>
      <c r="I2583" s="95">
        <f t="shared" ref="I2583:L2583" si="1134">+I2584+I2587+I2588+I2589+I2586+I2585</f>
        <v>0</v>
      </c>
      <c r="J2583" s="95">
        <f t="shared" si="1134"/>
        <v>0</v>
      </c>
      <c r="K2583" s="95">
        <f t="shared" si="1134"/>
        <v>8423220</v>
      </c>
      <c r="L2583" s="95">
        <f t="shared" si="1134"/>
        <v>165097542.88999999</v>
      </c>
      <c r="M2583" s="95">
        <f t="shared" si="1110"/>
        <v>-156674322.88999999</v>
      </c>
      <c r="N2583" s="95">
        <f>+N2584+N2587+N2588+N2589+N2586+N2585</f>
        <v>696325677.11000001</v>
      </c>
      <c r="O2583" s="95">
        <f t="shared" ref="O2583:R2583" si="1135">+O2584+O2587+O2588+O2589+O2586+O2585</f>
        <v>642103591.79999995</v>
      </c>
      <c r="P2583" s="95">
        <f t="shared" si="1135"/>
        <v>613055469.98000002</v>
      </c>
      <c r="Q2583" s="95">
        <f t="shared" si="1135"/>
        <v>285343456.97999996</v>
      </c>
      <c r="R2583" s="97">
        <f t="shared" si="1135"/>
        <v>261920352.97999999</v>
      </c>
    </row>
    <row r="2584" spans="1:18" ht="31.8" thickBot="1" x14ac:dyDescent="0.35">
      <c r="A2584" s="2">
        <v>2021</v>
      </c>
      <c r="B2584" s="118" t="s">
        <v>447</v>
      </c>
      <c r="C2584" s="20" t="s">
        <v>105</v>
      </c>
      <c r="D2584" s="21" t="s">
        <v>18</v>
      </c>
      <c r="E2584" s="21">
        <v>20</v>
      </c>
      <c r="F2584" s="21" t="s">
        <v>19</v>
      </c>
      <c r="G2584" s="88" t="s">
        <v>106</v>
      </c>
      <c r="H2584" s="90">
        <v>6000000</v>
      </c>
      <c r="I2584" s="90">
        <v>0</v>
      </c>
      <c r="J2584" s="90">
        <v>0</v>
      </c>
      <c r="K2584" s="90">
        <v>0</v>
      </c>
      <c r="L2584" s="90">
        <v>0</v>
      </c>
      <c r="M2584" s="90">
        <f t="shared" si="1110"/>
        <v>0</v>
      </c>
      <c r="N2584" s="90">
        <f t="shared" ref="N2584:N2589" si="1136">+H2584+M2584</f>
        <v>6000000</v>
      </c>
      <c r="O2584" s="90">
        <v>2203000</v>
      </c>
      <c r="P2584" s="90">
        <v>2200000</v>
      </c>
      <c r="Q2584" s="90">
        <v>2200000</v>
      </c>
      <c r="R2584" s="91">
        <v>2200000</v>
      </c>
    </row>
    <row r="2585" spans="1:18" ht="18.600000000000001" thickBot="1" x14ac:dyDescent="0.35">
      <c r="A2585" s="2">
        <v>2021</v>
      </c>
      <c r="B2585" s="118" t="s">
        <v>447</v>
      </c>
      <c r="C2585" s="20" t="s">
        <v>443</v>
      </c>
      <c r="D2585" s="21" t="s">
        <v>18</v>
      </c>
      <c r="E2585" s="21">
        <v>20</v>
      </c>
      <c r="F2585" s="21" t="s">
        <v>19</v>
      </c>
      <c r="G2585" s="88" t="s">
        <v>444</v>
      </c>
      <c r="H2585" s="90">
        <v>0</v>
      </c>
      <c r="I2585" s="90">
        <v>0</v>
      </c>
      <c r="J2585" s="90">
        <v>0</v>
      </c>
      <c r="K2585" s="90">
        <v>5000000</v>
      </c>
      <c r="L2585" s="90">
        <v>0</v>
      </c>
      <c r="M2585" s="90">
        <f t="shared" si="1110"/>
        <v>5000000</v>
      </c>
      <c r="N2585" s="90">
        <f t="shared" si="1136"/>
        <v>5000000</v>
      </c>
      <c r="O2585" s="90">
        <v>5000000</v>
      </c>
      <c r="P2585" s="90">
        <v>0</v>
      </c>
      <c r="Q2585" s="90">
        <v>0</v>
      </c>
      <c r="R2585" s="91">
        <v>0</v>
      </c>
    </row>
    <row r="2586" spans="1:18" ht="18.600000000000001" thickBot="1" x14ac:dyDescent="0.35">
      <c r="A2586" s="2">
        <v>2021</v>
      </c>
      <c r="B2586" s="118" t="s">
        <v>447</v>
      </c>
      <c r="C2586" s="20" t="s">
        <v>397</v>
      </c>
      <c r="D2586" s="21" t="s">
        <v>18</v>
      </c>
      <c r="E2586" s="21">
        <v>20</v>
      </c>
      <c r="F2586" s="21" t="s">
        <v>19</v>
      </c>
      <c r="G2586" s="88" t="s">
        <v>398</v>
      </c>
      <c r="H2586" s="90">
        <v>0</v>
      </c>
      <c r="I2586" s="90">
        <v>0</v>
      </c>
      <c r="J2586" s="90">
        <v>0</v>
      </c>
      <c r="K2586" s="90">
        <f>3422220+1000</f>
        <v>3423220</v>
      </c>
      <c r="L2586" s="90">
        <v>0</v>
      </c>
      <c r="M2586" s="90">
        <f t="shared" si="1110"/>
        <v>3423220</v>
      </c>
      <c r="N2586" s="90">
        <f t="shared" si="1136"/>
        <v>3423220</v>
      </c>
      <c r="O2586" s="90">
        <v>3423220</v>
      </c>
      <c r="P2586" s="90">
        <v>3422228.7</v>
      </c>
      <c r="Q2586" s="90">
        <v>240658.7</v>
      </c>
      <c r="R2586" s="91">
        <v>240658.7</v>
      </c>
    </row>
    <row r="2587" spans="1:18" ht="18.600000000000001" thickBot="1" x14ac:dyDescent="0.35">
      <c r="A2587" s="2">
        <v>2021</v>
      </c>
      <c r="B2587" s="118" t="s">
        <v>447</v>
      </c>
      <c r="C2587" s="20" t="s">
        <v>107</v>
      </c>
      <c r="D2587" s="21" t="s">
        <v>18</v>
      </c>
      <c r="E2587" s="21">
        <v>20</v>
      </c>
      <c r="F2587" s="21" t="s">
        <v>19</v>
      </c>
      <c r="G2587" s="88" t="s">
        <v>108</v>
      </c>
      <c r="H2587" s="90">
        <v>15000000</v>
      </c>
      <c r="I2587" s="90">
        <v>0</v>
      </c>
      <c r="J2587" s="90">
        <v>0</v>
      </c>
      <c r="K2587" s="90">
        <v>0</v>
      </c>
      <c r="L2587" s="90">
        <v>0</v>
      </c>
      <c r="M2587" s="90">
        <f t="shared" si="1110"/>
        <v>0</v>
      </c>
      <c r="N2587" s="90">
        <f t="shared" si="1136"/>
        <v>15000000</v>
      </c>
      <c r="O2587" s="90">
        <v>9648730.8000000007</v>
      </c>
      <c r="P2587" s="90">
        <v>9645746.5899999999</v>
      </c>
      <c r="Q2587" s="90">
        <v>7691096.5899999999</v>
      </c>
      <c r="R2587" s="91">
        <v>7691096.5899999999</v>
      </c>
    </row>
    <row r="2588" spans="1:18" ht="18.600000000000001" thickBot="1" x14ac:dyDescent="0.35">
      <c r="A2588" s="2">
        <v>2021</v>
      </c>
      <c r="B2588" s="118" t="s">
        <v>447</v>
      </c>
      <c r="C2588" s="20" t="s">
        <v>109</v>
      </c>
      <c r="D2588" s="21" t="s">
        <v>18</v>
      </c>
      <c r="E2588" s="21">
        <v>20</v>
      </c>
      <c r="F2588" s="21" t="s">
        <v>19</v>
      </c>
      <c r="G2588" s="88" t="s">
        <v>110</v>
      </c>
      <c r="H2588" s="90">
        <v>456000000</v>
      </c>
      <c r="I2588" s="90">
        <v>0</v>
      </c>
      <c r="J2588" s="90">
        <v>0</v>
      </c>
      <c r="K2588" s="90">
        <v>0</v>
      </c>
      <c r="L2588" s="90">
        <f>10000000+46316072</f>
        <v>56316072</v>
      </c>
      <c r="M2588" s="90">
        <f t="shared" si="1110"/>
        <v>-56316072</v>
      </c>
      <c r="N2588" s="90">
        <f t="shared" si="1136"/>
        <v>399683928</v>
      </c>
      <c r="O2588" s="90">
        <v>384636584</v>
      </c>
      <c r="P2588" s="90">
        <v>384631584</v>
      </c>
      <c r="Q2588" s="90">
        <v>62055791</v>
      </c>
      <c r="R2588" s="91">
        <v>38632687</v>
      </c>
    </row>
    <row r="2589" spans="1:18" ht="31.8" thickBot="1" x14ac:dyDescent="0.35">
      <c r="A2589" s="2">
        <v>2021</v>
      </c>
      <c r="B2589" s="118" t="s">
        <v>447</v>
      </c>
      <c r="C2589" s="20" t="s">
        <v>111</v>
      </c>
      <c r="D2589" s="21" t="s">
        <v>18</v>
      </c>
      <c r="E2589" s="21">
        <v>20</v>
      </c>
      <c r="F2589" s="21" t="s">
        <v>19</v>
      </c>
      <c r="G2589" s="88" t="s">
        <v>112</v>
      </c>
      <c r="H2589" s="90">
        <v>376000000</v>
      </c>
      <c r="I2589" s="90">
        <v>0</v>
      </c>
      <c r="J2589" s="90">
        <v>0</v>
      </c>
      <c r="K2589" s="90">
        <v>0</v>
      </c>
      <c r="L2589" s="90">
        <f>85000000+23781470.89</f>
        <v>108781470.89</v>
      </c>
      <c r="M2589" s="90">
        <f t="shared" si="1110"/>
        <v>-108781470.89</v>
      </c>
      <c r="N2589" s="90">
        <f t="shared" si="1136"/>
        <v>267218529.11000001</v>
      </c>
      <c r="O2589" s="90">
        <v>237192057</v>
      </c>
      <c r="P2589" s="90">
        <v>213155910.69</v>
      </c>
      <c r="Q2589" s="90">
        <v>213155910.69</v>
      </c>
      <c r="R2589" s="91">
        <v>213155910.69</v>
      </c>
    </row>
    <row r="2590" spans="1:18" ht="47.4" thickBot="1" x14ac:dyDescent="0.35">
      <c r="A2590" s="2">
        <v>2021</v>
      </c>
      <c r="B2590" s="118" t="s">
        <v>447</v>
      </c>
      <c r="C2590" s="15" t="s">
        <v>113</v>
      </c>
      <c r="D2590" s="21"/>
      <c r="E2590" s="21"/>
      <c r="F2590" s="21"/>
      <c r="G2590" s="85" t="s">
        <v>114</v>
      </c>
      <c r="H2590" s="95">
        <f>+H2591+H2592+H2593</f>
        <v>9682389879</v>
      </c>
      <c r="I2590" s="95">
        <f>+I2591+I2592+I2593</f>
        <v>0</v>
      </c>
      <c r="J2590" s="95">
        <f>+J2591+J2592+J2593</f>
        <v>0</v>
      </c>
      <c r="K2590" s="95">
        <f>+K2591+K2592+K2593</f>
        <v>67264197</v>
      </c>
      <c r="L2590" s="95">
        <f>+L2591+L2592+L2593</f>
        <v>48037823.82</v>
      </c>
      <c r="M2590" s="95">
        <f t="shared" si="1110"/>
        <v>19226373.18</v>
      </c>
      <c r="N2590" s="95">
        <f>+N2591+N2592+N2593</f>
        <v>9701616252.1800003</v>
      </c>
      <c r="O2590" s="95">
        <f t="shared" ref="O2590:R2590" si="1137">+O2591+O2592+O2593</f>
        <v>9651061261.7799988</v>
      </c>
      <c r="P2590" s="95">
        <f t="shared" si="1137"/>
        <v>9561268761.7999992</v>
      </c>
      <c r="Q2590" s="95">
        <f t="shared" si="1137"/>
        <v>8289536366.6500006</v>
      </c>
      <c r="R2590" s="97">
        <f t="shared" si="1137"/>
        <v>8289536366.6500006</v>
      </c>
    </row>
    <row r="2591" spans="1:18" ht="18.600000000000001" thickBot="1" x14ac:dyDescent="0.35">
      <c r="A2591" s="2">
        <v>2021</v>
      </c>
      <c r="B2591" s="118" t="s">
        <v>447</v>
      </c>
      <c r="C2591" s="20" t="s">
        <v>115</v>
      </c>
      <c r="D2591" s="21" t="s">
        <v>18</v>
      </c>
      <c r="E2591" s="21">
        <v>20</v>
      </c>
      <c r="F2591" s="21" t="s">
        <v>19</v>
      </c>
      <c r="G2591" s="88" t="s">
        <v>116</v>
      </c>
      <c r="H2591" s="90">
        <v>1764740547</v>
      </c>
      <c r="I2591" s="90">
        <v>0</v>
      </c>
      <c r="J2591" s="90">
        <v>0</v>
      </c>
      <c r="K2591" s="90">
        <f>55459348+1804849</f>
        <v>57264197</v>
      </c>
      <c r="L2591" s="90">
        <v>0</v>
      </c>
      <c r="M2591" s="90">
        <f t="shared" si="1110"/>
        <v>57264197</v>
      </c>
      <c r="N2591" s="90">
        <f>+H2591+M2591</f>
        <v>1822004744</v>
      </c>
      <c r="O2591" s="90">
        <v>1822004744</v>
      </c>
      <c r="P2591" s="90">
        <v>1822004744</v>
      </c>
      <c r="Q2591" s="90">
        <v>1821488566</v>
      </c>
      <c r="R2591" s="91">
        <v>1821488566</v>
      </c>
    </row>
    <row r="2592" spans="1:18" ht="18.600000000000001" thickBot="1" x14ac:dyDescent="0.35">
      <c r="A2592" s="2">
        <v>2021</v>
      </c>
      <c r="B2592" s="118" t="s">
        <v>447</v>
      </c>
      <c r="C2592" s="20" t="s">
        <v>117</v>
      </c>
      <c r="D2592" s="21" t="s">
        <v>18</v>
      </c>
      <c r="E2592" s="21">
        <v>20</v>
      </c>
      <c r="F2592" s="21" t="s">
        <v>19</v>
      </c>
      <c r="G2592" s="88" t="s">
        <v>118</v>
      </c>
      <c r="H2592" s="90">
        <v>7916649332</v>
      </c>
      <c r="I2592" s="90">
        <v>0</v>
      </c>
      <c r="J2592" s="90">
        <v>0</v>
      </c>
      <c r="K2592" s="90">
        <v>0</v>
      </c>
      <c r="L2592" s="90">
        <f>3422220+8575775.1+34234979.72+1804849</f>
        <v>48037823.82</v>
      </c>
      <c r="M2592" s="90">
        <f t="shared" si="1110"/>
        <v>-48037823.82</v>
      </c>
      <c r="N2592" s="90">
        <f>+H2592+M2592</f>
        <v>7868611508.1800003</v>
      </c>
      <c r="O2592" s="90">
        <v>7818056517.7799997</v>
      </c>
      <c r="P2592" s="90">
        <v>7728264017.8000002</v>
      </c>
      <c r="Q2592" s="90">
        <v>6465713434.0600004</v>
      </c>
      <c r="R2592" s="91">
        <v>6465713434.0600004</v>
      </c>
    </row>
    <row r="2593" spans="1:18" ht="31.8" thickBot="1" x14ac:dyDescent="0.35">
      <c r="A2593" s="2">
        <v>2021</v>
      </c>
      <c r="B2593" s="118" t="s">
        <v>447</v>
      </c>
      <c r="C2593" s="20" t="s">
        <v>119</v>
      </c>
      <c r="D2593" s="21" t="s">
        <v>18</v>
      </c>
      <c r="E2593" s="21">
        <v>20</v>
      </c>
      <c r="F2593" s="21" t="s">
        <v>19</v>
      </c>
      <c r="G2593" s="88" t="s">
        <v>120</v>
      </c>
      <c r="H2593" s="90">
        <v>1000000</v>
      </c>
      <c r="I2593" s="90">
        <v>0</v>
      </c>
      <c r="J2593" s="90">
        <v>0</v>
      </c>
      <c r="K2593" s="90">
        <v>10000000</v>
      </c>
      <c r="L2593" s="90">
        <v>0</v>
      </c>
      <c r="M2593" s="90">
        <f t="shared" si="1110"/>
        <v>10000000</v>
      </c>
      <c r="N2593" s="90">
        <f>+H2593+M2593</f>
        <v>11000000</v>
      </c>
      <c r="O2593" s="90">
        <v>11000000</v>
      </c>
      <c r="P2593" s="90">
        <v>11000000</v>
      </c>
      <c r="Q2593" s="90">
        <v>2334366.59</v>
      </c>
      <c r="R2593" s="91">
        <v>2334366.59</v>
      </c>
    </row>
    <row r="2594" spans="1:18" ht="31.8" thickBot="1" x14ac:dyDescent="0.35">
      <c r="A2594" s="2">
        <v>2021</v>
      </c>
      <c r="B2594" s="118" t="s">
        <v>447</v>
      </c>
      <c r="C2594" s="15" t="s">
        <v>121</v>
      </c>
      <c r="D2594" s="21"/>
      <c r="E2594" s="21"/>
      <c r="F2594" s="21"/>
      <c r="G2594" s="85" t="s">
        <v>122</v>
      </c>
      <c r="H2594" s="95">
        <f>SUM(H2595:H2600)</f>
        <v>8027189301</v>
      </c>
      <c r="I2594" s="95">
        <f>SUM(I2595:I2600)</f>
        <v>0</v>
      </c>
      <c r="J2594" s="95">
        <f>SUM(J2595:J2600)</f>
        <v>0</v>
      </c>
      <c r="K2594" s="95">
        <f>SUM(K2595:K2600)</f>
        <v>407889144.90999997</v>
      </c>
      <c r="L2594" s="95">
        <f>SUM(L2595:L2600)</f>
        <v>419896679.48000002</v>
      </c>
      <c r="M2594" s="95">
        <f t="shared" si="1110"/>
        <v>-12007534.570000052</v>
      </c>
      <c r="N2594" s="95">
        <f>SUM(N2595:N2600)</f>
        <v>8015181766.4300003</v>
      </c>
      <c r="O2594" s="95">
        <f t="shared" ref="O2594:R2594" si="1138">SUM(O2595:O2600)</f>
        <v>7884830400.8600006</v>
      </c>
      <c r="P2594" s="95">
        <f t="shared" si="1138"/>
        <v>7846435307.3800001</v>
      </c>
      <c r="Q2594" s="95">
        <f t="shared" si="1138"/>
        <v>6304768353.2700005</v>
      </c>
      <c r="R2594" s="97">
        <f t="shared" si="1138"/>
        <v>6297600994.2700005</v>
      </c>
    </row>
    <row r="2595" spans="1:18" ht="18.600000000000001" thickBot="1" x14ac:dyDescent="0.35">
      <c r="A2595" s="2">
        <v>2021</v>
      </c>
      <c r="B2595" s="118" t="s">
        <v>447</v>
      </c>
      <c r="C2595" s="20" t="s">
        <v>123</v>
      </c>
      <c r="D2595" s="21" t="s">
        <v>18</v>
      </c>
      <c r="E2595" s="21">
        <v>20</v>
      </c>
      <c r="F2595" s="21" t="s">
        <v>19</v>
      </c>
      <c r="G2595" s="88" t="s">
        <v>124</v>
      </c>
      <c r="H2595" s="90">
        <v>1901794484</v>
      </c>
      <c r="I2595" s="90">
        <v>0</v>
      </c>
      <c r="J2595" s="90">
        <v>0</v>
      </c>
      <c r="K2595" s="90">
        <f>58000000+84968400+46410000+46316072</f>
        <v>235694472</v>
      </c>
      <c r="L2595" s="90">
        <v>0</v>
      </c>
      <c r="M2595" s="90">
        <f t="shared" si="1110"/>
        <v>235694472</v>
      </c>
      <c r="N2595" s="90">
        <f t="shared" ref="N2595:N2600" si="1139">+H2595+M2595</f>
        <v>2137488956</v>
      </c>
      <c r="O2595" s="90">
        <v>2131792586.23</v>
      </c>
      <c r="P2595" s="90">
        <v>2131514476.9300001</v>
      </c>
      <c r="Q2595" s="90">
        <v>1688749692.9300001</v>
      </c>
      <c r="R2595" s="91">
        <v>1688749692.9300001</v>
      </c>
    </row>
    <row r="2596" spans="1:18" ht="31.8" thickBot="1" x14ac:dyDescent="0.35">
      <c r="A2596" s="2">
        <v>2021</v>
      </c>
      <c r="B2596" s="118" t="s">
        <v>447</v>
      </c>
      <c r="C2596" s="20" t="s">
        <v>125</v>
      </c>
      <c r="D2596" s="21" t="s">
        <v>18</v>
      </c>
      <c r="E2596" s="21">
        <v>20</v>
      </c>
      <c r="F2596" s="21" t="s">
        <v>19</v>
      </c>
      <c r="G2596" s="88" t="s">
        <v>126</v>
      </c>
      <c r="H2596" s="90">
        <v>3522762176</v>
      </c>
      <c r="I2596" s="90">
        <v>0</v>
      </c>
      <c r="J2596" s="90">
        <v>0</v>
      </c>
      <c r="K2596" s="90">
        <v>0</v>
      </c>
      <c r="L2596" s="90">
        <f>23501000+58000000</f>
        <v>81501000</v>
      </c>
      <c r="M2596" s="90">
        <f t="shared" si="1110"/>
        <v>-81501000</v>
      </c>
      <c r="N2596" s="90">
        <f t="shared" si="1139"/>
        <v>3441261176</v>
      </c>
      <c r="O2596" s="90">
        <v>3326443428.1999998</v>
      </c>
      <c r="P2596" s="90">
        <v>3297888013.6599998</v>
      </c>
      <c r="Q2596" s="90">
        <v>2741410029.6599998</v>
      </c>
      <c r="R2596" s="91">
        <v>2741410029.6599998</v>
      </c>
    </row>
    <row r="2597" spans="1:18" ht="31.8" thickBot="1" x14ac:dyDescent="0.35">
      <c r="A2597" s="2">
        <v>2021</v>
      </c>
      <c r="B2597" s="118" t="s">
        <v>447</v>
      </c>
      <c r="C2597" s="20" t="s">
        <v>127</v>
      </c>
      <c r="D2597" s="21" t="s">
        <v>18</v>
      </c>
      <c r="E2597" s="21">
        <v>20</v>
      </c>
      <c r="F2597" s="21" t="s">
        <v>19</v>
      </c>
      <c r="G2597" s="88" t="s">
        <v>128</v>
      </c>
      <c r="H2597" s="90">
        <v>438053756</v>
      </c>
      <c r="I2597" s="90">
        <v>0</v>
      </c>
      <c r="J2597" s="90">
        <v>0</v>
      </c>
      <c r="K2597" s="90">
        <v>23781470.890000001</v>
      </c>
      <c r="L2597" s="90">
        <f>99083304.05+46410000</f>
        <v>145493304.05000001</v>
      </c>
      <c r="M2597" s="90">
        <f t="shared" si="1110"/>
        <v>-121711833.16000001</v>
      </c>
      <c r="N2597" s="90">
        <f t="shared" si="1139"/>
        <v>316341922.83999997</v>
      </c>
      <c r="O2597" s="90">
        <v>316341922.83999997</v>
      </c>
      <c r="P2597" s="90">
        <v>307457527.38</v>
      </c>
      <c r="Q2597" s="90">
        <v>264082929.25999999</v>
      </c>
      <c r="R2597" s="91">
        <v>263732285.25999999</v>
      </c>
    </row>
    <row r="2598" spans="1:18" ht="18.600000000000001" thickBot="1" x14ac:dyDescent="0.35">
      <c r="A2598" s="2">
        <v>2021</v>
      </c>
      <c r="B2598" s="118" t="s">
        <v>447</v>
      </c>
      <c r="C2598" s="20" t="s">
        <v>129</v>
      </c>
      <c r="D2598" s="21" t="s">
        <v>18</v>
      </c>
      <c r="E2598" s="21">
        <v>20</v>
      </c>
      <c r="F2598" s="21" t="s">
        <v>19</v>
      </c>
      <c r="G2598" s="88" t="s">
        <v>130</v>
      </c>
      <c r="H2598" s="90">
        <v>1485186461</v>
      </c>
      <c r="I2598" s="90">
        <v>0</v>
      </c>
      <c r="J2598" s="90">
        <v>0</v>
      </c>
      <c r="K2598" s="90">
        <f>119466283.77+5000000</f>
        <v>124466283.77</v>
      </c>
      <c r="L2598" s="90">
        <f>100000000+10000000</f>
        <v>110000000</v>
      </c>
      <c r="M2598" s="90">
        <f t="shared" si="1110"/>
        <v>14466283.769999996</v>
      </c>
      <c r="N2598" s="90">
        <f t="shared" si="1139"/>
        <v>1499652744.77</v>
      </c>
      <c r="O2598" s="90">
        <v>1489815496.77</v>
      </c>
      <c r="P2598" s="90">
        <v>1489246580.75</v>
      </c>
      <c r="Q2598" s="90">
        <v>1168230347.0699999</v>
      </c>
      <c r="R2598" s="91">
        <v>1168230347.0699999</v>
      </c>
    </row>
    <row r="2599" spans="1:18" ht="47.4" thickBot="1" x14ac:dyDescent="0.35">
      <c r="A2599" s="2">
        <v>2021</v>
      </c>
      <c r="B2599" s="118" t="s">
        <v>447</v>
      </c>
      <c r="C2599" s="20" t="s">
        <v>131</v>
      </c>
      <c r="D2599" s="21" t="s">
        <v>18</v>
      </c>
      <c r="E2599" s="21">
        <v>20</v>
      </c>
      <c r="F2599" s="21" t="s">
        <v>19</v>
      </c>
      <c r="G2599" s="88" t="s">
        <v>132</v>
      </c>
      <c r="H2599" s="90">
        <v>160471120</v>
      </c>
      <c r="I2599" s="90">
        <v>0</v>
      </c>
      <c r="J2599" s="90">
        <v>0</v>
      </c>
      <c r="K2599" s="90">
        <v>10094918.25</v>
      </c>
      <c r="L2599" s="90">
        <v>0</v>
      </c>
      <c r="M2599" s="90">
        <f t="shared" ref="M2599:M2662" si="1140">+I2599-J2599+K2599-L2599</f>
        <v>10094918.25</v>
      </c>
      <c r="N2599" s="90">
        <f t="shared" si="1139"/>
        <v>170566038.25</v>
      </c>
      <c r="O2599" s="90">
        <v>170566038.25</v>
      </c>
      <c r="P2599" s="90">
        <v>170500811.75</v>
      </c>
      <c r="Q2599" s="90">
        <v>109291531.31</v>
      </c>
      <c r="R2599" s="91">
        <v>102474816.31</v>
      </c>
    </row>
    <row r="2600" spans="1:18" ht="47.4" thickBot="1" x14ac:dyDescent="0.35">
      <c r="A2600" s="2">
        <v>2021</v>
      </c>
      <c r="B2600" s="118" t="s">
        <v>447</v>
      </c>
      <c r="C2600" s="20" t="s">
        <v>133</v>
      </c>
      <c r="D2600" s="21" t="s">
        <v>18</v>
      </c>
      <c r="E2600" s="21">
        <v>20</v>
      </c>
      <c r="F2600" s="21" t="s">
        <v>19</v>
      </c>
      <c r="G2600" s="88" t="s">
        <v>134</v>
      </c>
      <c r="H2600" s="90">
        <v>518921304</v>
      </c>
      <c r="I2600" s="90">
        <v>0</v>
      </c>
      <c r="J2600" s="90">
        <v>0</v>
      </c>
      <c r="K2600" s="90">
        <v>13852000</v>
      </c>
      <c r="L2600" s="90">
        <f>55459348+27443027.43</f>
        <v>82902375.430000007</v>
      </c>
      <c r="M2600" s="90">
        <f t="shared" si="1140"/>
        <v>-69050375.430000007</v>
      </c>
      <c r="N2600" s="90">
        <f t="shared" si="1139"/>
        <v>449870928.56999999</v>
      </c>
      <c r="O2600" s="90">
        <v>449870928.56999999</v>
      </c>
      <c r="P2600" s="90">
        <v>449827896.91000003</v>
      </c>
      <c r="Q2600" s="90">
        <v>333003823.04000002</v>
      </c>
      <c r="R2600" s="91">
        <v>333003823.04000002</v>
      </c>
    </row>
    <row r="2601" spans="1:18" ht="31.8" thickBot="1" x14ac:dyDescent="0.35">
      <c r="A2601" s="2">
        <v>2021</v>
      </c>
      <c r="B2601" s="118" t="s">
        <v>447</v>
      </c>
      <c r="C2601" s="15" t="s">
        <v>135</v>
      </c>
      <c r="D2601" s="21"/>
      <c r="E2601" s="21"/>
      <c r="F2601" s="21"/>
      <c r="G2601" s="85" t="s">
        <v>136</v>
      </c>
      <c r="H2601" s="95">
        <f>SUM(H2602:H2606)</f>
        <v>563000000</v>
      </c>
      <c r="I2601" s="95">
        <f>SUM(I2602:I2606)</f>
        <v>0</v>
      </c>
      <c r="J2601" s="95">
        <f>SUM(J2602:J2606)</f>
        <v>0</v>
      </c>
      <c r="K2601" s="95">
        <f>SUM(K2602:K2606)</f>
        <v>115030600</v>
      </c>
      <c r="L2601" s="95">
        <f>SUM(L2602:L2606)</f>
        <v>115000000</v>
      </c>
      <c r="M2601" s="95">
        <f t="shared" si="1140"/>
        <v>30600</v>
      </c>
      <c r="N2601" s="95">
        <f>SUM(N2602:N2606)</f>
        <v>563030600</v>
      </c>
      <c r="O2601" s="95">
        <f t="shared" ref="O2601:R2601" si="1141">SUM(O2602:O2606)</f>
        <v>561018226.72000003</v>
      </c>
      <c r="P2601" s="95">
        <f t="shared" si="1141"/>
        <v>497129452.64000005</v>
      </c>
      <c r="Q2601" s="95">
        <f t="shared" si="1141"/>
        <v>358795068.63999999</v>
      </c>
      <c r="R2601" s="97">
        <f t="shared" si="1141"/>
        <v>358795068.63999999</v>
      </c>
    </row>
    <row r="2602" spans="1:18" ht="18.600000000000001" thickBot="1" x14ac:dyDescent="0.35">
      <c r="A2602" s="2">
        <v>2021</v>
      </c>
      <c r="B2602" s="118" t="s">
        <v>447</v>
      </c>
      <c r="C2602" s="20" t="s">
        <v>137</v>
      </c>
      <c r="D2602" s="21" t="s">
        <v>18</v>
      </c>
      <c r="E2602" s="21">
        <v>20</v>
      </c>
      <c r="F2602" s="21" t="s">
        <v>19</v>
      </c>
      <c r="G2602" s="88" t="s">
        <v>138</v>
      </c>
      <c r="H2602" s="90">
        <v>270000000</v>
      </c>
      <c r="I2602" s="90">
        <v>0</v>
      </c>
      <c r="J2602" s="90">
        <v>0</v>
      </c>
      <c r="K2602" s="90">
        <v>11000</v>
      </c>
      <c r="L2602" s="90">
        <v>0</v>
      </c>
      <c r="M2602" s="90">
        <f t="shared" si="1140"/>
        <v>11000</v>
      </c>
      <c r="N2602" s="90">
        <f t="shared" ref="N2602:N2607" si="1142">+H2602+M2602</f>
        <v>270011000</v>
      </c>
      <c r="O2602" s="90">
        <v>269703475</v>
      </c>
      <c r="P2602" s="90">
        <v>269692538.48000002</v>
      </c>
      <c r="Q2602" s="90">
        <v>228432538.47999999</v>
      </c>
      <c r="R2602" s="91">
        <v>228432538.47999999</v>
      </c>
    </row>
    <row r="2603" spans="1:18" ht="31.8" thickBot="1" x14ac:dyDescent="0.35">
      <c r="A2603" s="2">
        <v>2021</v>
      </c>
      <c r="B2603" s="118" t="s">
        <v>447</v>
      </c>
      <c r="C2603" s="20" t="s">
        <v>139</v>
      </c>
      <c r="D2603" s="21" t="s">
        <v>18</v>
      </c>
      <c r="E2603" s="21">
        <v>20</v>
      </c>
      <c r="F2603" s="21" t="s">
        <v>19</v>
      </c>
      <c r="G2603" s="88" t="s">
        <v>140</v>
      </c>
      <c r="H2603" s="90">
        <v>50000000</v>
      </c>
      <c r="I2603" s="90">
        <v>0</v>
      </c>
      <c r="J2603" s="90">
        <v>0</v>
      </c>
      <c r="K2603" s="90">
        <v>0</v>
      </c>
      <c r="L2603" s="90">
        <v>33000000</v>
      </c>
      <c r="M2603" s="90">
        <f t="shared" si="1140"/>
        <v>-33000000</v>
      </c>
      <c r="N2603" s="90">
        <f t="shared" si="1142"/>
        <v>17000000</v>
      </c>
      <c r="O2603" s="90">
        <v>16472813.720000001</v>
      </c>
      <c r="P2603" s="90">
        <v>16469813.720000001</v>
      </c>
      <c r="Q2603" s="90">
        <v>4499837.72</v>
      </c>
      <c r="R2603" s="91">
        <v>4499837.72</v>
      </c>
    </row>
    <row r="2604" spans="1:18" ht="47.4" thickBot="1" x14ac:dyDescent="0.35">
      <c r="A2604" s="2">
        <v>2021</v>
      </c>
      <c r="B2604" s="118" t="s">
        <v>447</v>
      </c>
      <c r="C2604" s="20" t="s">
        <v>141</v>
      </c>
      <c r="D2604" s="21" t="s">
        <v>18</v>
      </c>
      <c r="E2604" s="21">
        <v>20</v>
      </c>
      <c r="F2604" s="21" t="s">
        <v>19</v>
      </c>
      <c r="G2604" s="88" t="s">
        <v>142</v>
      </c>
      <c r="H2604" s="90">
        <v>3000000</v>
      </c>
      <c r="I2604" s="90">
        <v>0</v>
      </c>
      <c r="J2604" s="90">
        <v>0</v>
      </c>
      <c r="K2604" s="90">
        <v>0</v>
      </c>
      <c r="L2604" s="90">
        <v>0</v>
      </c>
      <c r="M2604" s="90">
        <f t="shared" si="1140"/>
        <v>0</v>
      </c>
      <c r="N2604" s="90">
        <f t="shared" si="1142"/>
        <v>3000000</v>
      </c>
      <c r="O2604" s="90">
        <v>1822338</v>
      </c>
      <c r="P2604" s="90">
        <v>965545.78</v>
      </c>
      <c r="Q2604" s="90">
        <v>965545.78</v>
      </c>
      <c r="R2604" s="91">
        <v>965545.78</v>
      </c>
    </row>
    <row r="2605" spans="1:18" ht="31.8" thickBot="1" x14ac:dyDescent="0.35">
      <c r="A2605" s="2">
        <v>2021</v>
      </c>
      <c r="B2605" s="118" t="s">
        <v>447</v>
      </c>
      <c r="C2605" s="20" t="s">
        <v>143</v>
      </c>
      <c r="D2605" s="21" t="s">
        <v>18</v>
      </c>
      <c r="E2605" s="21">
        <v>20</v>
      </c>
      <c r="F2605" s="21" t="s">
        <v>19</v>
      </c>
      <c r="G2605" s="88" t="s">
        <v>144</v>
      </c>
      <c r="H2605" s="90">
        <v>210000000</v>
      </c>
      <c r="I2605" s="90">
        <v>0</v>
      </c>
      <c r="J2605" s="90">
        <v>0</v>
      </c>
      <c r="K2605" s="90">
        <f>10600+4746843</f>
        <v>4757443</v>
      </c>
      <c r="L2605" s="90">
        <v>82000000</v>
      </c>
      <c r="M2605" s="90">
        <f t="shared" si="1140"/>
        <v>-77242557</v>
      </c>
      <c r="N2605" s="92">
        <f t="shared" si="1142"/>
        <v>132757443</v>
      </c>
      <c r="O2605" s="90">
        <v>132757443</v>
      </c>
      <c r="P2605" s="90">
        <v>98000432.340000004</v>
      </c>
      <c r="Q2605" s="90">
        <v>21762867.34</v>
      </c>
      <c r="R2605" s="91">
        <v>21762867.34</v>
      </c>
    </row>
    <row r="2606" spans="1:18" ht="18.600000000000001" thickBot="1" x14ac:dyDescent="0.35">
      <c r="A2606" s="2">
        <v>2021</v>
      </c>
      <c r="B2606" s="118" t="s">
        <v>447</v>
      </c>
      <c r="C2606" s="20" t="s">
        <v>145</v>
      </c>
      <c r="D2606" s="21" t="s">
        <v>18</v>
      </c>
      <c r="E2606" s="21">
        <v>20</v>
      </c>
      <c r="F2606" s="21" t="s">
        <v>19</v>
      </c>
      <c r="G2606" s="88" t="s">
        <v>146</v>
      </c>
      <c r="H2606" s="90">
        <v>30000000</v>
      </c>
      <c r="I2606" s="90">
        <v>0</v>
      </c>
      <c r="J2606" s="90">
        <v>0</v>
      </c>
      <c r="K2606" s="90">
        <f>82000000+9000+28253157</f>
        <v>110262157</v>
      </c>
      <c r="L2606" s="90">
        <v>0</v>
      </c>
      <c r="M2606" s="90">
        <f t="shared" si="1140"/>
        <v>110262157</v>
      </c>
      <c r="N2606" s="92">
        <f t="shared" si="1142"/>
        <v>140262157</v>
      </c>
      <c r="O2606" s="90">
        <v>140262157</v>
      </c>
      <c r="P2606" s="90">
        <v>112001122.31999999</v>
      </c>
      <c r="Q2606" s="90">
        <v>103134279.31999999</v>
      </c>
      <c r="R2606" s="91">
        <v>103134279.31999999</v>
      </c>
    </row>
    <row r="2607" spans="1:18" ht="18.600000000000001" thickBot="1" x14ac:dyDescent="0.35">
      <c r="A2607" s="2">
        <v>2021</v>
      </c>
      <c r="B2607" s="118" t="s">
        <v>447</v>
      </c>
      <c r="C2607" s="15" t="s">
        <v>147</v>
      </c>
      <c r="D2607" s="21" t="s">
        <v>18</v>
      </c>
      <c r="E2607" s="21">
        <v>20</v>
      </c>
      <c r="F2607" s="21" t="s">
        <v>19</v>
      </c>
      <c r="G2607" s="85" t="s">
        <v>148</v>
      </c>
      <c r="H2607" s="95">
        <v>36000000</v>
      </c>
      <c r="I2607" s="95">
        <v>0</v>
      </c>
      <c r="J2607" s="95">
        <v>0</v>
      </c>
      <c r="K2607" s="95">
        <v>0</v>
      </c>
      <c r="L2607" s="95">
        <v>0</v>
      </c>
      <c r="M2607" s="95">
        <f t="shared" si="1140"/>
        <v>0</v>
      </c>
      <c r="N2607" s="95">
        <f t="shared" si="1142"/>
        <v>36000000</v>
      </c>
      <c r="O2607" s="95">
        <v>12566560.949999999</v>
      </c>
      <c r="P2607" s="95">
        <v>12566560.949999999</v>
      </c>
      <c r="Q2607" s="95">
        <v>12566560.949999999</v>
      </c>
      <c r="R2607" s="97">
        <v>12566560.949999999</v>
      </c>
    </row>
    <row r="2608" spans="1:18" ht="18.600000000000001" thickBot="1" x14ac:dyDescent="0.35">
      <c r="A2608" s="2">
        <v>2021</v>
      </c>
      <c r="B2608" s="118" t="s">
        <v>447</v>
      </c>
      <c r="C2608" s="15" t="s">
        <v>149</v>
      </c>
      <c r="D2608" s="16"/>
      <c r="E2608" s="16"/>
      <c r="F2608" s="21"/>
      <c r="G2608" s="85" t="s">
        <v>150</v>
      </c>
      <c r="H2608" s="95">
        <f>+H2609+H2612+H2617</f>
        <v>27177626000</v>
      </c>
      <c r="I2608" s="95">
        <f>+I2609+I2612+I2617</f>
        <v>0</v>
      </c>
      <c r="J2608" s="95">
        <f>+J2609+J2612+J2617</f>
        <v>0</v>
      </c>
      <c r="K2608" s="95">
        <f>+K2609+K2612+K2617</f>
        <v>0</v>
      </c>
      <c r="L2608" s="95">
        <f>+L2609+L2612+L2617</f>
        <v>11582857483.450001</v>
      </c>
      <c r="M2608" s="95">
        <f t="shared" si="1140"/>
        <v>-11582857483.450001</v>
      </c>
      <c r="N2608" s="95">
        <f>+H2608+M2608</f>
        <v>15594768516.549999</v>
      </c>
      <c r="O2608" s="95">
        <f t="shared" ref="O2608:R2608" si="1143">+O2609+O2612+O2617</f>
        <v>7196219516.3000002</v>
      </c>
      <c r="P2608" s="95">
        <f t="shared" si="1143"/>
        <v>7168379171.8599997</v>
      </c>
      <c r="Q2608" s="95">
        <f t="shared" si="1143"/>
        <v>5008716249.8599997</v>
      </c>
      <c r="R2608" s="97">
        <f t="shared" si="1143"/>
        <v>5008716249.8599997</v>
      </c>
    </row>
    <row r="2609" spans="1:18" ht="18.600000000000001" thickBot="1" x14ac:dyDescent="0.35">
      <c r="A2609" s="2">
        <v>2021</v>
      </c>
      <c r="B2609" s="118" t="s">
        <v>447</v>
      </c>
      <c r="C2609" s="15" t="s">
        <v>151</v>
      </c>
      <c r="D2609" s="16"/>
      <c r="E2609" s="16"/>
      <c r="F2609" s="21"/>
      <c r="G2609" s="85" t="s">
        <v>152</v>
      </c>
      <c r="H2609" s="95">
        <f>+H2610</f>
        <v>18767000000</v>
      </c>
      <c r="I2609" s="95">
        <f t="shared" ref="I2609:L2610" si="1144">+I2610</f>
        <v>0</v>
      </c>
      <c r="J2609" s="95">
        <f t="shared" si="1144"/>
        <v>0</v>
      </c>
      <c r="K2609" s="95">
        <f t="shared" si="1144"/>
        <v>0</v>
      </c>
      <c r="L2609" s="95">
        <f t="shared" si="1144"/>
        <v>11423460173.450001</v>
      </c>
      <c r="M2609" s="95">
        <f t="shared" si="1140"/>
        <v>-11423460173.450001</v>
      </c>
      <c r="N2609" s="95">
        <f>+H2609+M2609</f>
        <v>7343539826.5499992</v>
      </c>
      <c r="O2609" s="95">
        <f t="shared" ref="O2609:R2610" si="1145">+O2610</f>
        <v>0</v>
      </c>
      <c r="P2609" s="95">
        <f t="shared" si="1145"/>
        <v>0</v>
      </c>
      <c r="Q2609" s="95">
        <f t="shared" si="1145"/>
        <v>0</v>
      </c>
      <c r="R2609" s="97">
        <f t="shared" si="1145"/>
        <v>0</v>
      </c>
    </row>
    <row r="2610" spans="1:18" ht="18.600000000000001" thickBot="1" x14ac:dyDescent="0.35">
      <c r="A2610" s="2">
        <v>2021</v>
      </c>
      <c r="B2610" s="118" t="s">
        <v>447</v>
      </c>
      <c r="C2610" s="15" t="s">
        <v>153</v>
      </c>
      <c r="D2610" s="16"/>
      <c r="E2610" s="16"/>
      <c r="F2610" s="21"/>
      <c r="G2610" s="85" t="s">
        <v>154</v>
      </c>
      <c r="H2610" s="95">
        <v>18767000000</v>
      </c>
      <c r="I2610" s="95">
        <f t="shared" si="1144"/>
        <v>0</v>
      </c>
      <c r="J2610" s="95">
        <f t="shared" si="1144"/>
        <v>0</v>
      </c>
      <c r="K2610" s="95">
        <f t="shared" si="1144"/>
        <v>0</v>
      </c>
      <c r="L2610" s="95">
        <f t="shared" si="1144"/>
        <v>11423460173.450001</v>
      </c>
      <c r="M2610" s="95">
        <f t="shared" si="1140"/>
        <v>-11423460173.450001</v>
      </c>
      <c r="N2610" s="95">
        <f>+H2610+M2610</f>
        <v>7343539826.5499992</v>
      </c>
      <c r="O2610" s="95">
        <f t="shared" si="1145"/>
        <v>0</v>
      </c>
      <c r="P2610" s="95">
        <f t="shared" si="1145"/>
        <v>0</v>
      </c>
      <c r="Q2610" s="95">
        <f t="shared" si="1145"/>
        <v>0</v>
      </c>
      <c r="R2610" s="97">
        <f t="shared" si="1145"/>
        <v>0</v>
      </c>
    </row>
    <row r="2611" spans="1:18" ht="47.4" thickBot="1" x14ac:dyDescent="0.35">
      <c r="A2611" s="2">
        <v>2021</v>
      </c>
      <c r="B2611" s="118" t="s">
        <v>447</v>
      </c>
      <c r="C2611" s="20" t="s">
        <v>155</v>
      </c>
      <c r="D2611" s="21" t="s">
        <v>18</v>
      </c>
      <c r="E2611" s="21">
        <v>20</v>
      </c>
      <c r="F2611" s="21" t="s">
        <v>19</v>
      </c>
      <c r="G2611" s="88" t="s">
        <v>156</v>
      </c>
      <c r="H2611" s="106">
        <v>11946292120</v>
      </c>
      <c r="I2611" s="90">
        <v>0</v>
      </c>
      <c r="J2611" s="90">
        <v>0</v>
      </c>
      <c r="K2611" s="90">
        <v>0</v>
      </c>
      <c r="L2611" s="90">
        <f>11946292120-522831946.55</f>
        <v>11423460173.450001</v>
      </c>
      <c r="M2611" s="90">
        <f t="shared" si="1140"/>
        <v>-11423460173.450001</v>
      </c>
      <c r="N2611" s="90">
        <f>+H2611+M2611</f>
        <v>522831946.54999924</v>
      </c>
      <c r="O2611" s="90">
        <v>0</v>
      </c>
      <c r="P2611" s="90">
        <v>0</v>
      </c>
      <c r="Q2611" s="90">
        <v>0</v>
      </c>
      <c r="R2611" s="91">
        <v>0</v>
      </c>
    </row>
    <row r="2612" spans="1:18" ht="18.600000000000001" thickBot="1" x14ac:dyDescent="0.35">
      <c r="A2612" s="2">
        <v>2021</v>
      </c>
      <c r="B2612" s="118" t="s">
        <v>447</v>
      </c>
      <c r="C2612" s="15" t="s">
        <v>157</v>
      </c>
      <c r="D2612" s="16"/>
      <c r="E2612" s="16"/>
      <c r="F2612" s="21"/>
      <c r="G2612" s="85" t="s">
        <v>427</v>
      </c>
      <c r="H2612" s="95">
        <f t="shared" ref="H2612:L2613" si="1146">+H2613</f>
        <v>188000000</v>
      </c>
      <c r="I2612" s="95">
        <f t="shared" si="1146"/>
        <v>0</v>
      </c>
      <c r="J2612" s="95">
        <f t="shared" si="1146"/>
        <v>0</v>
      </c>
      <c r="K2612" s="95">
        <f t="shared" si="1146"/>
        <v>0</v>
      </c>
      <c r="L2612" s="95">
        <f t="shared" si="1146"/>
        <v>159397310</v>
      </c>
      <c r="M2612" s="95">
        <f t="shared" si="1140"/>
        <v>-159397310</v>
      </c>
      <c r="N2612" s="95">
        <f>+N2613</f>
        <v>28602690</v>
      </c>
      <c r="O2612" s="95">
        <f t="shared" ref="O2612:R2613" si="1147">+O2613</f>
        <v>28602690</v>
      </c>
      <c r="P2612" s="95">
        <f t="shared" si="1147"/>
        <v>17138739.870000001</v>
      </c>
      <c r="Q2612" s="95">
        <f t="shared" si="1147"/>
        <v>13628906.870000001</v>
      </c>
      <c r="R2612" s="97">
        <f t="shared" si="1147"/>
        <v>13628906.870000001</v>
      </c>
    </row>
    <row r="2613" spans="1:18" ht="31.8" thickBot="1" x14ac:dyDescent="0.35">
      <c r="A2613" s="2">
        <v>2021</v>
      </c>
      <c r="B2613" s="118" t="s">
        <v>447</v>
      </c>
      <c r="C2613" s="15" t="s">
        <v>159</v>
      </c>
      <c r="D2613" s="21"/>
      <c r="E2613" s="21"/>
      <c r="F2613" s="21"/>
      <c r="G2613" s="85" t="s">
        <v>160</v>
      </c>
      <c r="H2613" s="95">
        <f t="shared" si="1146"/>
        <v>188000000</v>
      </c>
      <c r="I2613" s="95">
        <f t="shared" si="1146"/>
        <v>0</v>
      </c>
      <c r="J2613" s="95">
        <f t="shared" si="1146"/>
        <v>0</v>
      </c>
      <c r="K2613" s="95">
        <f t="shared" si="1146"/>
        <v>0</v>
      </c>
      <c r="L2613" s="95">
        <f t="shared" si="1146"/>
        <v>159397310</v>
      </c>
      <c r="M2613" s="95">
        <f t="shared" si="1140"/>
        <v>-159397310</v>
      </c>
      <c r="N2613" s="95">
        <f>+N2614</f>
        <v>28602690</v>
      </c>
      <c r="O2613" s="95">
        <f t="shared" si="1147"/>
        <v>28602690</v>
      </c>
      <c r="P2613" s="95">
        <f t="shared" si="1147"/>
        <v>17138739.870000001</v>
      </c>
      <c r="Q2613" s="95">
        <f t="shared" si="1147"/>
        <v>13628906.870000001</v>
      </c>
      <c r="R2613" s="97">
        <f t="shared" si="1147"/>
        <v>13628906.870000001</v>
      </c>
    </row>
    <row r="2614" spans="1:18" ht="31.8" thickBot="1" x14ac:dyDescent="0.35">
      <c r="A2614" s="2">
        <v>2021</v>
      </c>
      <c r="B2614" s="118" t="s">
        <v>447</v>
      </c>
      <c r="C2614" s="15" t="s">
        <v>161</v>
      </c>
      <c r="D2614" s="21"/>
      <c r="E2614" s="21"/>
      <c r="F2614" s="21"/>
      <c r="G2614" s="85" t="s">
        <v>162</v>
      </c>
      <c r="H2614" s="95">
        <f>+H2615+H2616</f>
        <v>188000000</v>
      </c>
      <c r="I2614" s="95">
        <f>+I2615+I2616</f>
        <v>0</v>
      </c>
      <c r="J2614" s="95">
        <f>+J2615+J2616</f>
        <v>0</v>
      </c>
      <c r="K2614" s="95">
        <f>+K2615+K2616</f>
        <v>0</v>
      </c>
      <c r="L2614" s="95">
        <f>+L2615+L2616</f>
        <v>159397310</v>
      </c>
      <c r="M2614" s="95">
        <f t="shared" si="1140"/>
        <v>-159397310</v>
      </c>
      <c r="N2614" s="95">
        <f>+N2615+N2616</f>
        <v>28602690</v>
      </c>
      <c r="O2614" s="95">
        <f t="shared" ref="O2614:R2614" si="1148">+O2615+O2616</f>
        <v>28602690</v>
      </c>
      <c r="P2614" s="95">
        <f t="shared" si="1148"/>
        <v>17138739.870000001</v>
      </c>
      <c r="Q2614" s="95">
        <f t="shared" si="1148"/>
        <v>13628906.870000001</v>
      </c>
      <c r="R2614" s="97">
        <f t="shared" si="1148"/>
        <v>13628906.870000001</v>
      </c>
    </row>
    <row r="2615" spans="1:18" ht="18.600000000000001" thickBot="1" x14ac:dyDescent="0.35">
      <c r="A2615" s="2">
        <v>2021</v>
      </c>
      <c r="B2615" s="118" t="s">
        <v>447</v>
      </c>
      <c r="C2615" s="20" t="s">
        <v>163</v>
      </c>
      <c r="D2615" s="21" t="s">
        <v>18</v>
      </c>
      <c r="E2615" s="21">
        <v>20</v>
      </c>
      <c r="F2615" s="21" t="s">
        <v>19</v>
      </c>
      <c r="G2615" s="88" t="s">
        <v>164</v>
      </c>
      <c r="H2615" s="90">
        <v>68000000</v>
      </c>
      <c r="I2615" s="90">
        <v>0</v>
      </c>
      <c r="J2615" s="90">
        <v>0</v>
      </c>
      <c r="K2615" s="90">
        <v>0</v>
      </c>
      <c r="L2615" s="90">
        <v>44425988</v>
      </c>
      <c r="M2615" s="90">
        <f t="shared" si="1140"/>
        <v>-44425988</v>
      </c>
      <c r="N2615" s="90">
        <f>+H2615+M2615</f>
        <v>23574012</v>
      </c>
      <c r="O2615" s="90">
        <v>23574012</v>
      </c>
      <c r="P2615" s="90">
        <v>17110061.98</v>
      </c>
      <c r="Q2615" s="90">
        <v>13600228.98</v>
      </c>
      <c r="R2615" s="91">
        <v>13600228.98</v>
      </c>
    </row>
    <row r="2616" spans="1:18" ht="31.8" thickBot="1" x14ac:dyDescent="0.35">
      <c r="A2616" s="2">
        <v>2021</v>
      </c>
      <c r="B2616" s="118" t="s">
        <v>447</v>
      </c>
      <c r="C2616" s="20" t="s">
        <v>165</v>
      </c>
      <c r="D2616" s="21" t="s">
        <v>18</v>
      </c>
      <c r="E2616" s="21">
        <v>20</v>
      </c>
      <c r="F2616" s="21" t="s">
        <v>19</v>
      </c>
      <c r="G2616" s="88" t="s">
        <v>166</v>
      </c>
      <c r="H2616" s="90">
        <v>120000000</v>
      </c>
      <c r="I2616" s="90">
        <v>0</v>
      </c>
      <c r="J2616" s="90">
        <v>0</v>
      </c>
      <c r="K2616" s="90">
        <v>0</v>
      </c>
      <c r="L2616" s="90">
        <f>120000000-5028678</f>
        <v>114971322</v>
      </c>
      <c r="M2616" s="90">
        <f t="shared" si="1140"/>
        <v>-114971322</v>
      </c>
      <c r="N2616" s="90">
        <f>+H2616+M2616</f>
        <v>5028678</v>
      </c>
      <c r="O2616" s="90">
        <v>5028678</v>
      </c>
      <c r="P2616" s="90">
        <v>28677.89</v>
      </c>
      <c r="Q2616" s="90">
        <v>28677.89</v>
      </c>
      <c r="R2616" s="91">
        <v>28677.89</v>
      </c>
    </row>
    <row r="2617" spans="1:18" ht="18.600000000000001" thickBot="1" x14ac:dyDescent="0.35">
      <c r="A2617" s="2">
        <v>2021</v>
      </c>
      <c r="B2617" s="118" t="s">
        <v>447</v>
      </c>
      <c r="C2617" s="15" t="s">
        <v>167</v>
      </c>
      <c r="D2617" s="16"/>
      <c r="E2617" s="16"/>
      <c r="F2617" s="21"/>
      <c r="G2617" s="85" t="s">
        <v>168</v>
      </c>
      <c r="H2617" s="95">
        <f>+H2618</f>
        <v>8222626000</v>
      </c>
      <c r="I2617" s="95">
        <f>+I2618</f>
        <v>0</v>
      </c>
      <c r="J2617" s="95">
        <f>+J2618</f>
        <v>0</v>
      </c>
      <c r="K2617" s="95">
        <f>+K2618</f>
        <v>0</v>
      </c>
      <c r="L2617" s="95">
        <f>+L2618</f>
        <v>0</v>
      </c>
      <c r="M2617" s="95">
        <f t="shared" si="1140"/>
        <v>0</v>
      </c>
      <c r="N2617" s="95">
        <f>+N2618</f>
        <v>8222626000</v>
      </c>
      <c r="O2617" s="95">
        <f t="shared" ref="O2617:R2617" si="1149">+O2618</f>
        <v>7167616826.3000002</v>
      </c>
      <c r="P2617" s="95">
        <f t="shared" si="1149"/>
        <v>7151240431.9899998</v>
      </c>
      <c r="Q2617" s="95">
        <f t="shared" si="1149"/>
        <v>4995087342.9899998</v>
      </c>
      <c r="R2617" s="97">
        <f t="shared" si="1149"/>
        <v>4995087342.9899998</v>
      </c>
    </row>
    <row r="2618" spans="1:18" ht="18.600000000000001" thickBot="1" x14ac:dyDescent="0.35">
      <c r="A2618" s="2">
        <v>2021</v>
      </c>
      <c r="B2618" s="118" t="s">
        <v>447</v>
      </c>
      <c r="C2618" s="15" t="s">
        <v>169</v>
      </c>
      <c r="D2618" s="16"/>
      <c r="E2618" s="16"/>
      <c r="F2618" s="21"/>
      <c r="G2618" s="85" t="s">
        <v>170</v>
      </c>
      <c r="H2618" s="95">
        <f>+H2619+H2620+H2621</f>
        <v>8222626000</v>
      </c>
      <c r="I2618" s="95">
        <f>+I2619+I2620+I2621</f>
        <v>0</v>
      </c>
      <c r="J2618" s="95">
        <f>+J2619+J2620+J2621</f>
        <v>0</v>
      </c>
      <c r="K2618" s="95">
        <f>+K2619+K2620+K2621</f>
        <v>0</v>
      </c>
      <c r="L2618" s="95">
        <f>+L2619+L2620+L2621</f>
        <v>0</v>
      </c>
      <c r="M2618" s="95">
        <f t="shared" si="1140"/>
        <v>0</v>
      </c>
      <c r="N2618" s="95">
        <f>+N2619+N2620+N2621</f>
        <v>8222626000</v>
      </c>
      <c r="O2618" s="95">
        <f t="shared" ref="O2618:R2618" si="1150">+O2619+O2620+O2621</f>
        <v>7167616826.3000002</v>
      </c>
      <c r="P2618" s="95">
        <f t="shared" si="1150"/>
        <v>7151240431.9899998</v>
      </c>
      <c r="Q2618" s="95">
        <f t="shared" si="1150"/>
        <v>4995087342.9899998</v>
      </c>
      <c r="R2618" s="97">
        <f t="shared" si="1150"/>
        <v>4995087342.9899998</v>
      </c>
    </row>
    <row r="2619" spans="1:18" ht="18.600000000000001" thickBot="1" x14ac:dyDescent="0.35">
      <c r="A2619" s="2">
        <v>2021</v>
      </c>
      <c r="B2619" s="118" t="s">
        <v>447</v>
      </c>
      <c r="C2619" s="20" t="s">
        <v>171</v>
      </c>
      <c r="D2619" s="21" t="s">
        <v>172</v>
      </c>
      <c r="E2619" s="21">
        <v>10</v>
      </c>
      <c r="F2619" s="21" t="s">
        <v>19</v>
      </c>
      <c r="G2619" s="88" t="s">
        <v>173</v>
      </c>
      <c r="H2619" s="90">
        <v>1408779000</v>
      </c>
      <c r="I2619" s="90">
        <v>0</v>
      </c>
      <c r="J2619" s="90">
        <v>0</v>
      </c>
      <c r="K2619" s="90">
        <v>0</v>
      </c>
      <c r="L2619" s="90">
        <v>0</v>
      </c>
      <c r="M2619" s="90">
        <f t="shared" si="1140"/>
        <v>0</v>
      </c>
      <c r="N2619" s="90">
        <f>+H2619+M2619</f>
        <v>1408779000</v>
      </c>
      <c r="O2619" s="90">
        <v>1408779000</v>
      </c>
      <c r="P2619" s="90">
        <v>1408779000</v>
      </c>
      <c r="Q2619" s="90">
        <v>1408779000</v>
      </c>
      <c r="R2619" s="91">
        <v>1408779000</v>
      </c>
    </row>
    <row r="2620" spans="1:18" ht="18.600000000000001" thickBot="1" x14ac:dyDescent="0.35">
      <c r="A2620" s="2">
        <v>2021</v>
      </c>
      <c r="B2620" s="118" t="s">
        <v>447</v>
      </c>
      <c r="C2620" s="20" t="s">
        <v>171</v>
      </c>
      <c r="D2620" s="21" t="s">
        <v>18</v>
      </c>
      <c r="E2620" s="21">
        <v>20</v>
      </c>
      <c r="F2620" s="21" t="s">
        <v>19</v>
      </c>
      <c r="G2620" s="88" t="s">
        <v>173</v>
      </c>
      <c r="H2620" s="90">
        <v>848378000</v>
      </c>
      <c r="I2620" s="90">
        <v>0</v>
      </c>
      <c r="J2620" s="90">
        <v>0</v>
      </c>
      <c r="K2620" s="90">
        <v>0</v>
      </c>
      <c r="L2620" s="90">
        <v>0</v>
      </c>
      <c r="M2620" s="90">
        <f t="shared" si="1140"/>
        <v>0</v>
      </c>
      <c r="N2620" s="90">
        <f>+H2620+M2620</f>
        <v>848378000</v>
      </c>
      <c r="O2620" s="90">
        <v>83785794.510000005</v>
      </c>
      <c r="P2620" s="90">
        <v>81430428.400000006</v>
      </c>
      <c r="Q2620" s="90">
        <v>81430428.400000006</v>
      </c>
      <c r="R2620" s="91">
        <v>81430428.400000006</v>
      </c>
    </row>
    <row r="2621" spans="1:18" ht="18.600000000000001" thickBot="1" x14ac:dyDescent="0.35">
      <c r="A2621" s="2">
        <v>2021</v>
      </c>
      <c r="B2621" s="118" t="s">
        <v>447</v>
      </c>
      <c r="C2621" s="20" t="s">
        <v>174</v>
      </c>
      <c r="D2621" s="21" t="s">
        <v>18</v>
      </c>
      <c r="E2621" s="21">
        <v>20</v>
      </c>
      <c r="F2621" s="21" t="s">
        <v>19</v>
      </c>
      <c r="G2621" s="88" t="s">
        <v>175</v>
      </c>
      <c r="H2621" s="90">
        <v>5965469000</v>
      </c>
      <c r="I2621" s="90">
        <v>0</v>
      </c>
      <c r="J2621" s="90">
        <v>0</v>
      </c>
      <c r="K2621" s="90">
        <v>0</v>
      </c>
      <c r="L2621" s="90">
        <v>0</v>
      </c>
      <c r="M2621" s="90">
        <f t="shared" si="1140"/>
        <v>0</v>
      </c>
      <c r="N2621" s="90">
        <f>+H2621+M2621</f>
        <v>5965469000</v>
      </c>
      <c r="O2621" s="90">
        <v>5675052031.79</v>
      </c>
      <c r="P2621" s="90">
        <v>5661031003.5900002</v>
      </c>
      <c r="Q2621" s="90">
        <v>3504877914.5900002</v>
      </c>
      <c r="R2621" s="91">
        <v>3504877914.5900002</v>
      </c>
    </row>
    <row r="2622" spans="1:18" ht="31.8" thickBot="1" x14ac:dyDescent="0.35">
      <c r="A2622" s="2">
        <v>2021</v>
      </c>
      <c r="B2622" s="118" t="s">
        <v>447</v>
      </c>
      <c r="C2622" s="15" t="s">
        <v>176</v>
      </c>
      <c r="D2622" s="16"/>
      <c r="E2622" s="16"/>
      <c r="F2622" s="21"/>
      <c r="G2622" s="85" t="s">
        <v>177</v>
      </c>
      <c r="H2622" s="95">
        <f t="shared" ref="H2622:L2623" si="1151">+H2623</f>
        <v>6122200000</v>
      </c>
      <c r="I2622" s="95">
        <f t="shared" si="1151"/>
        <v>0</v>
      </c>
      <c r="J2622" s="95">
        <f t="shared" si="1151"/>
        <v>0</v>
      </c>
      <c r="K2622" s="95">
        <f t="shared" si="1151"/>
        <v>10721068897.450001</v>
      </c>
      <c r="L2622" s="95">
        <f t="shared" si="1151"/>
        <v>0</v>
      </c>
      <c r="M2622" s="95">
        <f t="shared" si="1140"/>
        <v>10721068897.450001</v>
      </c>
      <c r="N2622" s="95">
        <f>+N2623</f>
        <v>16843268897.450001</v>
      </c>
      <c r="O2622" s="95">
        <f t="shared" ref="O2622:R2623" si="1152">+O2623</f>
        <v>16843268897.450001</v>
      </c>
      <c r="P2622" s="95">
        <f t="shared" si="1152"/>
        <v>16843268897.450001</v>
      </c>
      <c r="Q2622" s="95">
        <f t="shared" si="1152"/>
        <v>6122200000</v>
      </c>
      <c r="R2622" s="97">
        <f t="shared" si="1152"/>
        <v>6122200000</v>
      </c>
    </row>
    <row r="2623" spans="1:18" ht="18.600000000000001" thickBot="1" x14ac:dyDescent="0.35">
      <c r="A2623" s="2">
        <v>2021</v>
      </c>
      <c r="B2623" s="118" t="s">
        <v>447</v>
      </c>
      <c r="C2623" s="15" t="s">
        <v>178</v>
      </c>
      <c r="D2623" s="16"/>
      <c r="E2623" s="16"/>
      <c r="F2623" s="21"/>
      <c r="G2623" s="85" t="s">
        <v>179</v>
      </c>
      <c r="H2623" s="95">
        <f t="shared" si="1151"/>
        <v>6122200000</v>
      </c>
      <c r="I2623" s="95">
        <f t="shared" si="1151"/>
        <v>0</v>
      </c>
      <c r="J2623" s="95">
        <f t="shared" si="1151"/>
        <v>0</v>
      </c>
      <c r="K2623" s="95">
        <f t="shared" si="1151"/>
        <v>10721068897.450001</v>
      </c>
      <c r="L2623" s="95">
        <f t="shared" si="1151"/>
        <v>0</v>
      </c>
      <c r="M2623" s="95">
        <f t="shared" si="1140"/>
        <v>10721068897.450001</v>
      </c>
      <c r="N2623" s="95">
        <f>+N2624</f>
        <v>16843268897.450001</v>
      </c>
      <c r="O2623" s="95">
        <f t="shared" si="1152"/>
        <v>16843268897.450001</v>
      </c>
      <c r="P2623" s="95">
        <f t="shared" si="1152"/>
        <v>16843268897.450001</v>
      </c>
      <c r="Q2623" s="95">
        <f t="shared" si="1152"/>
        <v>6122200000</v>
      </c>
      <c r="R2623" s="97">
        <f t="shared" si="1152"/>
        <v>6122200000</v>
      </c>
    </row>
    <row r="2624" spans="1:18" ht="18.600000000000001" thickBot="1" x14ac:dyDescent="0.35">
      <c r="A2624" s="2">
        <v>2021</v>
      </c>
      <c r="B2624" s="118" t="s">
        <v>447</v>
      </c>
      <c r="C2624" s="36" t="s">
        <v>180</v>
      </c>
      <c r="D2624" s="37" t="s">
        <v>18</v>
      </c>
      <c r="E2624" s="37">
        <v>20</v>
      </c>
      <c r="F2624" s="37" t="s">
        <v>19</v>
      </c>
      <c r="G2624" s="99" t="s">
        <v>181</v>
      </c>
      <c r="H2624" s="100">
        <v>6122200000</v>
      </c>
      <c r="I2624" s="100">
        <v>0</v>
      </c>
      <c r="J2624" s="100">
        <v>0</v>
      </c>
      <c r="K2624" s="100">
        <v>10721068897.450001</v>
      </c>
      <c r="L2624" s="100">
        <v>0</v>
      </c>
      <c r="M2624" s="100">
        <f t="shared" si="1140"/>
        <v>10721068897.450001</v>
      </c>
      <c r="N2624" s="100">
        <f>+H2624+M2624</f>
        <v>16843268897.450001</v>
      </c>
      <c r="O2624" s="100">
        <v>16843268897.450001</v>
      </c>
      <c r="P2624" s="100">
        <v>16843268897.450001</v>
      </c>
      <c r="Q2624" s="100">
        <v>6122200000</v>
      </c>
      <c r="R2624" s="101">
        <v>6122200000</v>
      </c>
    </row>
    <row r="2625" spans="1:18" ht="18.600000000000001" thickBot="1" x14ac:dyDescent="0.35">
      <c r="A2625" s="2">
        <v>2021</v>
      </c>
      <c r="B2625" s="118" t="s">
        <v>447</v>
      </c>
      <c r="C2625" s="5" t="s">
        <v>182</v>
      </c>
      <c r="D2625" s="6"/>
      <c r="E2625" s="6"/>
      <c r="F2625" s="6"/>
      <c r="G2625" s="81" t="s">
        <v>183</v>
      </c>
      <c r="H2625" s="8">
        <f>H2626+H2629</f>
        <v>969198470862</v>
      </c>
      <c r="I2625" s="8">
        <f>I2626+I2629</f>
        <v>0</v>
      </c>
      <c r="J2625" s="8">
        <f>J2626+J2629</f>
        <v>0</v>
      </c>
      <c r="K2625" s="8">
        <f>K2626+K2629</f>
        <v>134836170862</v>
      </c>
      <c r="L2625" s="8">
        <f>L2626+L2629</f>
        <v>134836170862</v>
      </c>
      <c r="M2625" s="8">
        <f t="shared" si="1140"/>
        <v>0</v>
      </c>
      <c r="N2625" s="8">
        <f>+N2626+N2629</f>
        <v>969198470862</v>
      </c>
      <c r="O2625" s="8">
        <f>O2626+O2629</f>
        <v>745616189655</v>
      </c>
      <c r="P2625" s="8">
        <f>+P2626+P2630+P2633</f>
        <v>745616189655</v>
      </c>
      <c r="Q2625" s="8">
        <f t="shared" ref="Q2625:R2625" si="1153">Q2626+Q2629</f>
        <v>745616189655</v>
      </c>
      <c r="R2625" s="9">
        <f t="shared" si="1153"/>
        <v>610780018793</v>
      </c>
    </row>
    <row r="2626" spans="1:18" ht="18.600000000000001" thickBot="1" x14ac:dyDescent="0.35">
      <c r="A2626" s="2">
        <v>2021</v>
      </c>
      <c r="B2626" s="118" t="s">
        <v>447</v>
      </c>
      <c r="C2626" s="10" t="s">
        <v>184</v>
      </c>
      <c r="D2626" s="11"/>
      <c r="E2626" s="11"/>
      <c r="F2626" s="42"/>
      <c r="G2626" s="82" t="s">
        <v>185</v>
      </c>
      <c r="H2626" s="43">
        <f>H2627</f>
        <v>134836170862</v>
      </c>
      <c r="I2626" s="43">
        <f>I2627</f>
        <v>0</v>
      </c>
      <c r="J2626" s="43">
        <f>J2627</f>
        <v>0</v>
      </c>
      <c r="K2626" s="43">
        <f>K2627</f>
        <v>0</v>
      </c>
      <c r="L2626" s="43">
        <f>L2627</f>
        <v>134836170862</v>
      </c>
      <c r="M2626" s="43">
        <f t="shared" si="1140"/>
        <v>-134836170862</v>
      </c>
      <c r="N2626" s="43">
        <f>N2627</f>
        <v>0</v>
      </c>
      <c r="O2626" s="43">
        <f t="shared" ref="O2626:R2626" si="1154">O2627</f>
        <v>0</v>
      </c>
      <c r="P2626" s="43">
        <f t="shared" si="1154"/>
        <v>0</v>
      </c>
      <c r="Q2626" s="43">
        <f t="shared" si="1154"/>
        <v>0</v>
      </c>
      <c r="R2626" s="44">
        <f t="shared" si="1154"/>
        <v>0</v>
      </c>
    </row>
    <row r="2627" spans="1:18" ht="18.600000000000001" thickBot="1" x14ac:dyDescent="0.35">
      <c r="A2627" s="2">
        <v>2021</v>
      </c>
      <c r="B2627" s="118" t="s">
        <v>447</v>
      </c>
      <c r="C2627" s="15" t="s">
        <v>186</v>
      </c>
      <c r="D2627" s="16"/>
      <c r="E2627" s="16"/>
      <c r="F2627" s="21"/>
      <c r="G2627" s="85" t="s">
        <v>187</v>
      </c>
      <c r="H2627" s="45">
        <f>+H2628</f>
        <v>134836170862</v>
      </c>
      <c r="I2627" s="45">
        <f>+I2628</f>
        <v>0</v>
      </c>
      <c r="J2627" s="45">
        <f>+J2628</f>
        <v>0</v>
      </c>
      <c r="K2627" s="45">
        <f>+K2628</f>
        <v>0</v>
      </c>
      <c r="L2627" s="45">
        <f>+L2628</f>
        <v>134836170862</v>
      </c>
      <c r="M2627" s="45">
        <f t="shared" si="1140"/>
        <v>-134836170862</v>
      </c>
      <c r="N2627" s="45">
        <f>+N2628</f>
        <v>0</v>
      </c>
      <c r="O2627" s="45">
        <f t="shared" ref="O2627:R2627" si="1155">+O2628</f>
        <v>0</v>
      </c>
      <c r="P2627" s="45">
        <f t="shared" si="1155"/>
        <v>0</v>
      </c>
      <c r="Q2627" s="45">
        <f t="shared" si="1155"/>
        <v>0</v>
      </c>
      <c r="R2627" s="46">
        <f t="shared" si="1155"/>
        <v>0</v>
      </c>
    </row>
    <row r="2628" spans="1:18" ht="18.600000000000001" thickBot="1" x14ac:dyDescent="0.35">
      <c r="A2628" s="2">
        <v>2021</v>
      </c>
      <c r="B2628" s="118" t="s">
        <v>447</v>
      </c>
      <c r="C2628" s="20" t="s">
        <v>188</v>
      </c>
      <c r="D2628" s="21" t="s">
        <v>172</v>
      </c>
      <c r="E2628" s="21">
        <v>11</v>
      </c>
      <c r="F2628" s="21" t="s">
        <v>189</v>
      </c>
      <c r="G2628" s="88" t="s">
        <v>190</v>
      </c>
      <c r="H2628" s="47">
        <v>134836170862</v>
      </c>
      <c r="I2628" s="47">
        <v>0</v>
      </c>
      <c r="J2628" s="47">
        <v>0</v>
      </c>
      <c r="K2628" s="47">
        <v>0</v>
      </c>
      <c r="L2628" s="47">
        <v>134836170862</v>
      </c>
      <c r="M2628" s="47">
        <f t="shared" si="1140"/>
        <v>-134836170862</v>
      </c>
      <c r="N2628" s="47">
        <f>+H2628+M2628</f>
        <v>0</v>
      </c>
      <c r="O2628" s="47">
        <v>0</v>
      </c>
      <c r="P2628" s="47">
        <v>0</v>
      </c>
      <c r="Q2628" s="47">
        <v>0</v>
      </c>
      <c r="R2628" s="48">
        <v>0</v>
      </c>
    </row>
    <row r="2629" spans="1:18" ht="18.600000000000001" thickBot="1" x14ac:dyDescent="0.35">
      <c r="A2629" s="2">
        <v>2021</v>
      </c>
      <c r="B2629" s="118" t="s">
        <v>447</v>
      </c>
      <c r="C2629" s="15" t="s">
        <v>191</v>
      </c>
      <c r="D2629" s="16"/>
      <c r="E2629" s="16"/>
      <c r="F2629" s="21"/>
      <c r="G2629" s="85" t="s">
        <v>192</v>
      </c>
      <c r="H2629" s="45">
        <f>+H2630+H2633</f>
        <v>834362300000</v>
      </c>
      <c r="I2629" s="45">
        <f>+I2630+I2633</f>
        <v>0</v>
      </c>
      <c r="J2629" s="45">
        <f>+J2630+J2633</f>
        <v>0</v>
      </c>
      <c r="K2629" s="45">
        <f>+K2630+K2633</f>
        <v>134836170862</v>
      </c>
      <c r="L2629" s="45">
        <f>+L2630+L2633</f>
        <v>0</v>
      </c>
      <c r="M2629" s="45">
        <f t="shared" si="1140"/>
        <v>134836170862</v>
      </c>
      <c r="N2629" s="45">
        <f>+N2630+N2633</f>
        <v>969198470862</v>
      </c>
      <c r="O2629" s="45">
        <f>+O2630+O2633</f>
        <v>745616189655</v>
      </c>
      <c r="P2629" s="45">
        <f>+P2630+P2633</f>
        <v>745616189655</v>
      </c>
      <c r="Q2629" s="45">
        <f>+Q2630+Q2633</f>
        <v>745616189655</v>
      </c>
      <c r="R2629" s="46">
        <f>+R2630+R2633</f>
        <v>610780018793</v>
      </c>
    </row>
    <row r="2630" spans="1:18" ht="18.600000000000001" thickBot="1" x14ac:dyDescent="0.35">
      <c r="A2630" s="2">
        <v>2021</v>
      </c>
      <c r="B2630" s="118" t="s">
        <v>447</v>
      </c>
      <c r="C2630" s="15" t="s">
        <v>435</v>
      </c>
      <c r="D2630" s="16"/>
      <c r="E2630" s="16"/>
      <c r="F2630" s="21"/>
      <c r="G2630" s="85" t="s">
        <v>187</v>
      </c>
      <c r="H2630" s="45">
        <f t="shared" ref="H2630:L2631" si="1156">+H2631</f>
        <v>0</v>
      </c>
      <c r="I2630" s="45">
        <f t="shared" si="1156"/>
        <v>0</v>
      </c>
      <c r="J2630" s="45">
        <f t="shared" si="1156"/>
        <v>0</v>
      </c>
      <c r="K2630" s="45">
        <f t="shared" si="1156"/>
        <v>134836170862</v>
      </c>
      <c r="L2630" s="45">
        <f t="shared" si="1156"/>
        <v>0</v>
      </c>
      <c r="M2630" s="45">
        <f t="shared" si="1140"/>
        <v>134836170862</v>
      </c>
      <c r="N2630" s="45">
        <f t="shared" ref="N2630:R2631" si="1157">+N2631</f>
        <v>134836170862</v>
      </c>
      <c r="O2630" s="45">
        <f t="shared" si="1157"/>
        <v>134836170862</v>
      </c>
      <c r="P2630" s="45">
        <f t="shared" si="1157"/>
        <v>134836170862</v>
      </c>
      <c r="Q2630" s="45">
        <f t="shared" si="1157"/>
        <v>134836170862</v>
      </c>
      <c r="R2630" s="46">
        <f t="shared" si="1157"/>
        <v>0</v>
      </c>
    </row>
    <row r="2631" spans="1:18" ht="18.600000000000001" thickBot="1" x14ac:dyDescent="0.35">
      <c r="A2631" s="2">
        <v>2021</v>
      </c>
      <c r="B2631" s="118" t="s">
        <v>447</v>
      </c>
      <c r="C2631" s="15" t="s">
        <v>436</v>
      </c>
      <c r="D2631" s="21"/>
      <c r="E2631" s="21"/>
      <c r="F2631" s="21"/>
      <c r="G2631" s="85" t="s">
        <v>190</v>
      </c>
      <c r="H2631" s="45">
        <f t="shared" si="1156"/>
        <v>0</v>
      </c>
      <c r="I2631" s="45">
        <f t="shared" si="1156"/>
        <v>0</v>
      </c>
      <c r="J2631" s="45">
        <f t="shared" si="1156"/>
        <v>0</v>
      </c>
      <c r="K2631" s="45">
        <f t="shared" si="1156"/>
        <v>134836170862</v>
      </c>
      <c r="L2631" s="45">
        <f t="shared" si="1156"/>
        <v>0</v>
      </c>
      <c r="M2631" s="45">
        <f t="shared" si="1140"/>
        <v>134836170862</v>
      </c>
      <c r="N2631" s="45">
        <f t="shared" si="1157"/>
        <v>134836170862</v>
      </c>
      <c r="O2631" s="45">
        <f t="shared" si="1157"/>
        <v>134836170862</v>
      </c>
      <c r="P2631" s="45">
        <f t="shared" si="1157"/>
        <v>134836170862</v>
      </c>
      <c r="Q2631" s="45">
        <f t="shared" si="1157"/>
        <v>134836170862</v>
      </c>
      <c r="R2631" s="46">
        <f t="shared" si="1157"/>
        <v>0</v>
      </c>
    </row>
    <row r="2632" spans="1:18" ht="18.600000000000001" thickBot="1" x14ac:dyDescent="0.35">
      <c r="A2632" s="2">
        <v>2021</v>
      </c>
      <c r="B2632" s="118" t="s">
        <v>447</v>
      </c>
      <c r="C2632" s="20" t="s">
        <v>437</v>
      </c>
      <c r="D2632" s="21" t="s">
        <v>172</v>
      </c>
      <c r="E2632" s="21">
        <v>11</v>
      </c>
      <c r="F2632" s="21" t="s">
        <v>189</v>
      </c>
      <c r="G2632" s="88" t="s">
        <v>172</v>
      </c>
      <c r="H2632" s="47">
        <v>0</v>
      </c>
      <c r="I2632" s="47">
        <v>0</v>
      </c>
      <c r="J2632" s="47">
        <v>0</v>
      </c>
      <c r="K2632" s="47">
        <v>134836170862</v>
      </c>
      <c r="L2632" s="47">
        <v>0</v>
      </c>
      <c r="M2632" s="47">
        <f t="shared" si="1140"/>
        <v>134836170862</v>
      </c>
      <c r="N2632" s="47">
        <f>+H2632+M2632</f>
        <v>134836170862</v>
      </c>
      <c r="O2632" s="47">
        <v>134836170862</v>
      </c>
      <c r="P2632" s="47">
        <v>134836170862</v>
      </c>
      <c r="Q2632" s="47">
        <v>134836170862</v>
      </c>
      <c r="R2632" s="48">
        <v>0</v>
      </c>
    </row>
    <row r="2633" spans="1:18" ht="18.600000000000001" thickBot="1" x14ac:dyDescent="0.35">
      <c r="A2633" s="2">
        <v>2021</v>
      </c>
      <c r="B2633" s="118" t="s">
        <v>447</v>
      </c>
      <c r="C2633" s="15" t="s">
        <v>193</v>
      </c>
      <c r="D2633" s="16"/>
      <c r="E2633" s="16"/>
      <c r="F2633" s="21"/>
      <c r="G2633" s="85" t="s">
        <v>194</v>
      </c>
      <c r="H2633" s="45">
        <f>+H2634</f>
        <v>834362300000</v>
      </c>
      <c r="I2633" s="45">
        <f>+I2634</f>
        <v>0</v>
      </c>
      <c r="J2633" s="45">
        <f>+J2634</f>
        <v>0</v>
      </c>
      <c r="K2633" s="45">
        <f>+K2634</f>
        <v>0</v>
      </c>
      <c r="L2633" s="45">
        <f>+L2634</f>
        <v>0</v>
      </c>
      <c r="M2633" s="45">
        <f t="shared" si="1140"/>
        <v>0</v>
      </c>
      <c r="N2633" s="45">
        <f>+N2634</f>
        <v>834362300000</v>
      </c>
      <c r="O2633" s="45">
        <f t="shared" ref="O2633:R2633" si="1158">+O2634</f>
        <v>610780018793</v>
      </c>
      <c r="P2633" s="45">
        <f t="shared" si="1158"/>
        <v>610780018793</v>
      </c>
      <c r="Q2633" s="45">
        <f t="shared" si="1158"/>
        <v>610780018793</v>
      </c>
      <c r="R2633" s="46">
        <f t="shared" si="1158"/>
        <v>610780018793</v>
      </c>
    </row>
    <row r="2634" spans="1:18" ht="18.600000000000001" thickBot="1" x14ac:dyDescent="0.35">
      <c r="A2634" s="2">
        <v>2021</v>
      </c>
      <c r="B2634" s="118" t="s">
        <v>447</v>
      </c>
      <c r="C2634" s="36" t="s">
        <v>195</v>
      </c>
      <c r="D2634" s="37" t="s">
        <v>172</v>
      </c>
      <c r="E2634" s="37">
        <v>11</v>
      </c>
      <c r="F2634" s="37" t="s">
        <v>19</v>
      </c>
      <c r="G2634" s="99" t="s">
        <v>196</v>
      </c>
      <c r="H2634" s="49">
        <v>834362300000</v>
      </c>
      <c r="I2634" s="49">
        <v>0</v>
      </c>
      <c r="J2634" s="49">
        <v>0</v>
      </c>
      <c r="K2634" s="49">
        <v>0</v>
      </c>
      <c r="L2634" s="49">
        <v>0</v>
      </c>
      <c r="M2634" s="49">
        <f t="shared" si="1140"/>
        <v>0</v>
      </c>
      <c r="N2634" s="49">
        <f>+H2634+M2634</f>
        <v>834362300000</v>
      </c>
      <c r="O2634" s="49">
        <v>610780018793</v>
      </c>
      <c r="P2634" s="49">
        <v>610780018793</v>
      </c>
      <c r="Q2634" s="49">
        <v>610780018793</v>
      </c>
      <c r="R2634" s="50">
        <v>610780018793</v>
      </c>
    </row>
    <row r="2635" spans="1:18" ht="18.600000000000001" thickBot="1" x14ac:dyDescent="0.35">
      <c r="A2635" s="2">
        <v>2021</v>
      </c>
      <c r="B2635" s="118" t="s">
        <v>447</v>
      </c>
      <c r="C2635" s="5" t="s">
        <v>197</v>
      </c>
      <c r="D2635" s="6"/>
      <c r="E2635" s="6"/>
      <c r="F2635" s="6"/>
      <c r="G2635" s="81" t="s">
        <v>445</v>
      </c>
      <c r="H2635" s="8">
        <f>+H2636+H2740+H2746+H2758+H2769</f>
        <v>4237527256305</v>
      </c>
      <c r="I2635" s="8">
        <f>+I2636+I2740+I2746+I2758+I2769</f>
        <v>0</v>
      </c>
      <c r="J2635" s="8">
        <f>+J2636+J2740+J2746+J2758+J2769</f>
        <v>0</v>
      </c>
      <c r="K2635" s="8">
        <f>+K2636+K2740+K2746+K2758+K2769</f>
        <v>27388884022</v>
      </c>
      <c r="L2635" s="8">
        <f>+L2636+L2740+L2746+L2758+L2769</f>
        <v>27388884022</v>
      </c>
      <c r="M2635" s="8">
        <f t="shared" si="1140"/>
        <v>0</v>
      </c>
      <c r="N2635" s="8">
        <f>+N2636+N2740+N2746+N2758+N2769</f>
        <v>4237527256305</v>
      </c>
      <c r="O2635" s="8">
        <f t="shared" ref="O2635:R2635" si="1159">+O2636+O2740+O2746+O2758+O2769</f>
        <v>4128977396328.7905</v>
      </c>
      <c r="P2635" s="8">
        <f t="shared" si="1159"/>
        <v>4124063130954.7998</v>
      </c>
      <c r="Q2635" s="8">
        <f t="shared" si="1159"/>
        <v>189731335468.44998</v>
      </c>
      <c r="R2635" s="9">
        <f t="shared" si="1159"/>
        <v>183012511415.42999</v>
      </c>
    </row>
    <row r="2636" spans="1:18" ht="18.600000000000001" thickBot="1" x14ac:dyDescent="0.35">
      <c r="A2636" s="2">
        <v>2021</v>
      </c>
      <c r="B2636" s="118" t="s">
        <v>447</v>
      </c>
      <c r="C2636" s="10" t="s">
        <v>198</v>
      </c>
      <c r="D2636" s="11"/>
      <c r="E2636" s="11"/>
      <c r="F2636" s="42"/>
      <c r="G2636" s="82" t="s">
        <v>199</v>
      </c>
      <c r="H2636" s="102">
        <f>+H2637</f>
        <v>4013197084476</v>
      </c>
      <c r="I2636" s="102">
        <f>+I2637</f>
        <v>0</v>
      </c>
      <c r="J2636" s="102">
        <f>+J2637</f>
        <v>0</v>
      </c>
      <c r="K2636" s="102">
        <f>+K2637</f>
        <v>0</v>
      </c>
      <c r="L2636" s="102">
        <f>+L2637</f>
        <v>0</v>
      </c>
      <c r="M2636" s="102">
        <f t="shared" si="1140"/>
        <v>0</v>
      </c>
      <c r="N2636" s="102">
        <f>+N2637</f>
        <v>4013197084476</v>
      </c>
      <c r="O2636" s="102">
        <f t="shared" ref="O2636:R2636" si="1160">+O2637</f>
        <v>4001521867811.9702</v>
      </c>
      <c r="P2636" s="102">
        <f t="shared" si="1160"/>
        <v>3999591073670.3599</v>
      </c>
      <c r="Q2636" s="102">
        <f t="shared" si="1160"/>
        <v>132186514237.66998</v>
      </c>
      <c r="R2636" s="103">
        <f t="shared" si="1160"/>
        <v>132023434655.66998</v>
      </c>
    </row>
    <row r="2637" spans="1:18" ht="18.600000000000001" thickBot="1" x14ac:dyDescent="0.35">
      <c r="A2637" s="2">
        <v>2021</v>
      </c>
      <c r="B2637" s="118" t="s">
        <v>447</v>
      </c>
      <c r="C2637" s="15" t="s">
        <v>200</v>
      </c>
      <c r="D2637" s="16"/>
      <c r="E2637" s="16"/>
      <c r="F2637" s="21"/>
      <c r="G2637" s="85" t="s">
        <v>201</v>
      </c>
      <c r="H2637" s="95">
        <f>+H2638+H2642+H2646+H2650+H2654+H2658+H2662+H2666+H2670+H2674+H2680+H2684+H2688+H2692+H2696+H2700+H2704+H2709+H2712+H2716+H2720+H2724+H2728+H2732</f>
        <v>4013197084476</v>
      </c>
      <c r="I2637" s="95">
        <f>+I2638+I2642+I2646+I2650+I2654+I2658+I2662+I2666+I2670+I2674+I2680+I2684+I2688+I2692+I2696+I2700+I2704+I2709+I2712+I2716+I2720+I2724+I2728+I2732</f>
        <v>0</v>
      </c>
      <c r="J2637" s="95">
        <f>+J2638+J2642+J2646+J2650+J2654+J2658+J2662+J2666+J2670+J2674+J2680+J2684+J2688+J2692+J2696+J2700+J2704+J2709+J2712+J2716+J2720+J2724+J2728+J2732</f>
        <v>0</v>
      </c>
      <c r="K2637" s="95">
        <f>+K2638+K2642+K2646+K2650+K2654+K2658+K2662+K2666+K2670+K2674+K2680+K2684+K2688+K2692+K2696+K2700+K2704+K2709+K2712+K2716+K2720+K2724+K2728+K2732</f>
        <v>0</v>
      </c>
      <c r="L2637" s="95">
        <f>+L2638+L2642+L2646+L2650+L2654+L2658+L2662+L2666+L2670+L2674+L2680+L2684+L2688+L2692+L2696+L2700+L2704+L2709+L2712+L2716+L2720+L2724+L2728+L2732</f>
        <v>0</v>
      </c>
      <c r="M2637" s="95">
        <f t="shared" si="1140"/>
        <v>0</v>
      </c>
      <c r="N2637" s="95">
        <f>+N2638+N2642+N2646+N2650+N2654+N2658+N2662+N2666+N2670+N2674+N2680+N2684+N2688+N2692+N2696+N2700+N2704+N2709+N2712+N2716+N2720+N2724+N2728+N2732</f>
        <v>4013197084476</v>
      </c>
      <c r="O2637" s="95">
        <f t="shared" ref="O2637:R2637" si="1161">+O2638+O2642+O2646+O2650+O2654+O2658+O2662+O2666+O2670+O2674+O2680+O2684+O2688+O2692+O2696+O2700+O2704+O2709+O2712+O2716+O2720+O2724+O2728+O2732</f>
        <v>4001521867811.9702</v>
      </c>
      <c r="P2637" s="95">
        <f t="shared" si="1161"/>
        <v>3999591073670.3599</v>
      </c>
      <c r="Q2637" s="95">
        <f t="shared" si="1161"/>
        <v>132186514237.66998</v>
      </c>
      <c r="R2637" s="97">
        <f t="shared" si="1161"/>
        <v>132023434655.66998</v>
      </c>
    </row>
    <row r="2638" spans="1:18" ht="47.4" thickBot="1" x14ac:dyDescent="0.35">
      <c r="A2638" s="2">
        <v>2021</v>
      </c>
      <c r="B2638" s="118" t="s">
        <v>447</v>
      </c>
      <c r="C2638" s="15" t="s">
        <v>202</v>
      </c>
      <c r="D2638" s="21"/>
      <c r="E2638" s="21"/>
      <c r="F2638" s="21"/>
      <c r="G2638" s="85" t="s">
        <v>203</v>
      </c>
      <c r="H2638" s="95">
        <f t="shared" ref="H2638:L2640" si="1162">+H2639</f>
        <v>197403295128</v>
      </c>
      <c r="I2638" s="95">
        <f t="shared" si="1162"/>
        <v>0</v>
      </c>
      <c r="J2638" s="95">
        <f t="shared" si="1162"/>
        <v>0</v>
      </c>
      <c r="K2638" s="95">
        <f t="shared" si="1162"/>
        <v>0</v>
      </c>
      <c r="L2638" s="95">
        <f t="shared" si="1162"/>
        <v>0</v>
      </c>
      <c r="M2638" s="95">
        <f t="shared" si="1140"/>
        <v>0</v>
      </c>
      <c r="N2638" s="95">
        <f>+N2639</f>
        <v>197403295128</v>
      </c>
      <c r="O2638" s="95">
        <f t="shared" ref="O2638:R2640" si="1163">+O2639</f>
        <v>197403295128</v>
      </c>
      <c r="P2638" s="95">
        <f t="shared" si="1163"/>
        <v>197403295128</v>
      </c>
      <c r="Q2638" s="95">
        <f t="shared" si="1163"/>
        <v>0</v>
      </c>
      <c r="R2638" s="97">
        <f t="shared" si="1163"/>
        <v>0</v>
      </c>
    </row>
    <row r="2639" spans="1:18" ht="47.4" thickBot="1" x14ac:dyDescent="0.35">
      <c r="A2639" s="2">
        <v>2021</v>
      </c>
      <c r="B2639" s="118" t="s">
        <v>447</v>
      </c>
      <c r="C2639" s="15" t="s">
        <v>204</v>
      </c>
      <c r="D2639" s="53"/>
      <c r="E2639" s="53"/>
      <c r="F2639" s="21"/>
      <c r="G2639" s="85" t="s">
        <v>203</v>
      </c>
      <c r="H2639" s="95">
        <f t="shared" si="1162"/>
        <v>197403295128</v>
      </c>
      <c r="I2639" s="95">
        <f t="shared" si="1162"/>
        <v>0</v>
      </c>
      <c r="J2639" s="95">
        <f t="shared" si="1162"/>
        <v>0</v>
      </c>
      <c r="K2639" s="95">
        <f t="shared" si="1162"/>
        <v>0</v>
      </c>
      <c r="L2639" s="95">
        <f t="shared" si="1162"/>
        <v>0</v>
      </c>
      <c r="M2639" s="95">
        <f t="shared" si="1140"/>
        <v>0</v>
      </c>
      <c r="N2639" s="95">
        <f>+N2640</f>
        <v>197403295128</v>
      </c>
      <c r="O2639" s="95">
        <f t="shared" si="1163"/>
        <v>197403295128</v>
      </c>
      <c r="P2639" s="95">
        <f t="shared" si="1163"/>
        <v>197403295128</v>
      </c>
      <c r="Q2639" s="95">
        <f t="shared" si="1163"/>
        <v>0</v>
      </c>
      <c r="R2639" s="97">
        <f t="shared" si="1163"/>
        <v>0</v>
      </c>
    </row>
    <row r="2640" spans="1:18" ht="18.600000000000001" thickBot="1" x14ac:dyDescent="0.35">
      <c r="A2640" s="2">
        <v>2021</v>
      </c>
      <c r="B2640" s="118" t="s">
        <v>447</v>
      </c>
      <c r="C2640" s="15" t="s">
        <v>205</v>
      </c>
      <c r="D2640" s="53"/>
      <c r="E2640" s="53"/>
      <c r="F2640" s="21"/>
      <c r="G2640" s="85" t="s">
        <v>206</v>
      </c>
      <c r="H2640" s="95">
        <f t="shared" si="1162"/>
        <v>197403295128</v>
      </c>
      <c r="I2640" s="95">
        <f t="shared" si="1162"/>
        <v>0</v>
      </c>
      <c r="J2640" s="95">
        <f t="shared" si="1162"/>
        <v>0</v>
      </c>
      <c r="K2640" s="95">
        <f t="shared" si="1162"/>
        <v>0</v>
      </c>
      <c r="L2640" s="95">
        <f t="shared" si="1162"/>
        <v>0</v>
      </c>
      <c r="M2640" s="95">
        <f t="shared" si="1140"/>
        <v>0</v>
      </c>
      <c r="N2640" s="95">
        <f>+N2641</f>
        <v>197403295128</v>
      </c>
      <c r="O2640" s="95">
        <f t="shared" si="1163"/>
        <v>197403295128</v>
      </c>
      <c r="P2640" s="95">
        <f t="shared" si="1163"/>
        <v>197403295128</v>
      </c>
      <c r="Q2640" s="95">
        <f t="shared" si="1163"/>
        <v>0</v>
      </c>
      <c r="R2640" s="97">
        <f t="shared" si="1163"/>
        <v>0</v>
      </c>
    </row>
    <row r="2641" spans="1:18" ht="18.600000000000001" thickBot="1" x14ac:dyDescent="0.35">
      <c r="A2641" s="2">
        <v>2021</v>
      </c>
      <c r="B2641" s="118" t="s">
        <v>447</v>
      </c>
      <c r="C2641" s="20" t="s">
        <v>207</v>
      </c>
      <c r="D2641" s="21" t="s">
        <v>172</v>
      </c>
      <c r="E2641" s="21">
        <v>11</v>
      </c>
      <c r="F2641" s="21" t="s">
        <v>19</v>
      </c>
      <c r="G2641" s="88" t="s">
        <v>208</v>
      </c>
      <c r="H2641" s="90">
        <v>197403295128</v>
      </c>
      <c r="I2641" s="90">
        <v>0</v>
      </c>
      <c r="J2641" s="90">
        <v>0</v>
      </c>
      <c r="K2641" s="90">
        <v>0</v>
      </c>
      <c r="L2641" s="90">
        <v>0</v>
      </c>
      <c r="M2641" s="90">
        <f t="shared" si="1140"/>
        <v>0</v>
      </c>
      <c r="N2641" s="90">
        <f>+H2641+M2641</f>
        <v>197403295128</v>
      </c>
      <c r="O2641" s="90">
        <v>197403295128</v>
      </c>
      <c r="P2641" s="90">
        <v>197403295128</v>
      </c>
      <c r="Q2641" s="90">
        <v>0</v>
      </c>
      <c r="R2641" s="91">
        <v>0</v>
      </c>
    </row>
    <row r="2642" spans="1:18" ht="47.4" thickBot="1" x14ac:dyDescent="0.35">
      <c r="A2642" s="2">
        <v>2021</v>
      </c>
      <c r="B2642" s="118" t="s">
        <v>447</v>
      </c>
      <c r="C2642" s="15" t="s">
        <v>209</v>
      </c>
      <c r="D2642" s="53"/>
      <c r="E2642" s="53"/>
      <c r="F2642" s="21"/>
      <c r="G2642" s="85" t="s">
        <v>210</v>
      </c>
      <c r="H2642" s="95">
        <f t="shared" ref="H2642:L2644" si="1164">+H2643</f>
        <v>1740600000</v>
      </c>
      <c r="I2642" s="95">
        <f t="shared" si="1164"/>
        <v>0</v>
      </c>
      <c r="J2642" s="95">
        <f t="shared" si="1164"/>
        <v>0</v>
      </c>
      <c r="K2642" s="95">
        <f t="shared" si="1164"/>
        <v>0</v>
      </c>
      <c r="L2642" s="95">
        <f t="shared" si="1164"/>
        <v>0</v>
      </c>
      <c r="M2642" s="95">
        <f t="shared" si="1140"/>
        <v>0</v>
      </c>
      <c r="N2642" s="95">
        <f>+N2643</f>
        <v>1740600000</v>
      </c>
      <c r="O2642" s="95">
        <f t="shared" ref="O2642:R2644" si="1165">+O2643</f>
        <v>1740600000</v>
      </c>
      <c r="P2642" s="95">
        <f t="shared" si="1165"/>
        <v>1740600000</v>
      </c>
      <c r="Q2642" s="95">
        <f t="shared" si="1165"/>
        <v>0</v>
      </c>
      <c r="R2642" s="97">
        <f t="shared" si="1165"/>
        <v>0</v>
      </c>
    </row>
    <row r="2643" spans="1:18" ht="47.4" thickBot="1" x14ac:dyDescent="0.35">
      <c r="A2643" s="2">
        <v>2021</v>
      </c>
      <c r="B2643" s="118" t="s">
        <v>447</v>
      </c>
      <c r="C2643" s="15" t="s">
        <v>211</v>
      </c>
      <c r="D2643" s="21"/>
      <c r="E2643" s="21"/>
      <c r="F2643" s="21"/>
      <c r="G2643" s="104" t="s">
        <v>210</v>
      </c>
      <c r="H2643" s="95">
        <f t="shared" si="1164"/>
        <v>1740600000</v>
      </c>
      <c r="I2643" s="95">
        <f t="shared" si="1164"/>
        <v>0</v>
      </c>
      <c r="J2643" s="95">
        <f t="shared" si="1164"/>
        <v>0</v>
      </c>
      <c r="K2643" s="95">
        <f t="shared" si="1164"/>
        <v>0</v>
      </c>
      <c r="L2643" s="95">
        <f t="shared" si="1164"/>
        <v>0</v>
      </c>
      <c r="M2643" s="95">
        <f t="shared" si="1140"/>
        <v>0</v>
      </c>
      <c r="N2643" s="95">
        <f>+N2644</f>
        <v>1740600000</v>
      </c>
      <c r="O2643" s="95">
        <f t="shared" si="1165"/>
        <v>1740600000</v>
      </c>
      <c r="P2643" s="95">
        <f t="shared" si="1165"/>
        <v>1740600000</v>
      </c>
      <c r="Q2643" s="95">
        <f t="shared" si="1165"/>
        <v>0</v>
      </c>
      <c r="R2643" s="97">
        <f t="shared" si="1165"/>
        <v>0</v>
      </c>
    </row>
    <row r="2644" spans="1:18" ht="18.600000000000001" thickBot="1" x14ac:dyDescent="0.35">
      <c r="A2644" s="2">
        <v>2021</v>
      </c>
      <c r="B2644" s="118" t="s">
        <v>447</v>
      </c>
      <c r="C2644" s="15" t="s">
        <v>212</v>
      </c>
      <c r="D2644" s="21"/>
      <c r="E2644" s="21"/>
      <c r="F2644" s="21"/>
      <c r="G2644" s="85" t="s">
        <v>206</v>
      </c>
      <c r="H2644" s="95">
        <f t="shared" si="1164"/>
        <v>1740600000</v>
      </c>
      <c r="I2644" s="95">
        <f t="shared" si="1164"/>
        <v>0</v>
      </c>
      <c r="J2644" s="95">
        <f t="shared" si="1164"/>
        <v>0</v>
      </c>
      <c r="K2644" s="95">
        <f t="shared" si="1164"/>
        <v>0</v>
      </c>
      <c r="L2644" s="95">
        <f t="shared" si="1164"/>
        <v>0</v>
      </c>
      <c r="M2644" s="95">
        <f t="shared" si="1140"/>
        <v>0</v>
      </c>
      <c r="N2644" s="95">
        <f>+N2645</f>
        <v>1740600000</v>
      </c>
      <c r="O2644" s="95">
        <f t="shared" si="1165"/>
        <v>1740600000</v>
      </c>
      <c r="P2644" s="95">
        <f t="shared" si="1165"/>
        <v>1740600000</v>
      </c>
      <c r="Q2644" s="95">
        <f t="shared" si="1165"/>
        <v>0</v>
      </c>
      <c r="R2644" s="97">
        <f t="shared" si="1165"/>
        <v>0</v>
      </c>
    </row>
    <row r="2645" spans="1:18" ht="18.600000000000001" thickBot="1" x14ac:dyDescent="0.35">
      <c r="A2645" s="2">
        <v>2021</v>
      </c>
      <c r="B2645" s="118" t="s">
        <v>447</v>
      </c>
      <c r="C2645" s="20" t="s">
        <v>213</v>
      </c>
      <c r="D2645" s="21" t="s">
        <v>172</v>
      </c>
      <c r="E2645" s="21">
        <v>11</v>
      </c>
      <c r="F2645" s="21" t="s">
        <v>19</v>
      </c>
      <c r="G2645" s="88" t="s">
        <v>208</v>
      </c>
      <c r="H2645" s="90">
        <v>1740600000</v>
      </c>
      <c r="I2645" s="90">
        <v>0</v>
      </c>
      <c r="J2645" s="90">
        <v>0</v>
      </c>
      <c r="K2645" s="90">
        <v>0</v>
      </c>
      <c r="L2645" s="90">
        <v>0</v>
      </c>
      <c r="M2645" s="90">
        <f t="shared" si="1140"/>
        <v>0</v>
      </c>
      <c r="N2645" s="90">
        <f>+H2645+M2645</f>
        <v>1740600000</v>
      </c>
      <c r="O2645" s="90">
        <v>1740600000</v>
      </c>
      <c r="P2645" s="90">
        <v>1740600000</v>
      </c>
      <c r="Q2645" s="90">
        <v>0</v>
      </c>
      <c r="R2645" s="91">
        <v>0</v>
      </c>
    </row>
    <row r="2646" spans="1:18" ht="63" thickBot="1" x14ac:dyDescent="0.35">
      <c r="A2646" s="2">
        <v>2021</v>
      </c>
      <c r="B2646" s="118" t="s">
        <v>447</v>
      </c>
      <c r="C2646" s="15" t="s">
        <v>214</v>
      </c>
      <c r="D2646" s="21"/>
      <c r="E2646" s="21"/>
      <c r="F2646" s="21"/>
      <c r="G2646" s="85" t="s">
        <v>215</v>
      </c>
      <c r="H2646" s="95">
        <f t="shared" ref="H2646:L2648" si="1166">+H2647</f>
        <v>152413550265</v>
      </c>
      <c r="I2646" s="95">
        <f t="shared" si="1166"/>
        <v>0</v>
      </c>
      <c r="J2646" s="95">
        <f t="shared" si="1166"/>
        <v>0</v>
      </c>
      <c r="K2646" s="95">
        <f t="shared" si="1166"/>
        <v>0</v>
      </c>
      <c r="L2646" s="95">
        <f t="shared" si="1166"/>
        <v>0</v>
      </c>
      <c r="M2646" s="95">
        <f t="shared" si="1140"/>
        <v>0</v>
      </c>
      <c r="N2646" s="95">
        <f>+N2647</f>
        <v>152413550265</v>
      </c>
      <c r="O2646" s="95">
        <f t="shared" ref="O2646:R2648" si="1167">+O2647</f>
        <v>152413550265</v>
      </c>
      <c r="P2646" s="95">
        <f t="shared" si="1167"/>
        <v>152413550265</v>
      </c>
      <c r="Q2646" s="95">
        <f t="shared" si="1167"/>
        <v>0</v>
      </c>
      <c r="R2646" s="97">
        <f t="shared" si="1167"/>
        <v>0</v>
      </c>
    </row>
    <row r="2647" spans="1:18" ht="63" thickBot="1" x14ac:dyDescent="0.35">
      <c r="A2647" s="2">
        <v>2021</v>
      </c>
      <c r="B2647" s="118" t="s">
        <v>447</v>
      </c>
      <c r="C2647" s="15" t="s">
        <v>216</v>
      </c>
      <c r="D2647" s="53"/>
      <c r="E2647" s="53"/>
      <c r="F2647" s="21"/>
      <c r="G2647" s="85" t="s">
        <v>215</v>
      </c>
      <c r="H2647" s="95">
        <f t="shared" si="1166"/>
        <v>152413550265</v>
      </c>
      <c r="I2647" s="95">
        <f t="shared" si="1166"/>
        <v>0</v>
      </c>
      <c r="J2647" s="95">
        <f t="shared" si="1166"/>
        <v>0</v>
      </c>
      <c r="K2647" s="95">
        <f t="shared" si="1166"/>
        <v>0</v>
      </c>
      <c r="L2647" s="95">
        <f t="shared" si="1166"/>
        <v>0</v>
      </c>
      <c r="M2647" s="95">
        <f t="shared" si="1140"/>
        <v>0</v>
      </c>
      <c r="N2647" s="95">
        <f>+N2648</f>
        <v>152413550265</v>
      </c>
      <c r="O2647" s="95">
        <f t="shared" si="1167"/>
        <v>152413550265</v>
      </c>
      <c r="P2647" s="95">
        <f t="shared" si="1167"/>
        <v>152413550265</v>
      </c>
      <c r="Q2647" s="95">
        <f t="shared" si="1167"/>
        <v>0</v>
      </c>
      <c r="R2647" s="97">
        <f t="shared" si="1167"/>
        <v>0</v>
      </c>
    </row>
    <row r="2648" spans="1:18" ht="18.600000000000001" thickBot="1" x14ac:dyDescent="0.35">
      <c r="A2648" s="2">
        <v>2021</v>
      </c>
      <c r="B2648" s="118" t="s">
        <v>447</v>
      </c>
      <c r="C2648" s="15" t="s">
        <v>217</v>
      </c>
      <c r="D2648" s="53"/>
      <c r="E2648" s="53"/>
      <c r="F2648" s="21"/>
      <c r="G2648" s="85" t="s">
        <v>218</v>
      </c>
      <c r="H2648" s="95">
        <f t="shared" si="1166"/>
        <v>152413550265</v>
      </c>
      <c r="I2648" s="95">
        <f t="shared" si="1166"/>
        <v>0</v>
      </c>
      <c r="J2648" s="95">
        <f t="shared" si="1166"/>
        <v>0</v>
      </c>
      <c r="K2648" s="95">
        <f t="shared" si="1166"/>
        <v>0</v>
      </c>
      <c r="L2648" s="95">
        <f t="shared" si="1166"/>
        <v>0</v>
      </c>
      <c r="M2648" s="95">
        <f t="shared" si="1140"/>
        <v>0</v>
      </c>
      <c r="N2648" s="95">
        <f>+N2649</f>
        <v>152413550265</v>
      </c>
      <c r="O2648" s="95">
        <f t="shared" si="1167"/>
        <v>152413550265</v>
      </c>
      <c r="P2648" s="95">
        <f t="shared" si="1167"/>
        <v>152413550265</v>
      </c>
      <c r="Q2648" s="95">
        <f t="shared" si="1167"/>
        <v>0</v>
      </c>
      <c r="R2648" s="97">
        <f t="shared" si="1167"/>
        <v>0</v>
      </c>
    </row>
    <row r="2649" spans="1:18" ht="18.600000000000001" thickBot="1" x14ac:dyDescent="0.35">
      <c r="A2649" s="2">
        <v>2021</v>
      </c>
      <c r="B2649" s="118" t="s">
        <v>447</v>
      </c>
      <c r="C2649" s="20" t="s">
        <v>219</v>
      </c>
      <c r="D2649" s="21" t="s">
        <v>172</v>
      </c>
      <c r="E2649" s="21">
        <v>11</v>
      </c>
      <c r="F2649" s="21" t="s">
        <v>19</v>
      </c>
      <c r="G2649" s="88" t="s">
        <v>208</v>
      </c>
      <c r="H2649" s="90">
        <v>152413550265</v>
      </c>
      <c r="I2649" s="90">
        <v>0</v>
      </c>
      <c r="J2649" s="90">
        <v>0</v>
      </c>
      <c r="K2649" s="90">
        <v>0</v>
      </c>
      <c r="L2649" s="90">
        <v>0</v>
      </c>
      <c r="M2649" s="90">
        <f t="shared" si="1140"/>
        <v>0</v>
      </c>
      <c r="N2649" s="90">
        <f>+H2649+M2649</f>
        <v>152413550265</v>
      </c>
      <c r="O2649" s="90">
        <v>152413550265</v>
      </c>
      <c r="P2649" s="90">
        <v>152413550265</v>
      </c>
      <c r="Q2649" s="90">
        <v>0</v>
      </c>
      <c r="R2649" s="91">
        <v>0</v>
      </c>
    </row>
    <row r="2650" spans="1:18" ht="78.599999999999994" thickBot="1" x14ac:dyDescent="0.35">
      <c r="A2650" s="2">
        <v>2021</v>
      </c>
      <c r="B2650" s="118" t="s">
        <v>447</v>
      </c>
      <c r="C2650" s="15" t="s">
        <v>220</v>
      </c>
      <c r="D2650" s="21"/>
      <c r="E2650" s="21"/>
      <c r="F2650" s="21"/>
      <c r="G2650" s="104" t="s">
        <v>221</v>
      </c>
      <c r="H2650" s="95">
        <f t="shared" ref="H2650:L2652" si="1168">+H2651</f>
        <v>174246806812</v>
      </c>
      <c r="I2650" s="95">
        <f t="shared" si="1168"/>
        <v>0</v>
      </c>
      <c r="J2650" s="95">
        <f t="shared" si="1168"/>
        <v>0</v>
      </c>
      <c r="K2650" s="95">
        <f t="shared" si="1168"/>
        <v>0</v>
      </c>
      <c r="L2650" s="95">
        <f t="shared" si="1168"/>
        <v>0</v>
      </c>
      <c r="M2650" s="95">
        <f t="shared" si="1140"/>
        <v>0</v>
      </c>
      <c r="N2650" s="95">
        <f>+N2651</f>
        <v>174246806812</v>
      </c>
      <c r="O2650" s="95">
        <f t="shared" ref="O2650:R2652" si="1169">+O2651</f>
        <v>174246806812</v>
      </c>
      <c r="P2650" s="95">
        <f t="shared" si="1169"/>
        <v>174246806812</v>
      </c>
      <c r="Q2650" s="95">
        <f t="shared" si="1169"/>
        <v>0</v>
      </c>
      <c r="R2650" s="97">
        <f t="shared" si="1169"/>
        <v>0</v>
      </c>
    </row>
    <row r="2651" spans="1:18" ht="78.599999999999994" thickBot="1" x14ac:dyDescent="0.35">
      <c r="A2651" s="2">
        <v>2021</v>
      </c>
      <c r="B2651" s="118" t="s">
        <v>447</v>
      </c>
      <c r="C2651" s="15" t="s">
        <v>222</v>
      </c>
      <c r="D2651" s="53"/>
      <c r="E2651" s="53"/>
      <c r="F2651" s="21"/>
      <c r="G2651" s="104" t="s">
        <v>221</v>
      </c>
      <c r="H2651" s="95">
        <f t="shared" si="1168"/>
        <v>174246806812</v>
      </c>
      <c r="I2651" s="95">
        <f t="shared" si="1168"/>
        <v>0</v>
      </c>
      <c r="J2651" s="95">
        <f t="shared" si="1168"/>
        <v>0</v>
      </c>
      <c r="K2651" s="95">
        <f t="shared" si="1168"/>
        <v>0</v>
      </c>
      <c r="L2651" s="95">
        <f t="shared" si="1168"/>
        <v>0</v>
      </c>
      <c r="M2651" s="95">
        <f t="shared" si="1140"/>
        <v>0</v>
      </c>
      <c r="N2651" s="95">
        <f>+N2652</f>
        <v>174246806812</v>
      </c>
      <c r="O2651" s="95">
        <f t="shared" si="1169"/>
        <v>174246806812</v>
      </c>
      <c r="P2651" s="95">
        <f t="shared" si="1169"/>
        <v>174246806812</v>
      </c>
      <c r="Q2651" s="95">
        <f t="shared" si="1169"/>
        <v>0</v>
      </c>
      <c r="R2651" s="97">
        <f t="shared" si="1169"/>
        <v>0</v>
      </c>
    </row>
    <row r="2652" spans="1:18" ht="18.600000000000001" thickBot="1" x14ac:dyDescent="0.35">
      <c r="A2652" s="2">
        <v>2021</v>
      </c>
      <c r="B2652" s="118" t="s">
        <v>447</v>
      </c>
      <c r="C2652" s="15" t="s">
        <v>223</v>
      </c>
      <c r="D2652" s="53"/>
      <c r="E2652" s="53"/>
      <c r="F2652" s="21"/>
      <c r="G2652" s="85" t="s">
        <v>218</v>
      </c>
      <c r="H2652" s="95">
        <f t="shared" si="1168"/>
        <v>174246806812</v>
      </c>
      <c r="I2652" s="95">
        <f t="shared" si="1168"/>
        <v>0</v>
      </c>
      <c r="J2652" s="95">
        <f t="shared" si="1168"/>
        <v>0</v>
      </c>
      <c r="K2652" s="95">
        <f t="shared" si="1168"/>
        <v>0</v>
      </c>
      <c r="L2652" s="95">
        <f t="shared" si="1168"/>
        <v>0</v>
      </c>
      <c r="M2652" s="95">
        <f t="shared" si="1140"/>
        <v>0</v>
      </c>
      <c r="N2652" s="95">
        <f>+N2653</f>
        <v>174246806812</v>
      </c>
      <c r="O2652" s="95">
        <f t="shared" si="1169"/>
        <v>174246806812</v>
      </c>
      <c r="P2652" s="95">
        <f t="shared" si="1169"/>
        <v>174246806812</v>
      </c>
      <c r="Q2652" s="95">
        <f t="shared" si="1169"/>
        <v>0</v>
      </c>
      <c r="R2652" s="97">
        <f t="shared" si="1169"/>
        <v>0</v>
      </c>
    </row>
    <row r="2653" spans="1:18" ht="18.600000000000001" thickBot="1" x14ac:dyDescent="0.35">
      <c r="A2653" s="2">
        <v>2021</v>
      </c>
      <c r="B2653" s="118" t="s">
        <v>447</v>
      </c>
      <c r="C2653" s="20" t="s">
        <v>224</v>
      </c>
      <c r="D2653" s="21" t="s">
        <v>172</v>
      </c>
      <c r="E2653" s="21">
        <v>11</v>
      </c>
      <c r="F2653" s="21" t="s">
        <v>19</v>
      </c>
      <c r="G2653" s="88" t="s">
        <v>208</v>
      </c>
      <c r="H2653" s="90">
        <v>174246806812</v>
      </c>
      <c r="I2653" s="90">
        <v>0</v>
      </c>
      <c r="J2653" s="90">
        <v>0</v>
      </c>
      <c r="K2653" s="90">
        <v>0</v>
      </c>
      <c r="L2653" s="90">
        <v>0</v>
      </c>
      <c r="M2653" s="90">
        <f t="shared" si="1140"/>
        <v>0</v>
      </c>
      <c r="N2653" s="90">
        <f>+H2653+M2653</f>
        <v>174246806812</v>
      </c>
      <c r="O2653" s="90">
        <v>174246806812</v>
      </c>
      <c r="P2653" s="90">
        <v>174246806812</v>
      </c>
      <c r="Q2653" s="90">
        <v>0</v>
      </c>
      <c r="R2653" s="91">
        <v>0</v>
      </c>
    </row>
    <row r="2654" spans="1:18" ht="63" thickBot="1" x14ac:dyDescent="0.35">
      <c r="A2654" s="2">
        <v>2021</v>
      </c>
      <c r="B2654" s="118" t="s">
        <v>447</v>
      </c>
      <c r="C2654" s="15" t="s">
        <v>225</v>
      </c>
      <c r="D2654" s="16"/>
      <c r="E2654" s="16"/>
      <c r="F2654" s="16"/>
      <c r="G2654" s="85" t="s">
        <v>226</v>
      </c>
      <c r="H2654" s="95">
        <f t="shared" ref="H2654:L2656" si="1170">+H2655</f>
        <v>251092107058</v>
      </c>
      <c r="I2654" s="95">
        <f t="shared" si="1170"/>
        <v>0</v>
      </c>
      <c r="J2654" s="95">
        <f t="shared" si="1170"/>
        <v>0</v>
      </c>
      <c r="K2654" s="95">
        <f t="shared" si="1170"/>
        <v>0</v>
      </c>
      <c r="L2654" s="95">
        <f t="shared" si="1170"/>
        <v>0</v>
      </c>
      <c r="M2654" s="95">
        <f t="shared" si="1140"/>
        <v>0</v>
      </c>
      <c r="N2654" s="95">
        <f>+N2655</f>
        <v>251092107058</v>
      </c>
      <c r="O2654" s="95">
        <f t="shared" ref="O2654:R2656" si="1171">+O2655</f>
        <v>251092107058</v>
      </c>
      <c r="P2654" s="95">
        <f t="shared" si="1171"/>
        <v>251092107058</v>
      </c>
      <c r="Q2654" s="95">
        <f t="shared" si="1171"/>
        <v>0</v>
      </c>
      <c r="R2654" s="97">
        <f t="shared" si="1171"/>
        <v>0</v>
      </c>
    </row>
    <row r="2655" spans="1:18" ht="63" thickBot="1" x14ac:dyDescent="0.35">
      <c r="A2655" s="2">
        <v>2021</v>
      </c>
      <c r="B2655" s="118" t="s">
        <v>447</v>
      </c>
      <c r="C2655" s="15" t="s">
        <v>227</v>
      </c>
      <c r="D2655" s="55"/>
      <c r="E2655" s="55"/>
      <c r="F2655" s="16"/>
      <c r="G2655" s="104" t="s">
        <v>226</v>
      </c>
      <c r="H2655" s="95">
        <f t="shared" si="1170"/>
        <v>251092107058</v>
      </c>
      <c r="I2655" s="95">
        <f t="shared" si="1170"/>
        <v>0</v>
      </c>
      <c r="J2655" s="95">
        <f t="shared" si="1170"/>
        <v>0</v>
      </c>
      <c r="K2655" s="95">
        <f t="shared" si="1170"/>
        <v>0</v>
      </c>
      <c r="L2655" s="95">
        <f t="shared" si="1170"/>
        <v>0</v>
      </c>
      <c r="M2655" s="95">
        <f t="shared" si="1140"/>
        <v>0</v>
      </c>
      <c r="N2655" s="95">
        <f>+N2656</f>
        <v>251092107058</v>
      </c>
      <c r="O2655" s="95">
        <f t="shared" si="1171"/>
        <v>251092107058</v>
      </c>
      <c r="P2655" s="95">
        <f t="shared" si="1171"/>
        <v>251092107058</v>
      </c>
      <c r="Q2655" s="95">
        <f t="shared" si="1171"/>
        <v>0</v>
      </c>
      <c r="R2655" s="97">
        <f t="shared" si="1171"/>
        <v>0</v>
      </c>
    </row>
    <row r="2656" spans="1:18" ht="18.600000000000001" thickBot="1" x14ac:dyDescent="0.35">
      <c r="A2656" s="2">
        <v>2021</v>
      </c>
      <c r="B2656" s="118" t="s">
        <v>447</v>
      </c>
      <c r="C2656" s="15" t="s">
        <v>228</v>
      </c>
      <c r="D2656" s="55"/>
      <c r="E2656" s="55"/>
      <c r="F2656" s="16"/>
      <c r="G2656" s="85" t="s">
        <v>218</v>
      </c>
      <c r="H2656" s="95">
        <f t="shared" si="1170"/>
        <v>251092107058</v>
      </c>
      <c r="I2656" s="95">
        <f t="shared" si="1170"/>
        <v>0</v>
      </c>
      <c r="J2656" s="95">
        <f t="shared" si="1170"/>
        <v>0</v>
      </c>
      <c r="K2656" s="95">
        <f t="shared" si="1170"/>
        <v>0</v>
      </c>
      <c r="L2656" s="95">
        <f t="shared" si="1170"/>
        <v>0</v>
      </c>
      <c r="M2656" s="95">
        <f t="shared" si="1140"/>
        <v>0</v>
      </c>
      <c r="N2656" s="95">
        <f>+N2657</f>
        <v>251092107058</v>
      </c>
      <c r="O2656" s="95">
        <f t="shared" si="1171"/>
        <v>251092107058</v>
      </c>
      <c r="P2656" s="95">
        <f t="shared" si="1171"/>
        <v>251092107058</v>
      </c>
      <c r="Q2656" s="95">
        <f t="shared" si="1171"/>
        <v>0</v>
      </c>
      <c r="R2656" s="97">
        <f t="shared" si="1171"/>
        <v>0</v>
      </c>
    </row>
    <row r="2657" spans="1:18" ht="18.600000000000001" thickBot="1" x14ac:dyDescent="0.35">
      <c r="A2657" s="2">
        <v>2021</v>
      </c>
      <c r="B2657" s="118" t="s">
        <v>447</v>
      </c>
      <c r="C2657" s="20" t="s">
        <v>229</v>
      </c>
      <c r="D2657" s="21" t="s">
        <v>172</v>
      </c>
      <c r="E2657" s="21">
        <v>11</v>
      </c>
      <c r="F2657" s="21" t="s">
        <v>19</v>
      </c>
      <c r="G2657" s="88" t="s">
        <v>208</v>
      </c>
      <c r="H2657" s="90">
        <v>251092107058</v>
      </c>
      <c r="I2657" s="90">
        <v>0</v>
      </c>
      <c r="J2657" s="90">
        <v>0</v>
      </c>
      <c r="K2657" s="90">
        <v>0</v>
      </c>
      <c r="L2657" s="90">
        <v>0</v>
      </c>
      <c r="M2657" s="90">
        <f t="shared" si="1140"/>
        <v>0</v>
      </c>
      <c r="N2657" s="90">
        <f>+H2657+M2657</f>
        <v>251092107058</v>
      </c>
      <c r="O2657" s="90">
        <v>251092107058</v>
      </c>
      <c r="P2657" s="90">
        <v>251092107058</v>
      </c>
      <c r="Q2657" s="90">
        <v>0</v>
      </c>
      <c r="R2657" s="91">
        <v>0</v>
      </c>
    </row>
    <row r="2658" spans="1:18" ht="78.599999999999994" thickBot="1" x14ac:dyDescent="0.35">
      <c r="A2658" s="2">
        <v>2021</v>
      </c>
      <c r="B2658" s="118" t="s">
        <v>447</v>
      </c>
      <c r="C2658" s="15" t="s">
        <v>230</v>
      </c>
      <c r="D2658" s="21"/>
      <c r="E2658" s="21"/>
      <c r="F2658" s="21"/>
      <c r="G2658" s="85" t="s">
        <v>231</v>
      </c>
      <c r="H2658" s="95">
        <f t="shared" ref="H2658:L2660" si="1172">+H2659</f>
        <v>242233026988</v>
      </c>
      <c r="I2658" s="95">
        <f t="shared" si="1172"/>
        <v>0</v>
      </c>
      <c r="J2658" s="95">
        <f t="shared" si="1172"/>
        <v>0</v>
      </c>
      <c r="K2658" s="95">
        <f t="shared" si="1172"/>
        <v>0</v>
      </c>
      <c r="L2658" s="95">
        <f t="shared" si="1172"/>
        <v>0</v>
      </c>
      <c r="M2658" s="95">
        <f t="shared" si="1140"/>
        <v>0</v>
      </c>
      <c r="N2658" s="95">
        <f>+N2659</f>
        <v>242233026988</v>
      </c>
      <c r="O2658" s="95">
        <f t="shared" ref="O2658:R2660" si="1173">+O2659</f>
        <v>242233026988</v>
      </c>
      <c r="P2658" s="95">
        <f t="shared" si="1173"/>
        <v>242233026988</v>
      </c>
      <c r="Q2658" s="95">
        <f t="shared" si="1173"/>
        <v>8850428804</v>
      </c>
      <c r="R2658" s="97">
        <f t="shared" si="1173"/>
        <v>8850428804</v>
      </c>
    </row>
    <row r="2659" spans="1:18" ht="78.599999999999994" thickBot="1" x14ac:dyDescent="0.35">
      <c r="A2659" s="2">
        <v>2021</v>
      </c>
      <c r="B2659" s="118" t="s">
        <v>447</v>
      </c>
      <c r="C2659" s="15" t="s">
        <v>232</v>
      </c>
      <c r="D2659" s="53"/>
      <c r="E2659" s="53"/>
      <c r="F2659" s="21"/>
      <c r="G2659" s="85" t="s">
        <v>231</v>
      </c>
      <c r="H2659" s="95">
        <f t="shared" si="1172"/>
        <v>242233026988</v>
      </c>
      <c r="I2659" s="95">
        <f t="shared" si="1172"/>
        <v>0</v>
      </c>
      <c r="J2659" s="95">
        <f t="shared" si="1172"/>
        <v>0</v>
      </c>
      <c r="K2659" s="95">
        <f t="shared" si="1172"/>
        <v>0</v>
      </c>
      <c r="L2659" s="95">
        <f t="shared" si="1172"/>
        <v>0</v>
      </c>
      <c r="M2659" s="95">
        <f t="shared" si="1140"/>
        <v>0</v>
      </c>
      <c r="N2659" s="95">
        <f>+N2660</f>
        <v>242233026988</v>
      </c>
      <c r="O2659" s="95">
        <f t="shared" si="1173"/>
        <v>242233026988</v>
      </c>
      <c r="P2659" s="95">
        <f t="shared" si="1173"/>
        <v>242233026988</v>
      </c>
      <c r="Q2659" s="95">
        <f t="shared" si="1173"/>
        <v>8850428804</v>
      </c>
      <c r="R2659" s="97">
        <f t="shared" si="1173"/>
        <v>8850428804</v>
      </c>
    </row>
    <row r="2660" spans="1:18" ht="18.600000000000001" thickBot="1" x14ac:dyDescent="0.35">
      <c r="A2660" s="2">
        <v>2021</v>
      </c>
      <c r="B2660" s="118" t="s">
        <v>447</v>
      </c>
      <c r="C2660" s="15" t="s">
        <v>233</v>
      </c>
      <c r="D2660" s="53"/>
      <c r="E2660" s="53"/>
      <c r="F2660" s="21"/>
      <c r="G2660" s="85" t="s">
        <v>218</v>
      </c>
      <c r="H2660" s="95">
        <f t="shared" si="1172"/>
        <v>242233026988</v>
      </c>
      <c r="I2660" s="95">
        <f t="shared" si="1172"/>
        <v>0</v>
      </c>
      <c r="J2660" s="95">
        <f t="shared" si="1172"/>
        <v>0</v>
      </c>
      <c r="K2660" s="95">
        <f t="shared" si="1172"/>
        <v>0</v>
      </c>
      <c r="L2660" s="95">
        <f t="shared" si="1172"/>
        <v>0</v>
      </c>
      <c r="M2660" s="95">
        <f t="shared" si="1140"/>
        <v>0</v>
      </c>
      <c r="N2660" s="95">
        <f>+N2661</f>
        <v>242233026988</v>
      </c>
      <c r="O2660" s="95">
        <f t="shared" si="1173"/>
        <v>242233026988</v>
      </c>
      <c r="P2660" s="95">
        <f t="shared" si="1173"/>
        <v>242233026988</v>
      </c>
      <c r="Q2660" s="95">
        <f t="shared" si="1173"/>
        <v>8850428804</v>
      </c>
      <c r="R2660" s="97">
        <f t="shared" si="1173"/>
        <v>8850428804</v>
      </c>
    </row>
    <row r="2661" spans="1:18" ht="18.600000000000001" thickBot="1" x14ac:dyDescent="0.35">
      <c r="A2661" s="2">
        <v>2021</v>
      </c>
      <c r="B2661" s="118" t="s">
        <v>447</v>
      </c>
      <c r="C2661" s="20" t="s">
        <v>234</v>
      </c>
      <c r="D2661" s="21" t="s">
        <v>172</v>
      </c>
      <c r="E2661" s="21">
        <v>11</v>
      </c>
      <c r="F2661" s="21" t="s">
        <v>19</v>
      </c>
      <c r="G2661" s="88" t="s">
        <v>208</v>
      </c>
      <c r="H2661" s="90">
        <v>242233026988</v>
      </c>
      <c r="I2661" s="90">
        <v>0</v>
      </c>
      <c r="J2661" s="90">
        <v>0</v>
      </c>
      <c r="K2661" s="90">
        <v>0</v>
      </c>
      <c r="L2661" s="90">
        <v>0</v>
      </c>
      <c r="M2661" s="90">
        <f t="shared" si="1140"/>
        <v>0</v>
      </c>
      <c r="N2661" s="90">
        <f>+H2661+M2661</f>
        <v>242233026988</v>
      </c>
      <c r="O2661" s="90">
        <v>242233026988</v>
      </c>
      <c r="P2661" s="90">
        <v>242233026988</v>
      </c>
      <c r="Q2661" s="90">
        <v>8850428804</v>
      </c>
      <c r="R2661" s="91">
        <v>8850428804</v>
      </c>
    </row>
    <row r="2662" spans="1:18" ht="63" thickBot="1" x14ac:dyDescent="0.35">
      <c r="A2662" s="2">
        <v>2021</v>
      </c>
      <c r="B2662" s="118" t="s">
        <v>447</v>
      </c>
      <c r="C2662" s="15" t="s">
        <v>235</v>
      </c>
      <c r="D2662" s="21"/>
      <c r="E2662" s="21"/>
      <c r="F2662" s="21"/>
      <c r="G2662" s="85" t="s">
        <v>236</v>
      </c>
      <c r="H2662" s="95">
        <f t="shared" ref="H2662:L2664" si="1174">+H2663</f>
        <v>172797196133</v>
      </c>
      <c r="I2662" s="95">
        <f t="shared" si="1174"/>
        <v>0</v>
      </c>
      <c r="J2662" s="95">
        <f t="shared" si="1174"/>
        <v>0</v>
      </c>
      <c r="K2662" s="95">
        <f t="shared" si="1174"/>
        <v>0</v>
      </c>
      <c r="L2662" s="95">
        <f t="shared" si="1174"/>
        <v>0</v>
      </c>
      <c r="M2662" s="95">
        <f t="shared" si="1140"/>
        <v>0</v>
      </c>
      <c r="N2662" s="95">
        <f>+N2663</f>
        <v>172797196133</v>
      </c>
      <c r="O2662" s="95">
        <f t="shared" ref="O2662:R2664" si="1175">+O2663</f>
        <v>172797196133</v>
      </c>
      <c r="P2662" s="95">
        <f t="shared" si="1175"/>
        <v>172797196133</v>
      </c>
      <c r="Q2662" s="95">
        <f t="shared" si="1175"/>
        <v>11739643239</v>
      </c>
      <c r="R2662" s="97">
        <f t="shared" si="1175"/>
        <v>11739643239</v>
      </c>
    </row>
    <row r="2663" spans="1:18" ht="63" thickBot="1" x14ac:dyDescent="0.35">
      <c r="A2663" s="2">
        <v>2021</v>
      </c>
      <c r="B2663" s="118" t="s">
        <v>447</v>
      </c>
      <c r="C2663" s="15" t="s">
        <v>237</v>
      </c>
      <c r="D2663" s="53"/>
      <c r="E2663" s="53"/>
      <c r="F2663" s="21"/>
      <c r="G2663" s="104" t="s">
        <v>236</v>
      </c>
      <c r="H2663" s="95">
        <f t="shared" si="1174"/>
        <v>172797196133</v>
      </c>
      <c r="I2663" s="95">
        <f t="shared" si="1174"/>
        <v>0</v>
      </c>
      <c r="J2663" s="95">
        <f t="shared" si="1174"/>
        <v>0</v>
      </c>
      <c r="K2663" s="95">
        <f t="shared" si="1174"/>
        <v>0</v>
      </c>
      <c r="L2663" s="95">
        <f t="shared" si="1174"/>
        <v>0</v>
      </c>
      <c r="M2663" s="95">
        <f t="shared" ref="M2663:M2726" si="1176">+I2663-J2663+K2663-L2663</f>
        <v>0</v>
      </c>
      <c r="N2663" s="95">
        <f>+N2664</f>
        <v>172797196133</v>
      </c>
      <c r="O2663" s="95">
        <f t="shared" si="1175"/>
        <v>172797196133</v>
      </c>
      <c r="P2663" s="95">
        <f t="shared" si="1175"/>
        <v>172797196133</v>
      </c>
      <c r="Q2663" s="95">
        <f t="shared" si="1175"/>
        <v>11739643239</v>
      </c>
      <c r="R2663" s="97">
        <f t="shared" si="1175"/>
        <v>11739643239</v>
      </c>
    </row>
    <row r="2664" spans="1:18" ht="18.600000000000001" thickBot="1" x14ac:dyDescent="0.35">
      <c r="A2664" s="2">
        <v>2021</v>
      </c>
      <c r="B2664" s="118" t="s">
        <v>447</v>
      </c>
      <c r="C2664" s="15" t="s">
        <v>238</v>
      </c>
      <c r="D2664" s="53"/>
      <c r="E2664" s="53"/>
      <c r="F2664" s="21"/>
      <c r="G2664" s="85" t="s">
        <v>218</v>
      </c>
      <c r="H2664" s="95">
        <f t="shared" si="1174"/>
        <v>172797196133</v>
      </c>
      <c r="I2664" s="95">
        <f t="shared" si="1174"/>
        <v>0</v>
      </c>
      <c r="J2664" s="95">
        <f t="shared" si="1174"/>
        <v>0</v>
      </c>
      <c r="K2664" s="95">
        <f t="shared" si="1174"/>
        <v>0</v>
      </c>
      <c r="L2664" s="95">
        <f t="shared" si="1174"/>
        <v>0</v>
      </c>
      <c r="M2664" s="95">
        <f t="shared" si="1176"/>
        <v>0</v>
      </c>
      <c r="N2664" s="95">
        <f>+N2665</f>
        <v>172797196133</v>
      </c>
      <c r="O2664" s="95">
        <f t="shared" si="1175"/>
        <v>172797196133</v>
      </c>
      <c r="P2664" s="95">
        <f t="shared" si="1175"/>
        <v>172797196133</v>
      </c>
      <c r="Q2664" s="95">
        <f t="shared" si="1175"/>
        <v>11739643239</v>
      </c>
      <c r="R2664" s="97">
        <f t="shared" si="1175"/>
        <v>11739643239</v>
      </c>
    </row>
    <row r="2665" spans="1:18" ht="18.600000000000001" thickBot="1" x14ac:dyDescent="0.35">
      <c r="A2665" s="2">
        <v>2021</v>
      </c>
      <c r="B2665" s="118" t="s">
        <v>447</v>
      </c>
      <c r="C2665" s="20" t="s">
        <v>239</v>
      </c>
      <c r="D2665" s="21" t="s">
        <v>172</v>
      </c>
      <c r="E2665" s="21">
        <v>11</v>
      </c>
      <c r="F2665" s="21" t="s">
        <v>19</v>
      </c>
      <c r="G2665" s="88" t="s">
        <v>208</v>
      </c>
      <c r="H2665" s="90">
        <v>172797196133</v>
      </c>
      <c r="I2665" s="90">
        <v>0</v>
      </c>
      <c r="J2665" s="90">
        <v>0</v>
      </c>
      <c r="K2665" s="90">
        <v>0</v>
      </c>
      <c r="L2665" s="90">
        <v>0</v>
      </c>
      <c r="M2665" s="90">
        <f t="shared" si="1176"/>
        <v>0</v>
      </c>
      <c r="N2665" s="90">
        <f>+H2665+M2665</f>
        <v>172797196133</v>
      </c>
      <c r="O2665" s="90">
        <v>172797196133</v>
      </c>
      <c r="P2665" s="90">
        <v>172797196133</v>
      </c>
      <c r="Q2665" s="90">
        <v>11739643239</v>
      </c>
      <c r="R2665" s="91">
        <v>11739643239</v>
      </c>
    </row>
    <row r="2666" spans="1:18" ht="63" thickBot="1" x14ac:dyDescent="0.35">
      <c r="A2666" s="2">
        <v>2021</v>
      </c>
      <c r="B2666" s="118" t="s">
        <v>447</v>
      </c>
      <c r="C2666" s="15" t="s">
        <v>240</v>
      </c>
      <c r="D2666" s="21"/>
      <c r="E2666" s="21"/>
      <c r="F2666" s="21"/>
      <c r="G2666" s="85" t="s">
        <v>241</v>
      </c>
      <c r="H2666" s="95">
        <f t="shared" ref="H2666:L2668" si="1177">+H2667</f>
        <v>186940477824</v>
      </c>
      <c r="I2666" s="95">
        <f t="shared" si="1177"/>
        <v>0</v>
      </c>
      <c r="J2666" s="95">
        <f t="shared" si="1177"/>
        <v>0</v>
      </c>
      <c r="K2666" s="95">
        <f t="shared" si="1177"/>
        <v>0</v>
      </c>
      <c r="L2666" s="95">
        <f t="shared" si="1177"/>
        <v>0</v>
      </c>
      <c r="M2666" s="95">
        <f t="shared" si="1176"/>
        <v>0</v>
      </c>
      <c r="N2666" s="95">
        <f>+N2667</f>
        <v>186940477824</v>
      </c>
      <c r="O2666" s="95">
        <f t="shared" ref="O2666:R2668" si="1178">+O2667</f>
        <v>186940477824</v>
      </c>
      <c r="P2666" s="95">
        <f t="shared" si="1178"/>
        <v>186940477824</v>
      </c>
      <c r="Q2666" s="95">
        <f t="shared" si="1178"/>
        <v>17558442757</v>
      </c>
      <c r="R2666" s="97">
        <f t="shared" si="1178"/>
        <v>17558442757</v>
      </c>
    </row>
    <row r="2667" spans="1:18" ht="63" thickBot="1" x14ac:dyDescent="0.35">
      <c r="A2667" s="2">
        <v>2021</v>
      </c>
      <c r="B2667" s="118" t="s">
        <v>447</v>
      </c>
      <c r="C2667" s="15" t="s">
        <v>242</v>
      </c>
      <c r="D2667" s="53"/>
      <c r="E2667" s="53"/>
      <c r="F2667" s="21"/>
      <c r="G2667" s="104" t="s">
        <v>241</v>
      </c>
      <c r="H2667" s="95">
        <f t="shared" si="1177"/>
        <v>186940477824</v>
      </c>
      <c r="I2667" s="95">
        <f t="shared" si="1177"/>
        <v>0</v>
      </c>
      <c r="J2667" s="95">
        <f t="shared" si="1177"/>
        <v>0</v>
      </c>
      <c r="K2667" s="95">
        <f t="shared" si="1177"/>
        <v>0</v>
      </c>
      <c r="L2667" s="95">
        <f t="shared" si="1177"/>
        <v>0</v>
      </c>
      <c r="M2667" s="95">
        <f t="shared" si="1176"/>
        <v>0</v>
      </c>
      <c r="N2667" s="95">
        <f>+N2668</f>
        <v>186940477824</v>
      </c>
      <c r="O2667" s="95">
        <f t="shared" si="1178"/>
        <v>186940477824</v>
      </c>
      <c r="P2667" s="95">
        <f t="shared" si="1178"/>
        <v>186940477824</v>
      </c>
      <c r="Q2667" s="95">
        <f t="shared" si="1178"/>
        <v>17558442757</v>
      </c>
      <c r="R2667" s="97">
        <f t="shared" si="1178"/>
        <v>17558442757</v>
      </c>
    </row>
    <row r="2668" spans="1:18" ht="18.600000000000001" thickBot="1" x14ac:dyDescent="0.35">
      <c r="A2668" s="2">
        <v>2021</v>
      </c>
      <c r="B2668" s="118" t="s">
        <v>447</v>
      </c>
      <c r="C2668" s="15" t="s">
        <v>243</v>
      </c>
      <c r="D2668" s="53"/>
      <c r="E2668" s="53"/>
      <c r="F2668" s="21"/>
      <c r="G2668" s="85" t="s">
        <v>218</v>
      </c>
      <c r="H2668" s="95">
        <f t="shared" si="1177"/>
        <v>186940477824</v>
      </c>
      <c r="I2668" s="95">
        <f t="shared" si="1177"/>
        <v>0</v>
      </c>
      <c r="J2668" s="95">
        <f t="shared" si="1177"/>
        <v>0</v>
      </c>
      <c r="K2668" s="95">
        <f t="shared" si="1177"/>
        <v>0</v>
      </c>
      <c r="L2668" s="95">
        <f t="shared" si="1177"/>
        <v>0</v>
      </c>
      <c r="M2668" s="95">
        <f t="shared" si="1176"/>
        <v>0</v>
      </c>
      <c r="N2668" s="95">
        <f>+N2669</f>
        <v>186940477824</v>
      </c>
      <c r="O2668" s="95">
        <f t="shared" si="1178"/>
        <v>186940477824</v>
      </c>
      <c r="P2668" s="95">
        <f t="shared" si="1178"/>
        <v>186940477824</v>
      </c>
      <c r="Q2668" s="95">
        <f t="shared" si="1178"/>
        <v>17558442757</v>
      </c>
      <c r="R2668" s="97">
        <f t="shared" si="1178"/>
        <v>17558442757</v>
      </c>
    </row>
    <row r="2669" spans="1:18" ht="18.600000000000001" thickBot="1" x14ac:dyDescent="0.35">
      <c r="A2669" s="2">
        <v>2021</v>
      </c>
      <c r="B2669" s="118" t="s">
        <v>447</v>
      </c>
      <c r="C2669" s="20" t="s">
        <v>244</v>
      </c>
      <c r="D2669" s="21" t="s">
        <v>172</v>
      </c>
      <c r="E2669" s="21">
        <v>11</v>
      </c>
      <c r="F2669" s="21" t="s">
        <v>19</v>
      </c>
      <c r="G2669" s="88" t="s">
        <v>208</v>
      </c>
      <c r="H2669" s="90">
        <v>186940477824</v>
      </c>
      <c r="I2669" s="90">
        <v>0</v>
      </c>
      <c r="J2669" s="90">
        <v>0</v>
      </c>
      <c r="K2669" s="90">
        <v>0</v>
      </c>
      <c r="L2669" s="90">
        <v>0</v>
      </c>
      <c r="M2669" s="90">
        <f t="shared" si="1176"/>
        <v>0</v>
      </c>
      <c r="N2669" s="90">
        <f>+H2669+M2669</f>
        <v>186940477824</v>
      </c>
      <c r="O2669" s="90">
        <v>186940477824</v>
      </c>
      <c r="P2669" s="90">
        <v>186940477824</v>
      </c>
      <c r="Q2669" s="90">
        <v>17558442757</v>
      </c>
      <c r="R2669" s="91">
        <v>17558442757</v>
      </c>
    </row>
    <row r="2670" spans="1:18" ht="63" thickBot="1" x14ac:dyDescent="0.35">
      <c r="A2670" s="2">
        <v>2021</v>
      </c>
      <c r="B2670" s="118" t="s">
        <v>447</v>
      </c>
      <c r="C2670" s="15" t="s">
        <v>245</v>
      </c>
      <c r="D2670" s="21"/>
      <c r="E2670" s="21"/>
      <c r="F2670" s="21"/>
      <c r="G2670" s="85" t="s">
        <v>246</v>
      </c>
      <c r="H2670" s="95">
        <f t="shared" ref="H2670:L2672" si="1179">+H2671</f>
        <v>203096408219</v>
      </c>
      <c r="I2670" s="95">
        <f t="shared" si="1179"/>
        <v>0</v>
      </c>
      <c r="J2670" s="95">
        <f t="shared" si="1179"/>
        <v>0</v>
      </c>
      <c r="K2670" s="95">
        <f t="shared" si="1179"/>
        <v>0</v>
      </c>
      <c r="L2670" s="95">
        <f t="shared" si="1179"/>
        <v>0</v>
      </c>
      <c r="M2670" s="95">
        <f t="shared" si="1176"/>
        <v>0</v>
      </c>
      <c r="N2670" s="95">
        <f>+N2671</f>
        <v>203096408219</v>
      </c>
      <c r="O2670" s="95">
        <f t="shared" ref="O2670:R2672" si="1180">+O2671</f>
        <v>203096408219</v>
      </c>
      <c r="P2670" s="95">
        <f t="shared" si="1180"/>
        <v>203096408219</v>
      </c>
      <c r="Q2670" s="95">
        <f t="shared" si="1180"/>
        <v>10481033855</v>
      </c>
      <c r="R2670" s="97">
        <f t="shared" si="1180"/>
        <v>10481033855</v>
      </c>
    </row>
    <row r="2671" spans="1:18" ht="63" thickBot="1" x14ac:dyDescent="0.35">
      <c r="A2671" s="2">
        <v>2021</v>
      </c>
      <c r="B2671" s="118" t="s">
        <v>447</v>
      </c>
      <c r="C2671" s="15" t="s">
        <v>247</v>
      </c>
      <c r="D2671" s="53"/>
      <c r="E2671" s="53"/>
      <c r="F2671" s="21"/>
      <c r="G2671" s="104" t="s">
        <v>246</v>
      </c>
      <c r="H2671" s="95">
        <f t="shared" si="1179"/>
        <v>203096408219</v>
      </c>
      <c r="I2671" s="95">
        <f t="shared" si="1179"/>
        <v>0</v>
      </c>
      <c r="J2671" s="95">
        <f t="shared" si="1179"/>
        <v>0</v>
      </c>
      <c r="K2671" s="95">
        <f t="shared" si="1179"/>
        <v>0</v>
      </c>
      <c r="L2671" s="95">
        <f t="shared" si="1179"/>
        <v>0</v>
      </c>
      <c r="M2671" s="95">
        <f t="shared" si="1176"/>
        <v>0</v>
      </c>
      <c r="N2671" s="95">
        <f>+N2672</f>
        <v>203096408219</v>
      </c>
      <c r="O2671" s="95">
        <f t="shared" si="1180"/>
        <v>203096408219</v>
      </c>
      <c r="P2671" s="95">
        <f t="shared" si="1180"/>
        <v>203096408219</v>
      </c>
      <c r="Q2671" s="95">
        <f t="shared" si="1180"/>
        <v>10481033855</v>
      </c>
      <c r="R2671" s="97">
        <f t="shared" si="1180"/>
        <v>10481033855</v>
      </c>
    </row>
    <row r="2672" spans="1:18" ht="18.600000000000001" thickBot="1" x14ac:dyDescent="0.35">
      <c r="A2672" s="2">
        <v>2021</v>
      </c>
      <c r="B2672" s="118" t="s">
        <v>447</v>
      </c>
      <c r="C2672" s="15" t="s">
        <v>248</v>
      </c>
      <c r="D2672" s="53"/>
      <c r="E2672" s="53"/>
      <c r="F2672" s="21"/>
      <c r="G2672" s="85" t="s">
        <v>218</v>
      </c>
      <c r="H2672" s="95">
        <f t="shared" si="1179"/>
        <v>203096408219</v>
      </c>
      <c r="I2672" s="95">
        <f t="shared" si="1179"/>
        <v>0</v>
      </c>
      <c r="J2672" s="95">
        <f t="shared" si="1179"/>
        <v>0</v>
      </c>
      <c r="K2672" s="95">
        <f t="shared" si="1179"/>
        <v>0</v>
      </c>
      <c r="L2672" s="95">
        <f t="shared" si="1179"/>
        <v>0</v>
      </c>
      <c r="M2672" s="95">
        <f t="shared" si="1176"/>
        <v>0</v>
      </c>
      <c r="N2672" s="95">
        <f>+N2673</f>
        <v>203096408219</v>
      </c>
      <c r="O2672" s="95">
        <f t="shared" si="1180"/>
        <v>203096408219</v>
      </c>
      <c r="P2672" s="95">
        <f t="shared" si="1180"/>
        <v>203096408219</v>
      </c>
      <c r="Q2672" s="95">
        <f t="shared" si="1180"/>
        <v>10481033855</v>
      </c>
      <c r="R2672" s="97">
        <f t="shared" si="1180"/>
        <v>10481033855</v>
      </c>
    </row>
    <row r="2673" spans="1:18" ht="18.600000000000001" thickBot="1" x14ac:dyDescent="0.35">
      <c r="A2673" s="2">
        <v>2021</v>
      </c>
      <c r="B2673" s="118" t="s">
        <v>447</v>
      </c>
      <c r="C2673" s="20" t="s">
        <v>249</v>
      </c>
      <c r="D2673" s="21" t="s">
        <v>172</v>
      </c>
      <c r="E2673" s="21">
        <v>11</v>
      </c>
      <c r="F2673" s="21" t="s">
        <v>19</v>
      </c>
      <c r="G2673" s="88" t="s">
        <v>208</v>
      </c>
      <c r="H2673" s="90">
        <v>203096408219</v>
      </c>
      <c r="I2673" s="90">
        <v>0</v>
      </c>
      <c r="J2673" s="90">
        <v>0</v>
      </c>
      <c r="K2673" s="90">
        <v>0</v>
      </c>
      <c r="L2673" s="90">
        <v>0</v>
      </c>
      <c r="M2673" s="90">
        <f t="shared" si="1176"/>
        <v>0</v>
      </c>
      <c r="N2673" s="90">
        <f>+H2673+M2673</f>
        <v>203096408219</v>
      </c>
      <c r="O2673" s="90">
        <v>203096408219</v>
      </c>
      <c r="P2673" s="90">
        <v>203096408219</v>
      </c>
      <c r="Q2673" s="90">
        <v>10481033855</v>
      </c>
      <c r="R2673" s="91">
        <v>10481033855</v>
      </c>
    </row>
    <row r="2674" spans="1:18" ht="31.8" thickBot="1" x14ac:dyDescent="0.35">
      <c r="A2674" s="2">
        <v>2021</v>
      </c>
      <c r="B2674" s="118" t="s">
        <v>447</v>
      </c>
      <c r="C2674" s="56" t="s">
        <v>250</v>
      </c>
      <c r="D2674" s="21"/>
      <c r="E2674" s="21"/>
      <c r="F2674" s="21"/>
      <c r="G2674" s="85" t="s">
        <v>253</v>
      </c>
      <c r="H2674" s="95">
        <f t="shared" ref="H2674:L2675" si="1181">+H2675</f>
        <v>15000000000</v>
      </c>
      <c r="I2674" s="95">
        <f t="shared" si="1181"/>
        <v>0</v>
      </c>
      <c r="J2674" s="95">
        <f t="shared" si="1181"/>
        <v>0</v>
      </c>
      <c r="K2674" s="95">
        <f t="shared" si="1181"/>
        <v>0</v>
      </c>
      <c r="L2674" s="95">
        <f t="shared" si="1181"/>
        <v>0</v>
      </c>
      <c r="M2674" s="95">
        <f t="shared" si="1176"/>
        <v>0</v>
      </c>
      <c r="N2674" s="95">
        <f>+H2674+M2674</f>
        <v>15000000000</v>
      </c>
      <c r="O2674" s="95">
        <f t="shared" ref="O2674:R2675" si="1182">+O2675</f>
        <v>9950721294.5699997</v>
      </c>
      <c r="P2674" s="95">
        <f t="shared" si="1182"/>
        <v>9823663543.960001</v>
      </c>
      <c r="Q2674" s="95">
        <f t="shared" si="1182"/>
        <v>7940489138.2699995</v>
      </c>
      <c r="R2674" s="97">
        <f t="shared" si="1182"/>
        <v>7916859364.2699995</v>
      </c>
    </row>
    <row r="2675" spans="1:18" ht="31.8" thickBot="1" x14ac:dyDescent="0.35">
      <c r="A2675" s="2">
        <v>2021</v>
      </c>
      <c r="B2675" s="118" t="s">
        <v>447</v>
      </c>
      <c r="C2675" s="15" t="s">
        <v>252</v>
      </c>
      <c r="D2675" s="53"/>
      <c r="E2675" s="53"/>
      <c r="F2675" s="21"/>
      <c r="G2675" s="85" t="s">
        <v>253</v>
      </c>
      <c r="H2675" s="95">
        <f t="shared" si="1181"/>
        <v>15000000000</v>
      </c>
      <c r="I2675" s="95">
        <f t="shared" si="1181"/>
        <v>0</v>
      </c>
      <c r="J2675" s="95">
        <f t="shared" si="1181"/>
        <v>0</v>
      </c>
      <c r="K2675" s="95">
        <f t="shared" si="1181"/>
        <v>0</v>
      </c>
      <c r="L2675" s="95">
        <f t="shared" si="1181"/>
        <v>0</v>
      </c>
      <c r="M2675" s="95">
        <f t="shared" si="1176"/>
        <v>0</v>
      </c>
      <c r="N2675" s="95">
        <f>+N2676</f>
        <v>15000000000</v>
      </c>
      <c r="O2675" s="95">
        <f t="shared" si="1182"/>
        <v>9950721294.5699997</v>
      </c>
      <c r="P2675" s="95">
        <f t="shared" si="1182"/>
        <v>9823663543.960001</v>
      </c>
      <c r="Q2675" s="95">
        <f t="shared" si="1182"/>
        <v>7940489138.2699995</v>
      </c>
      <c r="R2675" s="97">
        <f t="shared" si="1182"/>
        <v>7916859364.2699995</v>
      </c>
    </row>
    <row r="2676" spans="1:18" ht="47.4" thickBot="1" x14ac:dyDescent="0.35">
      <c r="A2676" s="2">
        <v>2021</v>
      </c>
      <c r="B2676" s="118" t="s">
        <v>447</v>
      </c>
      <c r="C2676" s="15" t="s">
        <v>254</v>
      </c>
      <c r="D2676" s="53"/>
      <c r="E2676" s="53"/>
      <c r="F2676" s="21"/>
      <c r="G2676" s="85" t="s">
        <v>255</v>
      </c>
      <c r="H2676" s="95">
        <f>SUM(H2677:H2679)</f>
        <v>15000000000</v>
      </c>
      <c r="I2676" s="95">
        <f>SUM(I2677:I2679)</f>
        <v>0</v>
      </c>
      <c r="J2676" s="95">
        <f>SUM(J2677:J2679)</f>
        <v>0</v>
      </c>
      <c r="K2676" s="95">
        <f>SUM(K2677:K2679)</f>
        <v>0</v>
      </c>
      <c r="L2676" s="95">
        <f>SUM(L2677:L2679)</f>
        <v>0</v>
      </c>
      <c r="M2676" s="95">
        <f t="shared" si="1176"/>
        <v>0</v>
      </c>
      <c r="N2676" s="95">
        <f>SUM(N2677:N2679)</f>
        <v>15000000000</v>
      </c>
      <c r="O2676" s="95">
        <f t="shared" ref="O2676:R2676" si="1183">SUM(O2677:O2679)</f>
        <v>9950721294.5699997</v>
      </c>
      <c r="P2676" s="95">
        <f t="shared" si="1183"/>
        <v>9823663543.960001</v>
      </c>
      <c r="Q2676" s="95">
        <f t="shared" si="1183"/>
        <v>7940489138.2699995</v>
      </c>
      <c r="R2676" s="97">
        <f t="shared" si="1183"/>
        <v>7916859364.2699995</v>
      </c>
    </row>
    <row r="2677" spans="1:18" ht="18.600000000000001" thickBot="1" x14ac:dyDescent="0.35">
      <c r="A2677" s="2">
        <v>2021</v>
      </c>
      <c r="B2677" s="118" t="s">
        <v>447</v>
      </c>
      <c r="C2677" s="20" t="s">
        <v>256</v>
      </c>
      <c r="D2677" s="21" t="s">
        <v>172</v>
      </c>
      <c r="E2677" s="21">
        <v>11</v>
      </c>
      <c r="F2677" s="21" t="s">
        <v>19</v>
      </c>
      <c r="G2677" s="88" t="s">
        <v>208</v>
      </c>
      <c r="H2677" s="90">
        <v>6455000000</v>
      </c>
      <c r="I2677" s="90">
        <v>0</v>
      </c>
      <c r="J2677" s="90">
        <v>0</v>
      </c>
      <c r="K2677" s="90">
        <v>0</v>
      </c>
      <c r="L2677" s="90">
        <v>0</v>
      </c>
      <c r="M2677" s="90">
        <f t="shared" si="1176"/>
        <v>0</v>
      </c>
      <c r="N2677" s="90">
        <f>+H2677+M2677</f>
        <v>6455000000</v>
      </c>
      <c r="O2677" s="90">
        <v>6192668073.3000002</v>
      </c>
      <c r="P2677" s="90">
        <v>6185996265.3000002</v>
      </c>
      <c r="Q2677" s="90">
        <v>5077315860.6099997</v>
      </c>
      <c r="R2677" s="91">
        <v>5075612913.6099997</v>
      </c>
    </row>
    <row r="2678" spans="1:18" ht="18.600000000000001" thickBot="1" x14ac:dyDescent="0.35">
      <c r="A2678" s="2">
        <v>2021</v>
      </c>
      <c r="B2678" s="118" t="s">
        <v>447</v>
      </c>
      <c r="C2678" s="20" t="s">
        <v>256</v>
      </c>
      <c r="D2678" s="21" t="s">
        <v>172</v>
      </c>
      <c r="E2678" s="21">
        <v>54</v>
      </c>
      <c r="F2678" s="21" t="s">
        <v>19</v>
      </c>
      <c r="G2678" s="88" t="s">
        <v>208</v>
      </c>
      <c r="H2678" s="90">
        <v>1000000000</v>
      </c>
      <c r="I2678" s="90">
        <v>0</v>
      </c>
      <c r="J2678" s="90">
        <v>0</v>
      </c>
      <c r="K2678" s="90">
        <v>0</v>
      </c>
      <c r="L2678" s="90">
        <v>0</v>
      </c>
      <c r="M2678" s="90">
        <f t="shared" si="1176"/>
        <v>0</v>
      </c>
      <c r="N2678" s="90">
        <f>+H2678+M2678</f>
        <v>1000000000</v>
      </c>
      <c r="O2678" s="90">
        <v>769624118.21000004</v>
      </c>
      <c r="P2678" s="90">
        <v>695825289.79999995</v>
      </c>
      <c r="Q2678" s="90">
        <v>497560127</v>
      </c>
      <c r="R2678" s="91">
        <v>493323700</v>
      </c>
    </row>
    <row r="2679" spans="1:18" ht="18.600000000000001" thickBot="1" x14ac:dyDescent="0.35">
      <c r="A2679" s="2">
        <v>2021</v>
      </c>
      <c r="B2679" s="118" t="s">
        <v>447</v>
      </c>
      <c r="C2679" s="20" t="s">
        <v>256</v>
      </c>
      <c r="D2679" s="21" t="s">
        <v>18</v>
      </c>
      <c r="E2679" s="21">
        <v>20</v>
      </c>
      <c r="F2679" s="21" t="s">
        <v>19</v>
      </c>
      <c r="G2679" s="88" t="s">
        <v>208</v>
      </c>
      <c r="H2679" s="90">
        <v>7545000000</v>
      </c>
      <c r="I2679" s="90">
        <v>0</v>
      </c>
      <c r="J2679" s="90">
        <v>0</v>
      </c>
      <c r="K2679" s="90">
        <v>0</v>
      </c>
      <c r="L2679" s="90">
        <v>0</v>
      </c>
      <c r="M2679" s="90">
        <f t="shared" si="1176"/>
        <v>0</v>
      </c>
      <c r="N2679" s="90">
        <f>+H2679+M2679</f>
        <v>7545000000</v>
      </c>
      <c r="O2679" s="90">
        <v>2988429103.0599999</v>
      </c>
      <c r="P2679" s="90">
        <v>2941841988.8600001</v>
      </c>
      <c r="Q2679" s="90">
        <v>2365613150.6599998</v>
      </c>
      <c r="R2679" s="91">
        <v>2347922750.6599998</v>
      </c>
    </row>
    <row r="2680" spans="1:18" ht="63" thickBot="1" x14ac:dyDescent="0.35">
      <c r="A2680" s="2">
        <v>2021</v>
      </c>
      <c r="B2680" s="118" t="s">
        <v>447</v>
      </c>
      <c r="C2680" s="15" t="s">
        <v>257</v>
      </c>
      <c r="D2680" s="53"/>
      <c r="E2680" s="53"/>
      <c r="F2680" s="21"/>
      <c r="G2680" s="85" t="s">
        <v>258</v>
      </c>
      <c r="H2680" s="95">
        <f t="shared" ref="H2680:L2682" si="1184">+H2681</f>
        <v>232164420822</v>
      </c>
      <c r="I2680" s="95">
        <f t="shared" si="1184"/>
        <v>0</v>
      </c>
      <c r="J2680" s="95">
        <f t="shared" si="1184"/>
        <v>0</v>
      </c>
      <c r="K2680" s="95">
        <f t="shared" si="1184"/>
        <v>0</v>
      </c>
      <c r="L2680" s="95">
        <f t="shared" si="1184"/>
        <v>0</v>
      </c>
      <c r="M2680" s="95">
        <f t="shared" si="1176"/>
        <v>0</v>
      </c>
      <c r="N2680" s="95">
        <f>+N2681</f>
        <v>232164420822</v>
      </c>
      <c r="O2680" s="95">
        <f t="shared" ref="O2680:R2682" si="1185">+O2681</f>
        <v>232164420822</v>
      </c>
      <c r="P2680" s="95">
        <f t="shared" si="1185"/>
        <v>232164420822</v>
      </c>
      <c r="Q2680" s="95">
        <f t="shared" si="1185"/>
        <v>0</v>
      </c>
      <c r="R2680" s="97">
        <f t="shared" si="1185"/>
        <v>0</v>
      </c>
    </row>
    <row r="2681" spans="1:18" ht="63" thickBot="1" x14ac:dyDescent="0.35">
      <c r="A2681" s="2">
        <v>2021</v>
      </c>
      <c r="B2681" s="118" t="s">
        <v>447</v>
      </c>
      <c r="C2681" s="15" t="s">
        <v>259</v>
      </c>
      <c r="D2681" s="21"/>
      <c r="E2681" s="21"/>
      <c r="F2681" s="21"/>
      <c r="G2681" s="104" t="s">
        <v>258</v>
      </c>
      <c r="H2681" s="95">
        <f t="shared" si="1184"/>
        <v>232164420822</v>
      </c>
      <c r="I2681" s="95">
        <f t="shared" si="1184"/>
        <v>0</v>
      </c>
      <c r="J2681" s="95">
        <f t="shared" si="1184"/>
        <v>0</v>
      </c>
      <c r="K2681" s="95">
        <f t="shared" si="1184"/>
        <v>0</v>
      </c>
      <c r="L2681" s="95">
        <f t="shared" si="1184"/>
        <v>0</v>
      </c>
      <c r="M2681" s="95">
        <f t="shared" si="1176"/>
        <v>0</v>
      </c>
      <c r="N2681" s="95">
        <f>+N2682</f>
        <v>232164420822</v>
      </c>
      <c r="O2681" s="95">
        <f t="shared" si="1185"/>
        <v>232164420822</v>
      </c>
      <c r="P2681" s="95">
        <f t="shared" si="1185"/>
        <v>232164420822</v>
      </c>
      <c r="Q2681" s="95">
        <f t="shared" si="1185"/>
        <v>0</v>
      </c>
      <c r="R2681" s="97">
        <f t="shared" si="1185"/>
        <v>0</v>
      </c>
    </row>
    <row r="2682" spans="1:18" ht="18.600000000000001" thickBot="1" x14ac:dyDescent="0.35">
      <c r="A2682" s="2">
        <v>2021</v>
      </c>
      <c r="B2682" s="118" t="s">
        <v>447</v>
      </c>
      <c r="C2682" s="15" t="s">
        <v>260</v>
      </c>
      <c r="D2682" s="21"/>
      <c r="E2682" s="21"/>
      <c r="F2682" s="21"/>
      <c r="G2682" s="85" t="s">
        <v>218</v>
      </c>
      <c r="H2682" s="95">
        <f t="shared" si="1184"/>
        <v>232164420822</v>
      </c>
      <c r="I2682" s="95">
        <f t="shared" si="1184"/>
        <v>0</v>
      </c>
      <c r="J2682" s="95">
        <f t="shared" si="1184"/>
        <v>0</v>
      </c>
      <c r="K2682" s="95">
        <f t="shared" si="1184"/>
        <v>0</v>
      </c>
      <c r="L2682" s="95">
        <f t="shared" si="1184"/>
        <v>0</v>
      </c>
      <c r="M2682" s="95">
        <f t="shared" si="1176"/>
        <v>0</v>
      </c>
      <c r="N2682" s="95">
        <f>+N2683</f>
        <v>232164420822</v>
      </c>
      <c r="O2682" s="95">
        <f t="shared" si="1185"/>
        <v>232164420822</v>
      </c>
      <c r="P2682" s="95">
        <f t="shared" si="1185"/>
        <v>232164420822</v>
      </c>
      <c r="Q2682" s="95">
        <f t="shared" si="1185"/>
        <v>0</v>
      </c>
      <c r="R2682" s="97">
        <f t="shared" si="1185"/>
        <v>0</v>
      </c>
    </row>
    <row r="2683" spans="1:18" ht="18.600000000000001" thickBot="1" x14ac:dyDescent="0.35">
      <c r="A2683" s="2">
        <v>2021</v>
      </c>
      <c r="B2683" s="118" t="s">
        <v>447</v>
      </c>
      <c r="C2683" s="20" t="s">
        <v>261</v>
      </c>
      <c r="D2683" s="21" t="s">
        <v>172</v>
      </c>
      <c r="E2683" s="21">
        <v>11</v>
      </c>
      <c r="F2683" s="21" t="s">
        <v>19</v>
      </c>
      <c r="G2683" s="88" t="s">
        <v>208</v>
      </c>
      <c r="H2683" s="90">
        <v>232164420822</v>
      </c>
      <c r="I2683" s="90">
        <v>0</v>
      </c>
      <c r="J2683" s="90">
        <v>0</v>
      </c>
      <c r="K2683" s="90">
        <v>0</v>
      </c>
      <c r="L2683" s="90">
        <v>0</v>
      </c>
      <c r="M2683" s="90">
        <f t="shared" si="1176"/>
        <v>0</v>
      </c>
      <c r="N2683" s="90">
        <f>+H2683+M2683</f>
        <v>232164420822</v>
      </c>
      <c r="O2683" s="90">
        <v>232164420822</v>
      </c>
      <c r="P2683" s="90">
        <v>232164420822</v>
      </c>
      <c r="Q2683" s="90">
        <v>0</v>
      </c>
      <c r="R2683" s="91">
        <v>0</v>
      </c>
    </row>
    <row r="2684" spans="1:18" ht="47.4" thickBot="1" x14ac:dyDescent="0.35">
      <c r="A2684" s="2">
        <v>2021</v>
      </c>
      <c r="B2684" s="118" t="s">
        <v>447</v>
      </c>
      <c r="C2684" s="15" t="s">
        <v>262</v>
      </c>
      <c r="D2684" s="53"/>
      <c r="E2684" s="53"/>
      <c r="F2684" s="53"/>
      <c r="G2684" s="85" t="s">
        <v>263</v>
      </c>
      <c r="H2684" s="95">
        <f t="shared" ref="H2684:L2686" si="1186">+H2685</f>
        <v>231825213115</v>
      </c>
      <c r="I2684" s="95">
        <f t="shared" si="1186"/>
        <v>0</v>
      </c>
      <c r="J2684" s="95">
        <f t="shared" si="1186"/>
        <v>0</v>
      </c>
      <c r="K2684" s="95">
        <f t="shared" si="1186"/>
        <v>0</v>
      </c>
      <c r="L2684" s="95">
        <f t="shared" si="1186"/>
        <v>0</v>
      </c>
      <c r="M2684" s="95">
        <f t="shared" si="1176"/>
        <v>0</v>
      </c>
      <c r="N2684" s="95">
        <f>+N2685</f>
        <v>231825213115</v>
      </c>
      <c r="O2684" s="95">
        <f t="shared" ref="O2684:R2686" si="1187">+O2685</f>
        <v>231825213115</v>
      </c>
      <c r="P2684" s="95">
        <f t="shared" si="1187"/>
        <v>231825213115</v>
      </c>
      <c r="Q2684" s="95">
        <f t="shared" si="1187"/>
        <v>0</v>
      </c>
      <c r="R2684" s="97">
        <f t="shared" si="1187"/>
        <v>0</v>
      </c>
    </row>
    <row r="2685" spans="1:18" ht="47.4" thickBot="1" x14ac:dyDescent="0.35">
      <c r="A2685" s="2">
        <v>2021</v>
      </c>
      <c r="B2685" s="118" t="s">
        <v>447</v>
      </c>
      <c r="C2685" s="15" t="s">
        <v>264</v>
      </c>
      <c r="D2685" s="21"/>
      <c r="E2685" s="21"/>
      <c r="F2685" s="21"/>
      <c r="G2685" s="85" t="s">
        <v>263</v>
      </c>
      <c r="H2685" s="95">
        <f t="shared" si="1186"/>
        <v>231825213115</v>
      </c>
      <c r="I2685" s="95">
        <f t="shared" si="1186"/>
        <v>0</v>
      </c>
      <c r="J2685" s="95">
        <f t="shared" si="1186"/>
        <v>0</v>
      </c>
      <c r="K2685" s="95">
        <f t="shared" si="1186"/>
        <v>0</v>
      </c>
      <c r="L2685" s="95">
        <f t="shared" si="1186"/>
        <v>0</v>
      </c>
      <c r="M2685" s="95">
        <f t="shared" si="1176"/>
        <v>0</v>
      </c>
      <c r="N2685" s="95">
        <f>+N2686</f>
        <v>231825213115</v>
      </c>
      <c r="O2685" s="95">
        <f t="shared" si="1187"/>
        <v>231825213115</v>
      </c>
      <c r="P2685" s="95">
        <f t="shared" si="1187"/>
        <v>231825213115</v>
      </c>
      <c r="Q2685" s="95">
        <f t="shared" si="1187"/>
        <v>0</v>
      </c>
      <c r="R2685" s="97">
        <f t="shared" si="1187"/>
        <v>0</v>
      </c>
    </row>
    <row r="2686" spans="1:18" ht="18.600000000000001" thickBot="1" x14ac:dyDescent="0.35">
      <c r="A2686" s="2">
        <v>2021</v>
      </c>
      <c r="B2686" s="118" t="s">
        <v>447</v>
      </c>
      <c r="C2686" s="15" t="s">
        <v>265</v>
      </c>
      <c r="D2686" s="21"/>
      <c r="E2686" s="21"/>
      <c r="F2686" s="21"/>
      <c r="G2686" s="85" t="s">
        <v>218</v>
      </c>
      <c r="H2686" s="95">
        <f t="shared" si="1186"/>
        <v>231825213115</v>
      </c>
      <c r="I2686" s="95">
        <f t="shared" si="1186"/>
        <v>0</v>
      </c>
      <c r="J2686" s="95">
        <f t="shared" si="1186"/>
        <v>0</v>
      </c>
      <c r="K2686" s="95">
        <f t="shared" si="1186"/>
        <v>0</v>
      </c>
      <c r="L2686" s="95">
        <f t="shared" si="1186"/>
        <v>0</v>
      </c>
      <c r="M2686" s="95">
        <f t="shared" si="1176"/>
        <v>0</v>
      </c>
      <c r="N2686" s="95">
        <f>+N2687</f>
        <v>231825213115</v>
      </c>
      <c r="O2686" s="95">
        <f t="shared" si="1187"/>
        <v>231825213115</v>
      </c>
      <c r="P2686" s="95">
        <f t="shared" si="1187"/>
        <v>231825213115</v>
      </c>
      <c r="Q2686" s="95">
        <f t="shared" si="1187"/>
        <v>0</v>
      </c>
      <c r="R2686" s="97">
        <f t="shared" si="1187"/>
        <v>0</v>
      </c>
    </row>
    <row r="2687" spans="1:18" ht="18.600000000000001" thickBot="1" x14ac:dyDescent="0.35">
      <c r="A2687" s="2">
        <v>2021</v>
      </c>
      <c r="B2687" s="118" t="s">
        <v>447</v>
      </c>
      <c r="C2687" s="20" t="s">
        <v>266</v>
      </c>
      <c r="D2687" s="21" t="s">
        <v>172</v>
      </c>
      <c r="E2687" s="21">
        <v>11</v>
      </c>
      <c r="F2687" s="21" t="s">
        <v>19</v>
      </c>
      <c r="G2687" s="88" t="s">
        <v>208</v>
      </c>
      <c r="H2687" s="90">
        <v>231825213115</v>
      </c>
      <c r="I2687" s="90">
        <v>0</v>
      </c>
      <c r="J2687" s="90">
        <v>0</v>
      </c>
      <c r="K2687" s="90">
        <v>0</v>
      </c>
      <c r="L2687" s="90">
        <v>0</v>
      </c>
      <c r="M2687" s="90">
        <f t="shared" si="1176"/>
        <v>0</v>
      </c>
      <c r="N2687" s="90">
        <f>+H2687+M2687</f>
        <v>231825213115</v>
      </c>
      <c r="O2687" s="90">
        <v>231825213115</v>
      </c>
      <c r="P2687" s="90">
        <v>231825213115</v>
      </c>
      <c r="Q2687" s="90">
        <v>0</v>
      </c>
      <c r="R2687" s="91">
        <v>0</v>
      </c>
    </row>
    <row r="2688" spans="1:18" ht="63" thickBot="1" x14ac:dyDescent="0.35">
      <c r="A2688" s="2">
        <v>2021</v>
      </c>
      <c r="B2688" s="118" t="s">
        <v>447</v>
      </c>
      <c r="C2688" s="15" t="s">
        <v>267</v>
      </c>
      <c r="D2688" s="53"/>
      <c r="E2688" s="53"/>
      <c r="F2688" s="53"/>
      <c r="G2688" s="85" t="s">
        <v>268</v>
      </c>
      <c r="H2688" s="95">
        <f t="shared" ref="H2688:L2690" si="1188">+H2689</f>
        <v>126080065359</v>
      </c>
      <c r="I2688" s="95">
        <f t="shared" si="1188"/>
        <v>0</v>
      </c>
      <c r="J2688" s="95">
        <f t="shared" si="1188"/>
        <v>0</v>
      </c>
      <c r="K2688" s="95">
        <f t="shared" si="1188"/>
        <v>0</v>
      </c>
      <c r="L2688" s="95">
        <f t="shared" si="1188"/>
        <v>0</v>
      </c>
      <c r="M2688" s="95">
        <f t="shared" si="1176"/>
        <v>0</v>
      </c>
      <c r="N2688" s="95">
        <f>+N2689</f>
        <v>126080065359</v>
      </c>
      <c r="O2688" s="95">
        <f t="shared" ref="O2688:R2690" si="1189">+O2689</f>
        <v>126080065359</v>
      </c>
      <c r="P2688" s="95">
        <f t="shared" si="1189"/>
        <v>126080065359</v>
      </c>
      <c r="Q2688" s="95">
        <f t="shared" si="1189"/>
        <v>0</v>
      </c>
      <c r="R2688" s="97">
        <f t="shared" si="1189"/>
        <v>0</v>
      </c>
    </row>
    <row r="2689" spans="1:18" ht="63" thickBot="1" x14ac:dyDescent="0.35">
      <c r="A2689" s="2">
        <v>2021</v>
      </c>
      <c r="B2689" s="118" t="s">
        <v>447</v>
      </c>
      <c r="C2689" s="15" t="s">
        <v>269</v>
      </c>
      <c r="D2689" s="21"/>
      <c r="E2689" s="21"/>
      <c r="F2689" s="21"/>
      <c r="G2689" s="104" t="s">
        <v>268</v>
      </c>
      <c r="H2689" s="95">
        <f t="shared" si="1188"/>
        <v>126080065359</v>
      </c>
      <c r="I2689" s="95">
        <f t="shared" si="1188"/>
        <v>0</v>
      </c>
      <c r="J2689" s="95">
        <f t="shared" si="1188"/>
        <v>0</v>
      </c>
      <c r="K2689" s="95">
        <f t="shared" si="1188"/>
        <v>0</v>
      </c>
      <c r="L2689" s="95">
        <f t="shared" si="1188"/>
        <v>0</v>
      </c>
      <c r="M2689" s="95">
        <f t="shared" si="1176"/>
        <v>0</v>
      </c>
      <c r="N2689" s="95">
        <f>+N2690</f>
        <v>126080065359</v>
      </c>
      <c r="O2689" s="95">
        <f t="shared" si="1189"/>
        <v>126080065359</v>
      </c>
      <c r="P2689" s="95">
        <f t="shared" si="1189"/>
        <v>126080065359</v>
      </c>
      <c r="Q2689" s="95">
        <f t="shared" si="1189"/>
        <v>0</v>
      </c>
      <c r="R2689" s="97">
        <f t="shared" si="1189"/>
        <v>0</v>
      </c>
    </row>
    <row r="2690" spans="1:18" ht="18.600000000000001" thickBot="1" x14ac:dyDescent="0.35">
      <c r="A2690" s="2">
        <v>2021</v>
      </c>
      <c r="B2690" s="118" t="s">
        <v>447</v>
      </c>
      <c r="C2690" s="15" t="s">
        <v>270</v>
      </c>
      <c r="D2690" s="21"/>
      <c r="E2690" s="21"/>
      <c r="F2690" s="21"/>
      <c r="G2690" s="85" t="s">
        <v>218</v>
      </c>
      <c r="H2690" s="95">
        <f t="shared" si="1188"/>
        <v>126080065359</v>
      </c>
      <c r="I2690" s="95">
        <f t="shared" si="1188"/>
        <v>0</v>
      </c>
      <c r="J2690" s="95">
        <f t="shared" si="1188"/>
        <v>0</v>
      </c>
      <c r="K2690" s="95">
        <f t="shared" si="1188"/>
        <v>0</v>
      </c>
      <c r="L2690" s="95">
        <f t="shared" si="1188"/>
        <v>0</v>
      </c>
      <c r="M2690" s="95">
        <f t="shared" si="1176"/>
        <v>0</v>
      </c>
      <c r="N2690" s="95">
        <f>+N2691</f>
        <v>126080065359</v>
      </c>
      <c r="O2690" s="95">
        <f t="shared" si="1189"/>
        <v>126080065359</v>
      </c>
      <c r="P2690" s="95">
        <f t="shared" si="1189"/>
        <v>126080065359</v>
      </c>
      <c r="Q2690" s="95">
        <f t="shared" si="1189"/>
        <v>0</v>
      </c>
      <c r="R2690" s="97">
        <f t="shared" si="1189"/>
        <v>0</v>
      </c>
    </row>
    <row r="2691" spans="1:18" ht="18.600000000000001" thickBot="1" x14ac:dyDescent="0.35">
      <c r="A2691" s="2">
        <v>2021</v>
      </c>
      <c r="B2691" s="118" t="s">
        <v>447</v>
      </c>
      <c r="C2691" s="20" t="s">
        <v>271</v>
      </c>
      <c r="D2691" s="21" t="s">
        <v>172</v>
      </c>
      <c r="E2691" s="21">
        <v>11</v>
      </c>
      <c r="F2691" s="21" t="s">
        <v>19</v>
      </c>
      <c r="G2691" s="88" t="s">
        <v>208</v>
      </c>
      <c r="H2691" s="90">
        <v>126080065359</v>
      </c>
      <c r="I2691" s="90">
        <v>0</v>
      </c>
      <c r="J2691" s="90">
        <v>0</v>
      </c>
      <c r="K2691" s="90">
        <v>0</v>
      </c>
      <c r="L2691" s="90">
        <v>0</v>
      </c>
      <c r="M2691" s="90">
        <f t="shared" si="1176"/>
        <v>0</v>
      </c>
      <c r="N2691" s="90">
        <f>+H2691+M2691</f>
        <v>126080065359</v>
      </c>
      <c r="O2691" s="90">
        <v>126080065359</v>
      </c>
      <c r="P2691" s="90">
        <v>126080065359</v>
      </c>
      <c r="Q2691" s="90">
        <v>0</v>
      </c>
      <c r="R2691" s="91">
        <v>0</v>
      </c>
    </row>
    <row r="2692" spans="1:18" ht="63" thickBot="1" x14ac:dyDescent="0.35">
      <c r="A2692" s="2">
        <v>2021</v>
      </c>
      <c r="B2692" s="118" t="s">
        <v>447</v>
      </c>
      <c r="C2692" s="15" t="s">
        <v>272</v>
      </c>
      <c r="D2692" s="53"/>
      <c r="E2692" s="53"/>
      <c r="F2692" s="53"/>
      <c r="G2692" s="85" t="s">
        <v>273</v>
      </c>
      <c r="H2692" s="95">
        <f t="shared" ref="H2692:L2694" si="1190">+H2693</f>
        <v>91282312485</v>
      </c>
      <c r="I2692" s="95">
        <f t="shared" si="1190"/>
        <v>0</v>
      </c>
      <c r="J2692" s="95">
        <f t="shared" si="1190"/>
        <v>0</v>
      </c>
      <c r="K2692" s="95">
        <f t="shared" si="1190"/>
        <v>0</v>
      </c>
      <c r="L2692" s="95">
        <f t="shared" si="1190"/>
        <v>0</v>
      </c>
      <c r="M2692" s="95">
        <f t="shared" si="1176"/>
        <v>0</v>
      </c>
      <c r="N2692" s="95">
        <f>+N2693</f>
        <v>91282312485</v>
      </c>
      <c r="O2692" s="95">
        <f t="shared" ref="O2692:R2694" si="1191">+O2693</f>
        <v>91282312485</v>
      </c>
      <c r="P2692" s="95">
        <f t="shared" si="1191"/>
        <v>91282312485</v>
      </c>
      <c r="Q2692" s="95">
        <f t="shared" si="1191"/>
        <v>0</v>
      </c>
      <c r="R2692" s="97">
        <f t="shared" si="1191"/>
        <v>0</v>
      </c>
    </row>
    <row r="2693" spans="1:18" ht="63" thickBot="1" x14ac:dyDescent="0.35">
      <c r="A2693" s="2">
        <v>2021</v>
      </c>
      <c r="B2693" s="118" t="s">
        <v>447</v>
      </c>
      <c r="C2693" s="15" t="s">
        <v>274</v>
      </c>
      <c r="D2693" s="21"/>
      <c r="E2693" s="21"/>
      <c r="F2693" s="21"/>
      <c r="G2693" s="104" t="s">
        <v>273</v>
      </c>
      <c r="H2693" s="95">
        <f t="shared" si="1190"/>
        <v>91282312485</v>
      </c>
      <c r="I2693" s="95">
        <f t="shared" si="1190"/>
        <v>0</v>
      </c>
      <c r="J2693" s="95">
        <f t="shared" si="1190"/>
        <v>0</v>
      </c>
      <c r="K2693" s="95">
        <f t="shared" si="1190"/>
        <v>0</v>
      </c>
      <c r="L2693" s="95">
        <f t="shared" si="1190"/>
        <v>0</v>
      </c>
      <c r="M2693" s="95">
        <f t="shared" si="1176"/>
        <v>0</v>
      </c>
      <c r="N2693" s="95">
        <f>+N2694</f>
        <v>91282312485</v>
      </c>
      <c r="O2693" s="95">
        <f t="shared" si="1191"/>
        <v>91282312485</v>
      </c>
      <c r="P2693" s="95">
        <f t="shared" si="1191"/>
        <v>91282312485</v>
      </c>
      <c r="Q2693" s="95">
        <f t="shared" si="1191"/>
        <v>0</v>
      </c>
      <c r="R2693" s="97">
        <f t="shared" si="1191"/>
        <v>0</v>
      </c>
    </row>
    <row r="2694" spans="1:18" ht="18.600000000000001" thickBot="1" x14ac:dyDescent="0.35">
      <c r="A2694" s="2">
        <v>2021</v>
      </c>
      <c r="B2694" s="118" t="s">
        <v>447</v>
      </c>
      <c r="C2694" s="15" t="s">
        <v>275</v>
      </c>
      <c r="D2694" s="21"/>
      <c r="E2694" s="21"/>
      <c r="F2694" s="21"/>
      <c r="G2694" s="85" t="s">
        <v>218</v>
      </c>
      <c r="H2694" s="95">
        <f t="shared" si="1190"/>
        <v>91282312485</v>
      </c>
      <c r="I2694" s="95">
        <f t="shared" si="1190"/>
        <v>0</v>
      </c>
      <c r="J2694" s="95">
        <f t="shared" si="1190"/>
        <v>0</v>
      </c>
      <c r="K2694" s="95">
        <f t="shared" si="1190"/>
        <v>0</v>
      </c>
      <c r="L2694" s="95">
        <f t="shared" si="1190"/>
        <v>0</v>
      </c>
      <c r="M2694" s="95">
        <f t="shared" si="1176"/>
        <v>0</v>
      </c>
      <c r="N2694" s="95">
        <f>+N2695</f>
        <v>91282312485</v>
      </c>
      <c r="O2694" s="95">
        <f t="shared" si="1191"/>
        <v>91282312485</v>
      </c>
      <c r="P2694" s="95">
        <f t="shared" si="1191"/>
        <v>91282312485</v>
      </c>
      <c r="Q2694" s="95">
        <f t="shared" si="1191"/>
        <v>0</v>
      </c>
      <c r="R2694" s="97">
        <f t="shared" si="1191"/>
        <v>0</v>
      </c>
    </row>
    <row r="2695" spans="1:18" ht="18.600000000000001" thickBot="1" x14ac:dyDescent="0.35">
      <c r="A2695" s="2">
        <v>2021</v>
      </c>
      <c r="B2695" s="118" t="s">
        <v>447</v>
      </c>
      <c r="C2695" s="20" t="s">
        <v>276</v>
      </c>
      <c r="D2695" s="21" t="s">
        <v>172</v>
      </c>
      <c r="E2695" s="21">
        <v>11</v>
      </c>
      <c r="F2695" s="21" t="s">
        <v>19</v>
      </c>
      <c r="G2695" s="88" t="s">
        <v>208</v>
      </c>
      <c r="H2695" s="90">
        <v>91282312485</v>
      </c>
      <c r="I2695" s="90">
        <v>0</v>
      </c>
      <c r="J2695" s="90">
        <v>0</v>
      </c>
      <c r="K2695" s="90">
        <v>0</v>
      </c>
      <c r="L2695" s="90">
        <v>0</v>
      </c>
      <c r="M2695" s="90">
        <f t="shared" si="1176"/>
        <v>0</v>
      </c>
      <c r="N2695" s="90">
        <f>+H2695+M2695</f>
        <v>91282312485</v>
      </c>
      <c r="O2695" s="90">
        <v>91282312485</v>
      </c>
      <c r="P2695" s="90">
        <v>91282312485</v>
      </c>
      <c r="Q2695" s="90">
        <v>0</v>
      </c>
      <c r="R2695" s="91">
        <v>0</v>
      </c>
    </row>
    <row r="2696" spans="1:18" ht="78.599999999999994" thickBot="1" x14ac:dyDescent="0.35">
      <c r="A2696" s="2">
        <v>2021</v>
      </c>
      <c r="B2696" s="118" t="s">
        <v>447</v>
      </c>
      <c r="C2696" s="15" t="s">
        <v>277</v>
      </c>
      <c r="D2696" s="53"/>
      <c r="E2696" s="53"/>
      <c r="F2696" s="53"/>
      <c r="G2696" s="85" t="s">
        <v>278</v>
      </c>
      <c r="H2696" s="95">
        <f t="shared" ref="H2696:L2698" si="1192">+H2697</f>
        <v>175214577228</v>
      </c>
      <c r="I2696" s="95">
        <f t="shared" si="1192"/>
        <v>0</v>
      </c>
      <c r="J2696" s="95">
        <f t="shared" si="1192"/>
        <v>0</v>
      </c>
      <c r="K2696" s="95">
        <f t="shared" si="1192"/>
        <v>0</v>
      </c>
      <c r="L2696" s="95">
        <f t="shared" si="1192"/>
        <v>0</v>
      </c>
      <c r="M2696" s="95">
        <f t="shared" si="1176"/>
        <v>0</v>
      </c>
      <c r="N2696" s="95">
        <f>+N2697</f>
        <v>175214577228</v>
      </c>
      <c r="O2696" s="95">
        <f t="shared" ref="O2696:R2698" si="1193">+O2697</f>
        <v>175214577228</v>
      </c>
      <c r="P2696" s="95">
        <f t="shared" si="1193"/>
        <v>175214577228</v>
      </c>
      <c r="Q2696" s="95">
        <f t="shared" si="1193"/>
        <v>8358018752</v>
      </c>
      <c r="R2696" s="97">
        <f t="shared" si="1193"/>
        <v>8358018752</v>
      </c>
    </row>
    <row r="2697" spans="1:18" ht="78.599999999999994" thickBot="1" x14ac:dyDescent="0.35">
      <c r="A2697" s="2">
        <v>2021</v>
      </c>
      <c r="B2697" s="118" t="s">
        <v>447</v>
      </c>
      <c r="C2697" s="15" t="s">
        <v>279</v>
      </c>
      <c r="D2697" s="21"/>
      <c r="E2697" s="21"/>
      <c r="F2697" s="21"/>
      <c r="G2697" s="104" t="s">
        <v>278</v>
      </c>
      <c r="H2697" s="95">
        <f t="shared" si="1192"/>
        <v>175214577228</v>
      </c>
      <c r="I2697" s="95">
        <f t="shared" si="1192"/>
        <v>0</v>
      </c>
      <c r="J2697" s="95">
        <f t="shared" si="1192"/>
        <v>0</v>
      </c>
      <c r="K2697" s="95">
        <f t="shared" si="1192"/>
        <v>0</v>
      </c>
      <c r="L2697" s="95">
        <f t="shared" si="1192"/>
        <v>0</v>
      </c>
      <c r="M2697" s="95">
        <f t="shared" si="1176"/>
        <v>0</v>
      </c>
      <c r="N2697" s="95">
        <f>+N2698</f>
        <v>175214577228</v>
      </c>
      <c r="O2697" s="95">
        <f t="shared" si="1193"/>
        <v>175214577228</v>
      </c>
      <c r="P2697" s="95">
        <f t="shared" si="1193"/>
        <v>175214577228</v>
      </c>
      <c r="Q2697" s="95">
        <f t="shared" si="1193"/>
        <v>8358018752</v>
      </c>
      <c r="R2697" s="97">
        <f t="shared" si="1193"/>
        <v>8358018752</v>
      </c>
    </row>
    <row r="2698" spans="1:18" ht="18.600000000000001" thickBot="1" x14ac:dyDescent="0.35">
      <c r="A2698" s="2">
        <v>2021</v>
      </c>
      <c r="B2698" s="118" t="s">
        <v>447</v>
      </c>
      <c r="C2698" s="15" t="s">
        <v>280</v>
      </c>
      <c r="D2698" s="21"/>
      <c r="E2698" s="21"/>
      <c r="F2698" s="21"/>
      <c r="G2698" s="85" t="s">
        <v>218</v>
      </c>
      <c r="H2698" s="95">
        <f t="shared" si="1192"/>
        <v>175214577228</v>
      </c>
      <c r="I2698" s="95">
        <f t="shared" si="1192"/>
        <v>0</v>
      </c>
      <c r="J2698" s="95">
        <f t="shared" si="1192"/>
        <v>0</v>
      </c>
      <c r="K2698" s="95">
        <f t="shared" si="1192"/>
        <v>0</v>
      </c>
      <c r="L2698" s="95">
        <f t="shared" si="1192"/>
        <v>0</v>
      </c>
      <c r="M2698" s="95">
        <f t="shared" si="1176"/>
        <v>0</v>
      </c>
      <c r="N2698" s="95">
        <f>+N2699</f>
        <v>175214577228</v>
      </c>
      <c r="O2698" s="95">
        <f t="shared" si="1193"/>
        <v>175214577228</v>
      </c>
      <c r="P2698" s="95">
        <f t="shared" si="1193"/>
        <v>175214577228</v>
      </c>
      <c r="Q2698" s="95">
        <f t="shared" si="1193"/>
        <v>8358018752</v>
      </c>
      <c r="R2698" s="97">
        <f t="shared" si="1193"/>
        <v>8358018752</v>
      </c>
    </row>
    <row r="2699" spans="1:18" ht="18.600000000000001" thickBot="1" x14ac:dyDescent="0.35">
      <c r="A2699" s="2">
        <v>2021</v>
      </c>
      <c r="B2699" s="118" t="s">
        <v>447</v>
      </c>
      <c r="C2699" s="20" t="s">
        <v>281</v>
      </c>
      <c r="D2699" s="21" t="s">
        <v>172</v>
      </c>
      <c r="E2699" s="21">
        <v>11</v>
      </c>
      <c r="F2699" s="21" t="s">
        <v>19</v>
      </c>
      <c r="G2699" s="88" t="s">
        <v>208</v>
      </c>
      <c r="H2699" s="90">
        <v>175214577228</v>
      </c>
      <c r="I2699" s="90">
        <v>0</v>
      </c>
      <c r="J2699" s="90">
        <v>0</v>
      </c>
      <c r="K2699" s="90">
        <v>0</v>
      </c>
      <c r="L2699" s="90">
        <v>0</v>
      </c>
      <c r="M2699" s="90">
        <f t="shared" si="1176"/>
        <v>0</v>
      </c>
      <c r="N2699" s="90">
        <f>+H2699+M2699</f>
        <v>175214577228</v>
      </c>
      <c r="O2699" s="90">
        <v>175214577228</v>
      </c>
      <c r="P2699" s="90">
        <v>175214577228</v>
      </c>
      <c r="Q2699" s="90">
        <v>8358018752</v>
      </c>
      <c r="R2699" s="91">
        <v>8358018752</v>
      </c>
    </row>
    <row r="2700" spans="1:18" ht="47.4" thickBot="1" x14ac:dyDescent="0.35">
      <c r="A2700" s="2">
        <v>2021</v>
      </c>
      <c r="B2700" s="118" t="s">
        <v>447</v>
      </c>
      <c r="C2700" s="15" t="s">
        <v>282</v>
      </c>
      <c r="D2700" s="53"/>
      <c r="E2700" s="53"/>
      <c r="F2700" s="53"/>
      <c r="G2700" s="85" t="s">
        <v>283</v>
      </c>
      <c r="H2700" s="95">
        <f t="shared" ref="H2700:L2702" si="1194">+H2701</f>
        <v>109796058849</v>
      </c>
      <c r="I2700" s="95">
        <f t="shared" si="1194"/>
        <v>0</v>
      </c>
      <c r="J2700" s="95">
        <f t="shared" si="1194"/>
        <v>0</v>
      </c>
      <c r="K2700" s="95">
        <f t="shared" si="1194"/>
        <v>0</v>
      </c>
      <c r="L2700" s="95">
        <f t="shared" si="1194"/>
        <v>0</v>
      </c>
      <c r="M2700" s="95">
        <f t="shared" si="1176"/>
        <v>0</v>
      </c>
      <c r="N2700" s="95">
        <f>+N2701</f>
        <v>109796058849</v>
      </c>
      <c r="O2700" s="95">
        <f t="shared" ref="O2700:R2702" si="1195">+O2701</f>
        <v>109796058849</v>
      </c>
      <c r="P2700" s="95">
        <f t="shared" si="1195"/>
        <v>109796058849</v>
      </c>
      <c r="Q2700" s="95">
        <f t="shared" si="1195"/>
        <v>19071686158</v>
      </c>
      <c r="R2700" s="97">
        <f t="shared" si="1195"/>
        <v>19071686158</v>
      </c>
    </row>
    <row r="2701" spans="1:18" ht="47.4" thickBot="1" x14ac:dyDescent="0.35">
      <c r="A2701" s="2">
        <v>2021</v>
      </c>
      <c r="B2701" s="118" t="s">
        <v>447</v>
      </c>
      <c r="C2701" s="15" t="s">
        <v>284</v>
      </c>
      <c r="D2701" s="21"/>
      <c r="E2701" s="21"/>
      <c r="F2701" s="21"/>
      <c r="G2701" s="104" t="s">
        <v>283</v>
      </c>
      <c r="H2701" s="95">
        <f t="shared" si="1194"/>
        <v>109796058849</v>
      </c>
      <c r="I2701" s="95">
        <f t="shared" si="1194"/>
        <v>0</v>
      </c>
      <c r="J2701" s="95">
        <f t="shared" si="1194"/>
        <v>0</v>
      </c>
      <c r="K2701" s="95">
        <f t="shared" si="1194"/>
        <v>0</v>
      </c>
      <c r="L2701" s="95">
        <f t="shared" si="1194"/>
        <v>0</v>
      </c>
      <c r="M2701" s="95">
        <f t="shared" si="1176"/>
        <v>0</v>
      </c>
      <c r="N2701" s="95">
        <f>+N2702</f>
        <v>109796058849</v>
      </c>
      <c r="O2701" s="95">
        <f t="shared" si="1195"/>
        <v>109796058849</v>
      </c>
      <c r="P2701" s="95">
        <f t="shared" si="1195"/>
        <v>109796058849</v>
      </c>
      <c r="Q2701" s="95">
        <f t="shared" si="1195"/>
        <v>19071686158</v>
      </c>
      <c r="R2701" s="97">
        <f t="shared" si="1195"/>
        <v>19071686158</v>
      </c>
    </row>
    <row r="2702" spans="1:18" ht="18.600000000000001" thickBot="1" x14ac:dyDescent="0.35">
      <c r="A2702" s="2">
        <v>2021</v>
      </c>
      <c r="B2702" s="118" t="s">
        <v>447</v>
      </c>
      <c r="C2702" s="15" t="s">
        <v>285</v>
      </c>
      <c r="D2702" s="21"/>
      <c r="E2702" s="21"/>
      <c r="F2702" s="21"/>
      <c r="G2702" s="85" t="s">
        <v>218</v>
      </c>
      <c r="H2702" s="95">
        <f t="shared" si="1194"/>
        <v>109796058849</v>
      </c>
      <c r="I2702" s="95">
        <f t="shared" si="1194"/>
        <v>0</v>
      </c>
      <c r="J2702" s="95">
        <f t="shared" si="1194"/>
        <v>0</v>
      </c>
      <c r="K2702" s="95">
        <f t="shared" si="1194"/>
        <v>0</v>
      </c>
      <c r="L2702" s="95">
        <f t="shared" si="1194"/>
        <v>0</v>
      </c>
      <c r="M2702" s="95">
        <f t="shared" si="1176"/>
        <v>0</v>
      </c>
      <c r="N2702" s="95">
        <f>+N2703</f>
        <v>109796058849</v>
      </c>
      <c r="O2702" s="95">
        <f t="shared" si="1195"/>
        <v>109796058849</v>
      </c>
      <c r="P2702" s="95">
        <f t="shared" si="1195"/>
        <v>109796058849</v>
      </c>
      <c r="Q2702" s="95">
        <f t="shared" si="1195"/>
        <v>19071686158</v>
      </c>
      <c r="R2702" s="97">
        <f t="shared" si="1195"/>
        <v>19071686158</v>
      </c>
    </row>
    <row r="2703" spans="1:18" ht="18.600000000000001" thickBot="1" x14ac:dyDescent="0.35">
      <c r="A2703" s="2">
        <v>2021</v>
      </c>
      <c r="B2703" s="118" t="s">
        <v>447</v>
      </c>
      <c r="C2703" s="20" t="s">
        <v>286</v>
      </c>
      <c r="D2703" s="53" t="s">
        <v>172</v>
      </c>
      <c r="E2703" s="53">
        <v>11</v>
      </c>
      <c r="F2703" s="21" t="s">
        <v>19</v>
      </c>
      <c r="G2703" s="88" t="s">
        <v>208</v>
      </c>
      <c r="H2703" s="90">
        <v>109796058849</v>
      </c>
      <c r="I2703" s="90">
        <v>0</v>
      </c>
      <c r="J2703" s="90">
        <v>0</v>
      </c>
      <c r="K2703" s="90">
        <v>0</v>
      </c>
      <c r="L2703" s="90">
        <v>0</v>
      </c>
      <c r="M2703" s="90">
        <f t="shared" si="1176"/>
        <v>0</v>
      </c>
      <c r="N2703" s="90">
        <f>+H2703+M2703</f>
        <v>109796058849</v>
      </c>
      <c r="O2703" s="90">
        <v>109796058849</v>
      </c>
      <c r="P2703" s="90">
        <v>109796058849</v>
      </c>
      <c r="Q2703" s="90">
        <v>19071686158</v>
      </c>
      <c r="R2703" s="91">
        <v>19071686158</v>
      </c>
    </row>
    <row r="2704" spans="1:18" ht="63" thickBot="1" x14ac:dyDescent="0.35">
      <c r="A2704" s="2">
        <v>2021</v>
      </c>
      <c r="B2704" s="118" t="s">
        <v>447</v>
      </c>
      <c r="C2704" s="15" t="s">
        <v>287</v>
      </c>
      <c r="D2704" s="53"/>
      <c r="E2704" s="53"/>
      <c r="F2704" s="53"/>
      <c r="G2704" s="85" t="s">
        <v>288</v>
      </c>
      <c r="H2704" s="95">
        <f t="shared" ref="H2704:L2706" si="1196">+H2705</f>
        <v>216924287600</v>
      </c>
      <c r="I2704" s="95">
        <f t="shared" si="1196"/>
        <v>0</v>
      </c>
      <c r="J2704" s="95">
        <f t="shared" si="1196"/>
        <v>0</v>
      </c>
      <c r="K2704" s="95">
        <f t="shared" si="1196"/>
        <v>0</v>
      </c>
      <c r="L2704" s="95">
        <f t="shared" si="1196"/>
        <v>0</v>
      </c>
      <c r="M2704" s="95">
        <f t="shared" si="1176"/>
        <v>0</v>
      </c>
      <c r="N2704" s="95">
        <f>+N2705</f>
        <v>216924287600</v>
      </c>
      <c r="O2704" s="95">
        <f t="shared" ref="O2704:R2706" si="1197">+O2705</f>
        <v>216924287600</v>
      </c>
      <c r="P2704" s="95">
        <f t="shared" si="1197"/>
        <v>216924287600</v>
      </c>
      <c r="Q2704" s="95">
        <f t="shared" si="1197"/>
        <v>14013027754</v>
      </c>
      <c r="R2704" s="97">
        <f t="shared" si="1197"/>
        <v>14013027754</v>
      </c>
    </row>
    <row r="2705" spans="1:18" ht="63" thickBot="1" x14ac:dyDescent="0.35">
      <c r="A2705" s="2">
        <v>2021</v>
      </c>
      <c r="B2705" s="118" t="s">
        <v>447</v>
      </c>
      <c r="C2705" s="15" t="s">
        <v>289</v>
      </c>
      <c r="D2705" s="21"/>
      <c r="E2705" s="21"/>
      <c r="F2705" s="21"/>
      <c r="G2705" s="104" t="s">
        <v>288</v>
      </c>
      <c r="H2705" s="95">
        <f t="shared" si="1196"/>
        <v>216924287600</v>
      </c>
      <c r="I2705" s="95">
        <f t="shared" si="1196"/>
        <v>0</v>
      </c>
      <c r="J2705" s="95">
        <f t="shared" si="1196"/>
        <v>0</v>
      </c>
      <c r="K2705" s="95">
        <f t="shared" si="1196"/>
        <v>0</v>
      </c>
      <c r="L2705" s="95">
        <f t="shared" si="1196"/>
        <v>0</v>
      </c>
      <c r="M2705" s="95">
        <f t="shared" si="1176"/>
        <v>0</v>
      </c>
      <c r="N2705" s="95">
        <f>+N2706</f>
        <v>216924287600</v>
      </c>
      <c r="O2705" s="95">
        <f t="shared" si="1197"/>
        <v>216924287600</v>
      </c>
      <c r="P2705" s="95">
        <f t="shared" si="1197"/>
        <v>216924287600</v>
      </c>
      <c r="Q2705" s="95">
        <f t="shared" si="1197"/>
        <v>14013027754</v>
      </c>
      <c r="R2705" s="97">
        <f t="shared" si="1197"/>
        <v>14013027754</v>
      </c>
    </row>
    <row r="2706" spans="1:18" ht="18.600000000000001" thickBot="1" x14ac:dyDescent="0.35">
      <c r="A2706" s="2">
        <v>2021</v>
      </c>
      <c r="B2706" s="118" t="s">
        <v>447</v>
      </c>
      <c r="C2706" s="15" t="s">
        <v>290</v>
      </c>
      <c r="D2706" s="21"/>
      <c r="E2706" s="21"/>
      <c r="F2706" s="21"/>
      <c r="G2706" s="85" t="s">
        <v>218</v>
      </c>
      <c r="H2706" s="95">
        <f t="shared" si="1196"/>
        <v>216924287600</v>
      </c>
      <c r="I2706" s="95">
        <f t="shared" si="1196"/>
        <v>0</v>
      </c>
      <c r="J2706" s="95">
        <f t="shared" si="1196"/>
        <v>0</v>
      </c>
      <c r="K2706" s="95">
        <f t="shared" si="1196"/>
        <v>0</v>
      </c>
      <c r="L2706" s="95">
        <f t="shared" si="1196"/>
        <v>0</v>
      </c>
      <c r="M2706" s="95">
        <f t="shared" si="1176"/>
        <v>0</v>
      </c>
      <c r="N2706" s="95">
        <f>+N2707</f>
        <v>216924287600</v>
      </c>
      <c r="O2706" s="95">
        <f t="shared" si="1197"/>
        <v>216924287600</v>
      </c>
      <c r="P2706" s="95">
        <f t="shared" si="1197"/>
        <v>216924287600</v>
      </c>
      <c r="Q2706" s="95">
        <f t="shared" si="1197"/>
        <v>14013027754</v>
      </c>
      <c r="R2706" s="97">
        <f t="shared" si="1197"/>
        <v>14013027754</v>
      </c>
    </row>
    <row r="2707" spans="1:18" ht="18.600000000000001" thickBot="1" x14ac:dyDescent="0.35">
      <c r="A2707" s="2">
        <v>2021</v>
      </c>
      <c r="B2707" s="118" t="s">
        <v>447</v>
      </c>
      <c r="C2707" s="20" t="s">
        <v>291</v>
      </c>
      <c r="D2707" s="21" t="s">
        <v>172</v>
      </c>
      <c r="E2707" s="21">
        <v>11</v>
      </c>
      <c r="F2707" s="21" t="s">
        <v>19</v>
      </c>
      <c r="G2707" s="88" t="s">
        <v>208</v>
      </c>
      <c r="H2707" s="90">
        <v>216924287600</v>
      </c>
      <c r="I2707" s="90">
        <v>0</v>
      </c>
      <c r="J2707" s="90">
        <v>0</v>
      </c>
      <c r="K2707" s="90">
        <v>0</v>
      </c>
      <c r="L2707" s="90">
        <v>0</v>
      </c>
      <c r="M2707" s="90">
        <f t="shared" si="1176"/>
        <v>0</v>
      </c>
      <c r="N2707" s="90">
        <f>+H2707+M2707</f>
        <v>216924287600</v>
      </c>
      <c r="O2707" s="90">
        <v>216924287600</v>
      </c>
      <c r="P2707" s="90">
        <v>216924287600</v>
      </c>
      <c r="Q2707" s="90">
        <v>14013027754</v>
      </c>
      <c r="R2707" s="91">
        <v>14013027754</v>
      </c>
    </row>
    <row r="2708" spans="1:18" ht="63" thickBot="1" x14ac:dyDescent="0.35">
      <c r="A2708" s="2">
        <v>2021</v>
      </c>
      <c r="B2708" s="118" t="s">
        <v>447</v>
      </c>
      <c r="C2708" s="15" t="s">
        <v>292</v>
      </c>
      <c r="D2708" s="53"/>
      <c r="E2708" s="53"/>
      <c r="F2708" s="53"/>
      <c r="G2708" s="85" t="s">
        <v>293</v>
      </c>
      <c r="H2708" s="95">
        <f t="shared" ref="H2708:L2710" si="1198">+H2709</f>
        <v>263086153404</v>
      </c>
      <c r="I2708" s="95">
        <f t="shared" si="1198"/>
        <v>0</v>
      </c>
      <c r="J2708" s="95">
        <f t="shared" si="1198"/>
        <v>0</v>
      </c>
      <c r="K2708" s="95">
        <f t="shared" si="1198"/>
        <v>0</v>
      </c>
      <c r="L2708" s="95">
        <f t="shared" si="1198"/>
        <v>0</v>
      </c>
      <c r="M2708" s="95">
        <f t="shared" si="1176"/>
        <v>0</v>
      </c>
      <c r="N2708" s="95">
        <f>+N2709</f>
        <v>263086153404</v>
      </c>
      <c r="O2708" s="95">
        <f t="shared" ref="O2708:R2710" si="1199">+O2709</f>
        <v>263086153404</v>
      </c>
      <c r="P2708" s="95">
        <f t="shared" si="1199"/>
        <v>263086153404</v>
      </c>
      <c r="Q2708" s="95">
        <f t="shared" si="1199"/>
        <v>0</v>
      </c>
      <c r="R2708" s="97">
        <f t="shared" si="1199"/>
        <v>0</v>
      </c>
    </row>
    <row r="2709" spans="1:18" ht="63" thickBot="1" x14ac:dyDescent="0.35">
      <c r="A2709" s="2">
        <v>2021</v>
      </c>
      <c r="B2709" s="118" t="s">
        <v>447</v>
      </c>
      <c r="C2709" s="15" t="s">
        <v>294</v>
      </c>
      <c r="D2709" s="21"/>
      <c r="E2709" s="21"/>
      <c r="F2709" s="21"/>
      <c r="G2709" s="104" t="s">
        <v>293</v>
      </c>
      <c r="H2709" s="95">
        <f t="shared" si="1198"/>
        <v>263086153404</v>
      </c>
      <c r="I2709" s="95">
        <f t="shared" si="1198"/>
        <v>0</v>
      </c>
      <c r="J2709" s="95">
        <f t="shared" si="1198"/>
        <v>0</v>
      </c>
      <c r="K2709" s="95">
        <f t="shared" si="1198"/>
        <v>0</v>
      </c>
      <c r="L2709" s="95">
        <f t="shared" si="1198"/>
        <v>0</v>
      </c>
      <c r="M2709" s="95">
        <f t="shared" si="1176"/>
        <v>0</v>
      </c>
      <c r="N2709" s="95">
        <f>+N2710</f>
        <v>263086153404</v>
      </c>
      <c r="O2709" s="95">
        <f t="shared" si="1199"/>
        <v>263086153404</v>
      </c>
      <c r="P2709" s="95">
        <f t="shared" si="1199"/>
        <v>263086153404</v>
      </c>
      <c r="Q2709" s="95">
        <f t="shared" si="1199"/>
        <v>0</v>
      </c>
      <c r="R2709" s="97">
        <f t="shared" si="1199"/>
        <v>0</v>
      </c>
    </row>
    <row r="2710" spans="1:18" ht="18.600000000000001" thickBot="1" x14ac:dyDescent="0.35">
      <c r="A2710" s="2">
        <v>2021</v>
      </c>
      <c r="B2710" s="118" t="s">
        <v>447</v>
      </c>
      <c r="C2710" s="15" t="s">
        <v>295</v>
      </c>
      <c r="D2710" s="21"/>
      <c r="E2710" s="21"/>
      <c r="F2710" s="21"/>
      <c r="G2710" s="85" t="s">
        <v>218</v>
      </c>
      <c r="H2710" s="95">
        <f t="shared" si="1198"/>
        <v>263086153404</v>
      </c>
      <c r="I2710" s="95">
        <f t="shared" si="1198"/>
        <v>0</v>
      </c>
      <c r="J2710" s="95">
        <f t="shared" si="1198"/>
        <v>0</v>
      </c>
      <c r="K2710" s="95">
        <f t="shared" si="1198"/>
        <v>0</v>
      </c>
      <c r="L2710" s="95">
        <f t="shared" si="1198"/>
        <v>0</v>
      </c>
      <c r="M2710" s="95">
        <f t="shared" si="1176"/>
        <v>0</v>
      </c>
      <c r="N2710" s="95">
        <f>+N2711</f>
        <v>263086153404</v>
      </c>
      <c r="O2710" s="95">
        <f t="shared" si="1199"/>
        <v>263086153404</v>
      </c>
      <c r="P2710" s="95">
        <f t="shared" si="1199"/>
        <v>263086153404</v>
      </c>
      <c r="Q2710" s="95">
        <f t="shared" si="1199"/>
        <v>0</v>
      </c>
      <c r="R2710" s="97">
        <f t="shared" si="1199"/>
        <v>0</v>
      </c>
    </row>
    <row r="2711" spans="1:18" ht="18.600000000000001" thickBot="1" x14ac:dyDescent="0.35">
      <c r="A2711" s="2">
        <v>2021</v>
      </c>
      <c r="B2711" s="118" t="s">
        <v>447</v>
      </c>
      <c r="C2711" s="20" t="s">
        <v>296</v>
      </c>
      <c r="D2711" s="21" t="s">
        <v>172</v>
      </c>
      <c r="E2711" s="21">
        <v>11</v>
      </c>
      <c r="F2711" s="21" t="s">
        <v>19</v>
      </c>
      <c r="G2711" s="88" t="s">
        <v>208</v>
      </c>
      <c r="H2711" s="90">
        <v>263086153404</v>
      </c>
      <c r="I2711" s="90">
        <v>0</v>
      </c>
      <c r="J2711" s="90">
        <v>0</v>
      </c>
      <c r="K2711" s="90">
        <v>0</v>
      </c>
      <c r="L2711" s="90">
        <v>0</v>
      </c>
      <c r="M2711" s="90">
        <f t="shared" si="1176"/>
        <v>0</v>
      </c>
      <c r="N2711" s="90">
        <f>+H2711+M2711</f>
        <v>263086153404</v>
      </c>
      <c r="O2711" s="90">
        <v>263086153404</v>
      </c>
      <c r="P2711" s="90">
        <v>263086153404</v>
      </c>
      <c r="Q2711" s="90">
        <v>0</v>
      </c>
      <c r="R2711" s="91">
        <v>0</v>
      </c>
    </row>
    <row r="2712" spans="1:18" ht="63" thickBot="1" x14ac:dyDescent="0.35">
      <c r="A2712" s="2">
        <v>2021</v>
      </c>
      <c r="B2712" s="118" t="s">
        <v>447</v>
      </c>
      <c r="C2712" s="15" t="s">
        <v>297</v>
      </c>
      <c r="D2712" s="53"/>
      <c r="E2712" s="53"/>
      <c r="F2712" s="53"/>
      <c r="G2712" s="85" t="s">
        <v>298</v>
      </c>
      <c r="H2712" s="95">
        <f t="shared" ref="H2712:L2714" si="1200">+H2713</f>
        <v>138383140985</v>
      </c>
      <c r="I2712" s="95">
        <f t="shared" si="1200"/>
        <v>0</v>
      </c>
      <c r="J2712" s="95">
        <f t="shared" si="1200"/>
        <v>0</v>
      </c>
      <c r="K2712" s="95">
        <f t="shared" si="1200"/>
        <v>0</v>
      </c>
      <c r="L2712" s="95">
        <f t="shared" si="1200"/>
        <v>0</v>
      </c>
      <c r="M2712" s="95">
        <f t="shared" si="1176"/>
        <v>0</v>
      </c>
      <c r="N2712" s="95">
        <f>+N2713</f>
        <v>138383140985</v>
      </c>
      <c r="O2712" s="95">
        <f t="shared" ref="O2712:R2714" si="1201">+O2713</f>
        <v>138383140985</v>
      </c>
      <c r="P2712" s="95">
        <f t="shared" si="1201"/>
        <v>138383140985</v>
      </c>
      <c r="Q2712" s="95">
        <f t="shared" si="1201"/>
        <v>27914520438</v>
      </c>
      <c r="R2712" s="97">
        <f t="shared" si="1201"/>
        <v>27914520438</v>
      </c>
    </row>
    <row r="2713" spans="1:18" ht="63" thickBot="1" x14ac:dyDescent="0.35">
      <c r="A2713" s="2">
        <v>2021</v>
      </c>
      <c r="B2713" s="118" t="s">
        <v>447</v>
      </c>
      <c r="C2713" s="15" t="s">
        <v>299</v>
      </c>
      <c r="D2713" s="21"/>
      <c r="E2713" s="21"/>
      <c r="F2713" s="21"/>
      <c r="G2713" s="104" t="s">
        <v>298</v>
      </c>
      <c r="H2713" s="95">
        <f t="shared" si="1200"/>
        <v>138383140985</v>
      </c>
      <c r="I2713" s="95">
        <f t="shared" si="1200"/>
        <v>0</v>
      </c>
      <c r="J2713" s="95">
        <f t="shared" si="1200"/>
        <v>0</v>
      </c>
      <c r="K2713" s="95">
        <f t="shared" si="1200"/>
        <v>0</v>
      </c>
      <c r="L2713" s="95">
        <f t="shared" si="1200"/>
        <v>0</v>
      </c>
      <c r="M2713" s="95">
        <f t="shared" si="1176"/>
        <v>0</v>
      </c>
      <c r="N2713" s="95">
        <f>+N2714</f>
        <v>138383140985</v>
      </c>
      <c r="O2713" s="95">
        <f t="shared" si="1201"/>
        <v>138383140985</v>
      </c>
      <c r="P2713" s="95">
        <f t="shared" si="1201"/>
        <v>138383140985</v>
      </c>
      <c r="Q2713" s="95">
        <f t="shared" si="1201"/>
        <v>27914520438</v>
      </c>
      <c r="R2713" s="97">
        <f t="shared" si="1201"/>
        <v>27914520438</v>
      </c>
    </row>
    <row r="2714" spans="1:18" ht="18.600000000000001" thickBot="1" x14ac:dyDescent="0.35">
      <c r="A2714" s="2">
        <v>2021</v>
      </c>
      <c r="B2714" s="118" t="s">
        <v>447</v>
      </c>
      <c r="C2714" s="15" t="s">
        <v>300</v>
      </c>
      <c r="D2714" s="21"/>
      <c r="E2714" s="21"/>
      <c r="F2714" s="21"/>
      <c r="G2714" s="85" t="s">
        <v>218</v>
      </c>
      <c r="H2714" s="95">
        <f t="shared" si="1200"/>
        <v>138383140985</v>
      </c>
      <c r="I2714" s="95">
        <f t="shared" si="1200"/>
        <v>0</v>
      </c>
      <c r="J2714" s="95">
        <f t="shared" si="1200"/>
        <v>0</v>
      </c>
      <c r="K2714" s="95">
        <f t="shared" si="1200"/>
        <v>0</v>
      </c>
      <c r="L2714" s="95">
        <f t="shared" si="1200"/>
        <v>0</v>
      </c>
      <c r="M2714" s="95">
        <f t="shared" si="1176"/>
        <v>0</v>
      </c>
      <c r="N2714" s="95">
        <f>+N2715</f>
        <v>138383140985</v>
      </c>
      <c r="O2714" s="95">
        <f t="shared" si="1201"/>
        <v>138383140985</v>
      </c>
      <c r="P2714" s="95">
        <f t="shared" si="1201"/>
        <v>138383140985</v>
      </c>
      <c r="Q2714" s="95">
        <f t="shared" si="1201"/>
        <v>27914520438</v>
      </c>
      <c r="R2714" s="97">
        <f t="shared" si="1201"/>
        <v>27914520438</v>
      </c>
    </row>
    <row r="2715" spans="1:18" ht="18.600000000000001" thickBot="1" x14ac:dyDescent="0.35">
      <c r="A2715" s="2">
        <v>2021</v>
      </c>
      <c r="B2715" s="118" t="s">
        <v>447</v>
      </c>
      <c r="C2715" s="20" t="s">
        <v>301</v>
      </c>
      <c r="D2715" s="21" t="s">
        <v>172</v>
      </c>
      <c r="E2715" s="21">
        <v>11</v>
      </c>
      <c r="F2715" s="21" t="s">
        <v>19</v>
      </c>
      <c r="G2715" s="88" t="s">
        <v>208</v>
      </c>
      <c r="H2715" s="90">
        <v>138383140985</v>
      </c>
      <c r="I2715" s="90">
        <v>0</v>
      </c>
      <c r="J2715" s="90">
        <v>0</v>
      </c>
      <c r="K2715" s="90">
        <v>0</v>
      </c>
      <c r="L2715" s="90">
        <v>0</v>
      </c>
      <c r="M2715" s="90">
        <f t="shared" si="1176"/>
        <v>0</v>
      </c>
      <c r="N2715" s="90">
        <f>+H2715+M2715</f>
        <v>138383140985</v>
      </c>
      <c r="O2715" s="90">
        <v>138383140985</v>
      </c>
      <c r="P2715" s="90">
        <v>138383140985</v>
      </c>
      <c r="Q2715" s="90">
        <v>27914520438</v>
      </c>
      <c r="R2715" s="91">
        <v>27914520438</v>
      </c>
    </row>
    <row r="2716" spans="1:18" ht="63" thickBot="1" x14ac:dyDescent="0.35">
      <c r="A2716" s="2">
        <v>2021</v>
      </c>
      <c r="B2716" s="118" t="s">
        <v>447</v>
      </c>
      <c r="C2716" s="15" t="s">
        <v>302</v>
      </c>
      <c r="D2716" s="53"/>
      <c r="E2716" s="53"/>
      <c r="F2716" s="53"/>
      <c r="G2716" s="85" t="s">
        <v>303</v>
      </c>
      <c r="H2716" s="95">
        <f t="shared" ref="H2716:L2718" si="1202">+H2717</f>
        <v>325658709524</v>
      </c>
      <c r="I2716" s="95">
        <f t="shared" si="1202"/>
        <v>0</v>
      </c>
      <c r="J2716" s="95">
        <f t="shared" si="1202"/>
        <v>0</v>
      </c>
      <c r="K2716" s="95">
        <f t="shared" si="1202"/>
        <v>0</v>
      </c>
      <c r="L2716" s="95">
        <f t="shared" si="1202"/>
        <v>0</v>
      </c>
      <c r="M2716" s="95">
        <f t="shared" si="1176"/>
        <v>0</v>
      </c>
      <c r="N2716" s="95">
        <f>+N2717</f>
        <v>325658709524</v>
      </c>
      <c r="O2716" s="95">
        <f t="shared" ref="O2716:R2718" si="1203">+O2717</f>
        <v>325658709524</v>
      </c>
      <c r="P2716" s="95">
        <f t="shared" si="1203"/>
        <v>325658709524</v>
      </c>
      <c r="Q2716" s="95">
        <f t="shared" si="1203"/>
        <v>0</v>
      </c>
      <c r="R2716" s="97">
        <f t="shared" si="1203"/>
        <v>0</v>
      </c>
    </row>
    <row r="2717" spans="1:18" ht="63" thickBot="1" x14ac:dyDescent="0.35">
      <c r="A2717" s="2">
        <v>2021</v>
      </c>
      <c r="B2717" s="118" t="s">
        <v>447</v>
      </c>
      <c r="C2717" s="15" t="s">
        <v>304</v>
      </c>
      <c r="D2717" s="21"/>
      <c r="E2717" s="21"/>
      <c r="F2717" s="21"/>
      <c r="G2717" s="104" t="s">
        <v>303</v>
      </c>
      <c r="H2717" s="95">
        <f t="shared" si="1202"/>
        <v>325658709524</v>
      </c>
      <c r="I2717" s="95">
        <f t="shared" si="1202"/>
        <v>0</v>
      </c>
      <c r="J2717" s="95">
        <f t="shared" si="1202"/>
        <v>0</v>
      </c>
      <c r="K2717" s="95">
        <f t="shared" si="1202"/>
        <v>0</v>
      </c>
      <c r="L2717" s="95">
        <f t="shared" si="1202"/>
        <v>0</v>
      </c>
      <c r="M2717" s="95">
        <f t="shared" si="1176"/>
        <v>0</v>
      </c>
      <c r="N2717" s="95">
        <f>+N2718</f>
        <v>325658709524</v>
      </c>
      <c r="O2717" s="95">
        <f t="shared" si="1203"/>
        <v>325658709524</v>
      </c>
      <c r="P2717" s="95">
        <f t="shared" si="1203"/>
        <v>325658709524</v>
      </c>
      <c r="Q2717" s="95">
        <f t="shared" si="1203"/>
        <v>0</v>
      </c>
      <c r="R2717" s="97">
        <f t="shared" si="1203"/>
        <v>0</v>
      </c>
    </row>
    <row r="2718" spans="1:18" ht="18.600000000000001" thickBot="1" x14ac:dyDescent="0.35">
      <c r="A2718" s="2">
        <v>2021</v>
      </c>
      <c r="B2718" s="118" t="s">
        <v>447</v>
      </c>
      <c r="C2718" s="15" t="s">
        <v>305</v>
      </c>
      <c r="D2718" s="21"/>
      <c r="E2718" s="21"/>
      <c r="F2718" s="21"/>
      <c r="G2718" s="85" t="s">
        <v>218</v>
      </c>
      <c r="H2718" s="95">
        <f t="shared" si="1202"/>
        <v>325658709524</v>
      </c>
      <c r="I2718" s="95">
        <f t="shared" si="1202"/>
        <v>0</v>
      </c>
      <c r="J2718" s="95">
        <f t="shared" si="1202"/>
        <v>0</v>
      </c>
      <c r="K2718" s="95">
        <f t="shared" si="1202"/>
        <v>0</v>
      </c>
      <c r="L2718" s="95">
        <f t="shared" si="1202"/>
        <v>0</v>
      </c>
      <c r="M2718" s="95">
        <f t="shared" si="1176"/>
        <v>0</v>
      </c>
      <c r="N2718" s="95">
        <f>+N2719</f>
        <v>325658709524</v>
      </c>
      <c r="O2718" s="95">
        <f t="shared" si="1203"/>
        <v>325658709524</v>
      </c>
      <c r="P2718" s="95">
        <f t="shared" si="1203"/>
        <v>325658709524</v>
      </c>
      <c r="Q2718" s="95">
        <f t="shared" si="1203"/>
        <v>0</v>
      </c>
      <c r="R2718" s="97">
        <f t="shared" si="1203"/>
        <v>0</v>
      </c>
    </row>
    <row r="2719" spans="1:18" ht="18.600000000000001" thickBot="1" x14ac:dyDescent="0.35">
      <c r="A2719" s="2">
        <v>2021</v>
      </c>
      <c r="B2719" s="118" t="s">
        <v>447</v>
      </c>
      <c r="C2719" s="20" t="s">
        <v>306</v>
      </c>
      <c r="D2719" s="21" t="s">
        <v>172</v>
      </c>
      <c r="E2719" s="21">
        <v>11</v>
      </c>
      <c r="F2719" s="21" t="s">
        <v>19</v>
      </c>
      <c r="G2719" s="88" t="s">
        <v>208</v>
      </c>
      <c r="H2719" s="90">
        <v>325658709524</v>
      </c>
      <c r="I2719" s="90">
        <v>0</v>
      </c>
      <c r="J2719" s="90">
        <v>0</v>
      </c>
      <c r="K2719" s="90">
        <v>0</v>
      </c>
      <c r="L2719" s="90">
        <v>0</v>
      </c>
      <c r="M2719" s="90">
        <f t="shared" si="1176"/>
        <v>0</v>
      </c>
      <c r="N2719" s="90">
        <f>+H2719+M2719</f>
        <v>325658709524</v>
      </c>
      <c r="O2719" s="90">
        <v>325658709524</v>
      </c>
      <c r="P2719" s="90">
        <v>325658709524</v>
      </c>
      <c r="Q2719" s="90">
        <v>0</v>
      </c>
      <c r="R2719" s="91">
        <v>0</v>
      </c>
    </row>
    <row r="2720" spans="1:18" ht="63" thickBot="1" x14ac:dyDescent="0.35">
      <c r="A2720" s="2">
        <v>2021</v>
      </c>
      <c r="B2720" s="118" t="s">
        <v>447</v>
      </c>
      <c r="C2720" s="15" t="s">
        <v>307</v>
      </c>
      <c r="D2720" s="53"/>
      <c r="E2720" s="53"/>
      <c r="F2720" s="53"/>
      <c r="G2720" s="85" t="s">
        <v>308</v>
      </c>
      <c r="H2720" s="95">
        <f t="shared" ref="H2720:L2722" si="1204">+H2721</f>
        <v>101620433497</v>
      </c>
      <c r="I2720" s="95">
        <f t="shared" si="1204"/>
        <v>0</v>
      </c>
      <c r="J2720" s="95">
        <f t="shared" si="1204"/>
        <v>0</v>
      </c>
      <c r="K2720" s="95">
        <f t="shared" si="1204"/>
        <v>0</v>
      </c>
      <c r="L2720" s="95">
        <f t="shared" si="1204"/>
        <v>0</v>
      </c>
      <c r="M2720" s="95">
        <f t="shared" si="1176"/>
        <v>0</v>
      </c>
      <c r="N2720" s="95">
        <f>+N2721</f>
        <v>101620433497</v>
      </c>
      <c r="O2720" s="95">
        <f t="shared" ref="O2720:R2722" si="1205">+O2721</f>
        <v>101620433497</v>
      </c>
      <c r="P2720" s="95">
        <f t="shared" si="1205"/>
        <v>101620433497</v>
      </c>
      <c r="Q2720" s="95">
        <f t="shared" si="1205"/>
        <v>89796372</v>
      </c>
      <c r="R2720" s="97">
        <f t="shared" si="1205"/>
        <v>89796372</v>
      </c>
    </row>
    <row r="2721" spans="1:18" ht="63" thickBot="1" x14ac:dyDescent="0.35">
      <c r="A2721" s="2">
        <v>2021</v>
      </c>
      <c r="B2721" s="118" t="s">
        <v>447</v>
      </c>
      <c r="C2721" s="15" t="s">
        <v>309</v>
      </c>
      <c r="D2721" s="21"/>
      <c r="E2721" s="21"/>
      <c r="F2721" s="21"/>
      <c r="G2721" s="104" t="s">
        <v>308</v>
      </c>
      <c r="H2721" s="95">
        <f t="shared" si="1204"/>
        <v>101620433497</v>
      </c>
      <c r="I2721" s="95">
        <f t="shared" si="1204"/>
        <v>0</v>
      </c>
      <c r="J2721" s="95">
        <f t="shared" si="1204"/>
        <v>0</v>
      </c>
      <c r="K2721" s="95">
        <f t="shared" si="1204"/>
        <v>0</v>
      </c>
      <c r="L2721" s="95">
        <f t="shared" si="1204"/>
        <v>0</v>
      </c>
      <c r="M2721" s="95">
        <f t="shared" si="1176"/>
        <v>0</v>
      </c>
      <c r="N2721" s="95">
        <f>+N2722</f>
        <v>101620433497</v>
      </c>
      <c r="O2721" s="95">
        <f t="shared" si="1205"/>
        <v>101620433497</v>
      </c>
      <c r="P2721" s="95">
        <f t="shared" si="1205"/>
        <v>101620433497</v>
      </c>
      <c r="Q2721" s="95">
        <f t="shared" si="1205"/>
        <v>89796372</v>
      </c>
      <c r="R2721" s="97">
        <f t="shared" si="1205"/>
        <v>89796372</v>
      </c>
    </row>
    <row r="2722" spans="1:18" ht="18.600000000000001" thickBot="1" x14ac:dyDescent="0.35">
      <c r="A2722" s="2">
        <v>2021</v>
      </c>
      <c r="B2722" s="118" t="s">
        <v>447</v>
      </c>
      <c r="C2722" s="15" t="s">
        <v>310</v>
      </c>
      <c r="D2722" s="21"/>
      <c r="E2722" s="21"/>
      <c r="F2722" s="21"/>
      <c r="G2722" s="85" t="s">
        <v>218</v>
      </c>
      <c r="H2722" s="95">
        <f t="shared" si="1204"/>
        <v>101620433497</v>
      </c>
      <c r="I2722" s="95">
        <f t="shared" si="1204"/>
        <v>0</v>
      </c>
      <c r="J2722" s="95">
        <f t="shared" si="1204"/>
        <v>0</v>
      </c>
      <c r="K2722" s="95">
        <f t="shared" si="1204"/>
        <v>0</v>
      </c>
      <c r="L2722" s="95">
        <f t="shared" si="1204"/>
        <v>0</v>
      </c>
      <c r="M2722" s="95">
        <f t="shared" si="1176"/>
        <v>0</v>
      </c>
      <c r="N2722" s="95">
        <f>+N2723</f>
        <v>101620433497</v>
      </c>
      <c r="O2722" s="95">
        <f t="shared" si="1205"/>
        <v>101620433497</v>
      </c>
      <c r="P2722" s="95">
        <f t="shared" si="1205"/>
        <v>101620433497</v>
      </c>
      <c r="Q2722" s="95">
        <f t="shared" si="1205"/>
        <v>89796372</v>
      </c>
      <c r="R2722" s="97">
        <f t="shared" si="1205"/>
        <v>89796372</v>
      </c>
    </row>
    <row r="2723" spans="1:18" ht="18.600000000000001" thickBot="1" x14ac:dyDescent="0.35">
      <c r="A2723" s="2">
        <v>2021</v>
      </c>
      <c r="B2723" s="118" t="s">
        <v>447</v>
      </c>
      <c r="C2723" s="20" t="s">
        <v>311</v>
      </c>
      <c r="D2723" s="21" t="s">
        <v>172</v>
      </c>
      <c r="E2723" s="21">
        <v>11</v>
      </c>
      <c r="F2723" s="21" t="s">
        <v>19</v>
      </c>
      <c r="G2723" s="88" t="s">
        <v>208</v>
      </c>
      <c r="H2723" s="90">
        <v>101620433497</v>
      </c>
      <c r="I2723" s="90">
        <v>0</v>
      </c>
      <c r="J2723" s="90">
        <v>0</v>
      </c>
      <c r="K2723" s="90">
        <v>0</v>
      </c>
      <c r="L2723" s="90">
        <v>0</v>
      </c>
      <c r="M2723" s="90">
        <f t="shared" si="1176"/>
        <v>0</v>
      </c>
      <c r="N2723" s="90">
        <f>+H2723+M2723</f>
        <v>101620433497</v>
      </c>
      <c r="O2723" s="90">
        <v>101620433497</v>
      </c>
      <c r="P2723" s="90">
        <v>101620433497</v>
      </c>
      <c r="Q2723" s="90">
        <v>89796372</v>
      </c>
      <c r="R2723" s="91">
        <v>89796372</v>
      </c>
    </row>
    <row r="2724" spans="1:18" ht="63" thickBot="1" x14ac:dyDescent="0.35">
      <c r="A2724" s="2">
        <v>2021</v>
      </c>
      <c r="B2724" s="118" t="s">
        <v>447</v>
      </c>
      <c r="C2724" s="15" t="s">
        <v>312</v>
      </c>
      <c r="D2724" s="53"/>
      <c r="E2724" s="53"/>
      <c r="F2724" s="53"/>
      <c r="G2724" s="85" t="s">
        <v>313</v>
      </c>
      <c r="H2724" s="95">
        <f t="shared" ref="H2724:L2726" si="1206">+H2725</f>
        <v>331558916195</v>
      </c>
      <c r="I2724" s="95">
        <f t="shared" si="1206"/>
        <v>0</v>
      </c>
      <c r="J2724" s="95">
        <f t="shared" si="1206"/>
        <v>0</v>
      </c>
      <c r="K2724" s="95">
        <f t="shared" si="1206"/>
        <v>0</v>
      </c>
      <c r="L2724" s="95">
        <f t="shared" si="1206"/>
        <v>0</v>
      </c>
      <c r="M2724" s="95">
        <f t="shared" si="1176"/>
        <v>0</v>
      </c>
      <c r="N2724" s="95">
        <f>+N2725</f>
        <v>331558916195</v>
      </c>
      <c r="O2724" s="95">
        <f t="shared" ref="O2724:R2726" si="1207">+O2725</f>
        <v>331558916195</v>
      </c>
      <c r="P2724" s="95">
        <f t="shared" si="1207"/>
        <v>331558916195</v>
      </c>
      <c r="Q2724" s="95">
        <f t="shared" si="1207"/>
        <v>0</v>
      </c>
      <c r="R2724" s="97">
        <f t="shared" si="1207"/>
        <v>0</v>
      </c>
    </row>
    <row r="2725" spans="1:18" ht="63" thickBot="1" x14ac:dyDescent="0.35">
      <c r="A2725" s="2">
        <v>2021</v>
      </c>
      <c r="B2725" s="118" t="s">
        <v>447</v>
      </c>
      <c r="C2725" s="15" t="s">
        <v>314</v>
      </c>
      <c r="D2725" s="21"/>
      <c r="E2725" s="21"/>
      <c r="F2725" s="21"/>
      <c r="G2725" s="85" t="s">
        <v>313</v>
      </c>
      <c r="H2725" s="95">
        <f t="shared" si="1206"/>
        <v>331558916195</v>
      </c>
      <c r="I2725" s="95">
        <f t="shared" si="1206"/>
        <v>0</v>
      </c>
      <c r="J2725" s="95">
        <f t="shared" si="1206"/>
        <v>0</v>
      </c>
      <c r="K2725" s="95">
        <f t="shared" si="1206"/>
        <v>0</v>
      </c>
      <c r="L2725" s="95">
        <f t="shared" si="1206"/>
        <v>0</v>
      </c>
      <c r="M2725" s="95">
        <f t="shared" si="1176"/>
        <v>0</v>
      </c>
      <c r="N2725" s="95">
        <f>+N2726</f>
        <v>331558916195</v>
      </c>
      <c r="O2725" s="95">
        <f t="shared" si="1207"/>
        <v>331558916195</v>
      </c>
      <c r="P2725" s="95">
        <f t="shared" si="1207"/>
        <v>331558916195</v>
      </c>
      <c r="Q2725" s="95">
        <f t="shared" si="1207"/>
        <v>0</v>
      </c>
      <c r="R2725" s="97">
        <f t="shared" si="1207"/>
        <v>0</v>
      </c>
    </row>
    <row r="2726" spans="1:18" ht="18.600000000000001" thickBot="1" x14ac:dyDescent="0.35">
      <c r="A2726" s="2">
        <v>2021</v>
      </c>
      <c r="B2726" s="118" t="s">
        <v>447</v>
      </c>
      <c r="C2726" s="15" t="s">
        <v>315</v>
      </c>
      <c r="D2726" s="21"/>
      <c r="E2726" s="21"/>
      <c r="F2726" s="21"/>
      <c r="G2726" s="85" t="s">
        <v>218</v>
      </c>
      <c r="H2726" s="95">
        <f t="shared" si="1206"/>
        <v>331558916195</v>
      </c>
      <c r="I2726" s="95">
        <f t="shared" si="1206"/>
        <v>0</v>
      </c>
      <c r="J2726" s="95">
        <f t="shared" si="1206"/>
        <v>0</v>
      </c>
      <c r="K2726" s="95">
        <f t="shared" si="1206"/>
        <v>0</v>
      </c>
      <c r="L2726" s="95">
        <f t="shared" si="1206"/>
        <v>0</v>
      </c>
      <c r="M2726" s="95">
        <f t="shared" si="1176"/>
        <v>0</v>
      </c>
      <c r="N2726" s="95">
        <f>+N2727</f>
        <v>331558916195</v>
      </c>
      <c r="O2726" s="95">
        <f t="shared" si="1207"/>
        <v>331558916195</v>
      </c>
      <c r="P2726" s="95">
        <f t="shared" si="1207"/>
        <v>331558916195</v>
      </c>
      <c r="Q2726" s="95">
        <f t="shared" si="1207"/>
        <v>0</v>
      </c>
      <c r="R2726" s="97">
        <f t="shared" si="1207"/>
        <v>0</v>
      </c>
    </row>
    <row r="2727" spans="1:18" ht="18.600000000000001" thickBot="1" x14ac:dyDescent="0.35">
      <c r="A2727" s="2">
        <v>2021</v>
      </c>
      <c r="B2727" s="118" t="s">
        <v>447</v>
      </c>
      <c r="C2727" s="20" t="s">
        <v>316</v>
      </c>
      <c r="D2727" s="21" t="s">
        <v>172</v>
      </c>
      <c r="E2727" s="21">
        <v>11</v>
      </c>
      <c r="F2727" s="21" t="s">
        <v>19</v>
      </c>
      <c r="G2727" s="88" t="s">
        <v>208</v>
      </c>
      <c r="H2727" s="90">
        <v>331558916195</v>
      </c>
      <c r="I2727" s="90">
        <v>0</v>
      </c>
      <c r="J2727" s="90">
        <v>0</v>
      </c>
      <c r="K2727" s="90">
        <v>0</v>
      </c>
      <c r="L2727" s="90">
        <v>0</v>
      </c>
      <c r="M2727" s="90">
        <f t="shared" ref="M2727:M2790" si="1208">+I2727-J2727+K2727-L2727</f>
        <v>0</v>
      </c>
      <c r="N2727" s="90">
        <f>+H2727+M2727</f>
        <v>331558916195</v>
      </c>
      <c r="O2727" s="90">
        <v>331558916195</v>
      </c>
      <c r="P2727" s="90">
        <v>331558916195</v>
      </c>
      <c r="Q2727" s="90">
        <v>0</v>
      </c>
      <c r="R2727" s="91">
        <v>0</v>
      </c>
    </row>
    <row r="2728" spans="1:18" ht="63" thickBot="1" x14ac:dyDescent="0.35">
      <c r="A2728" s="2">
        <v>2021</v>
      </c>
      <c r="B2728" s="118" t="s">
        <v>447</v>
      </c>
      <c r="C2728" s="15" t="s">
        <v>317</v>
      </c>
      <c r="D2728" s="53"/>
      <c r="E2728" s="53"/>
      <c r="F2728" s="53"/>
      <c r="G2728" s="85" t="s">
        <v>318</v>
      </c>
      <c r="H2728" s="95">
        <f t="shared" ref="H2728:L2730" si="1209">+H2729</f>
        <v>57639326986</v>
      </c>
      <c r="I2728" s="95">
        <f t="shared" si="1209"/>
        <v>0</v>
      </c>
      <c r="J2728" s="95">
        <f t="shared" si="1209"/>
        <v>0</v>
      </c>
      <c r="K2728" s="95">
        <f t="shared" si="1209"/>
        <v>0</v>
      </c>
      <c r="L2728" s="95">
        <f t="shared" si="1209"/>
        <v>0</v>
      </c>
      <c r="M2728" s="95">
        <f t="shared" si="1208"/>
        <v>0</v>
      </c>
      <c r="N2728" s="95">
        <f>+N2729</f>
        <v>57639326986</v>
      </c>
      <c r="O2728" s="95">
        <f t="shared" ref="O2728:R2730" si="1210">+O2729</f>
        <v>57639326986</v>
      </c>
      <c r="P2728" s="95">
        <f t="shared" si="1210"/>
        <v>57639326986</v>
      </c>
      <c r="Q2728" s="95">
        <f t="shared" si="1210"/>
        <v>0</v>
      </c>
      <c r="R2728" s="97">
        <f t="shared" si="1210"/>
        <v>0</v>
      </c>
    </row>
    <row r="2729" spans="1:18" ht="63" thickBot="1" x14ac:dyDescent="0.35">
      <c r="A2729" s="2">
        <v>2021</v>
      </c>
      <c r="B2729" s="118" t="s">
        <v>447</v>
      </c>
      <c r="C2729" s="15" t="s">
        <v>319</v>
      </c>
      <c r="D2729" s="21"/>
      <c r="E2729" s="21"/>
      <c r="F2729" s="21"/>
      <c r="G2729" s="104" t="s">
        <v>318</v>
      </c>
      <c r="H2729" s="95">
        <f t="shared" si="1209"/>
        <v>57639326986</v>
      </c>
      <c r="I2729" s="95">
        <f t="shared" si="1209"/>
        <v>0</v>
      </c>
      <c r="J2729" s="95">
        <f t="shared" si="1209"/>
        <v>0</v>
      </c>
      <c r="K2729" s="95">
        <f t="shared" si="1209"/>
        <v>0</v>
      </c>
      <c r="L2729" s="95">
        <f t="shared" si="1209"/>
        <v>0</v>
      </c>
      <c r="M2729" s="95">
        <f t="shared" si="1208"/>
        <v>0</v>
      </c>
      <c r="N2729" s="95">
        <f>+N2730</f>
        <v>57639326986</v>
      </c>
      <c r="O2729" s="95">
        <f t="shared" si="1210"/>
        <v>57639326986</v>
      </c>
      <c r="P2729" s="95">
        <f t="shared" si="1210"/>
        <v>57639326986</v>
      </c>
      <c r="Q2729" s="95">
        <f t="shared" si="1210"/>
        <v>0</v>
      </c>
      <c r="R2729" s="97">
        <f t="shared" si="1210"/>
        <v>0</v>
      </c>
    </row>
    <row r="2730" spans="1:18" ht="18.600000000000001" thickBot="1" x14ac:dyDescent="0.35">
      <c r="A2730" s="2">
        <v>2021</v>
      </c>
      <c r="B2730" s="118" t="s">
        <v>447</v>
      </c>
      <c r="C2730" s="15" t="s">
        <v>320</v>
      </c>
      <c r="D2730" s="21"/>
      <c r="E2730" s="21"/>
      <c r="F2730" s="21"/>
      <c r="G2730" s="85" t="s">
        <v>218</v>
      </c>
      <c r="H2730" s="95">
        <f t="shared" si="1209"/>
        <v>57639326986</v>
      </c>
      <c r="I2730" s="95">
        <f t="shared" si="1209"/>
        <v>0</v>
      </c>
      <c r="J2730" s="95">
        <f t="shared" si="1209"/>
        <v>0</v>
      </c>
      <c r="K2730" s="95">
        <f t="shared" si="1209"/>
        <v>0</v>
      </c>
      <c r="L2730" s="95">
        <f t="shared" si="1209"/>
        <v>0</v>
      </c>
      <c r="M2730" s="95">
        <f t="shared" si="1208"/>
        <v>0</v>
      </c>
      <c r="N2730" s="95">
        <f>+N2731</f>
        <v>57639326986</v>
      </c>
      <c r="O2730" s="95">
        <f t="shared" si="1210"/>
        <v>57639326986</v>
      </c>
      <c r="P2730" s="95">
        <f t="shared" si="1210"/>
        <v>57639326986</v>
      </c>
      <c r="Q2730" s="95">
        <f t="shared" si="1210"/>
        <v>0</v>
      </c>
      <c r="R2730" s="97">
        <f t="shared" si="1210"/>
        <v>0</v>
      </c>
    </row>
    <row r="2731" spans="1:18" ht="18.600000000000001" thickBot="1" x14ac:dyDescent="0.35">
      <c r="A2731" s="2">
        <v>2021</v>
      </c>
      <c r="B2731" s="118" t="s">
        <v>447</v>
      </c>
      <c r="C2731" s="20" t="s">
        <v>321</v>
      </c>
      <c r="D2731" s="21" t="s">
        <v>172</v>
      </c>
      <c r="E2731" s="21">
        <v>11</v>
      </c>
      <c r="F2731" s="21" t="s">
        <v>19</v>
      </c>
      <c r="G2731" s="88" t="s">
        <v>208</v>
      </c>
      <c r="H2731" s="90">
        <v>57639326986</v>
      </c>
      <c r="I2731" s="90">
        <v>0</v>
      </c>
      <c r="J2731" s="90">
        <v>0</v>
      </c>
      <c r="K2731" s="90">
        <v>0</v>
      </c>
      <c r="L2731" s="90">
        <v>0</v>
      </c>
      <c r="M2731" s="90">
        <f t="shared" si="1208"/>
        <v>0</v>
      </c>
      <c r="N2731" s="90">
        <f>+H2731+M2731</f>
        <v>57639326986</v>
      </c>
      <c r="O2731" s="90">
        <v>57639326986</v>
      </c>
      <c r="P2731" s="90">
        <v>57639326986</v>
      </c>
      <c r="Q2731" s="90">
        <v>0</v>
      </c>
      <c r="R2731" s="91">
        <v>0</v>
      </c>
    </row>
    <row r="2732" spans="1:18" ht="47.4" thickBot="1" x14ac:dyDescent="0.35">
      <c r="A2732" s="2">
        <v>2021</v>
      </c>
      <c r="B2732" s="118" t="s">
        <v>447</v>
      </c>
      <c r="C2732" s="56" t="s">
        <v>322</v>
      </c>
      <c r="D2732" s="64"/>
      <c r="E2732" s="16"/>
      <c r="F2732" s="16"/>
      <c r="G2732" s="104" t="s">
        <v>400</v>
      </c>
      <c r="H2732" s="93">
        <f>+H2733</f>
        <v>15000000000</v>
      </c>
      <c r="I2732" s="93">
        <f>+I2733</f>
        <v>0</v>
      </c>
      <c r="J2732" s="93">
        <f>+J2733</f>
        <v>0</v>
      </c>
      <c r="K2732" s="93">
        <f>+K2733</f>
        <v>0</v>
      </c>
      <c r="L2732" s="93">
        <f>+L2733</f>
        <v>0</v>
      </c>
      <c r="M2732" s="93">
        <f t="shared" si="1208"/>
        <v>0</v>
      </c>
      <c r="N2732" s="94">
        <f>+H2732+M2732</f>
        <v>15000000000</v>
      </c>
      <c r="O2732" s="94">
        <f>+O2733</f>
        <v>8374062041.3999996</v>
      </c>
      <c r="P2732" s="94">
        <f>+P2733</f>
        <v>6570325650.3999996</v>
      </c>
      <c r="Q2732" s="94">
        <f>+Q2733</f>
        <v>6169426970.3999996</v>
      </c>
      <c r="R2732" s="96">
        <f>+R2733</f>
        <v>6029977162.3999996</v>
      </c>
    </row>
    <row r="2733" spans="1:18" ht="47.4" thickBot="1" x14ac:dyDescent="0.35">
      <c r="A2733" s="2">
        <v>2021</v>
      </c>
      <c r="B2733" s="118" t="s">
        <v>447</v>
      </c>
      <c r="C2733" s="56" t="s">
        <v>399</v>
      </c>
      <c r="D2733" s="64"/>
      <c r="E2733" s="16"/>
      <c r="F2733" s="16"/>
      <c r="G2733" s="104" t="s">
        <v>400</v>
      </c>
      <c r="H2733" s="93">
        <f>+H2734+H2736+H2738</f>
        <v>15000000000</v>
      </c>
      <c r="I2733" s="93">
        <f>+I2734+I2736+I2738</f>
        <v>0</v>
      </c>
      <c r="J2733" s="93">
        <f>+J2734+J2736+J2738</f>
        <v>0</v>
      </c>
      <c r="K2733" s="93">
        <f>+K2734+K2736+K2738</f>
        <v>0</v>
      </c>
      <c r="L2733" s="93">
        <f>+L2734+L2736+L2738</f>
        <v>0</v>
      </c>
      <c r="M2733" s="93">
        <f t="shared" si="1208"/>
        <v>0</v>
      </c>
      <c r="N2733" s="93">
        <f>+N2734+N2736+N2738</f>
        <v>15000000000</v>
      </c>
      <c r="O2733" s="93">
        <f t="shared" ref="O2733:R2733" si="1211">+O2734+O2736+O2738</f>
        <v>8374062041.3999996</v>
      </c>
      <c r="P2733" s="93">
        <f t="shared" si="1211"/>
        <v>6570325650.3999996</v>
      </c>
      <c r="Q2733" s="93">
        <f t="shared" si="1211"/>
        <v>6169426970.3999996</v>
      </c>
      <c r="R2733" s="105">
        <f t="shared" si="1211"/>
        <v>6029977162.3999996</v>
      </c>
    </row>
    <row r="2734" spans="1:18" ht="18.600000000000001" thickBot="1" x14ac:dyDescent="0.35">
      <c r="A2734" s="2">
        <v>2021</v>
      </c>
      <c r="B2734" s="118" t="s">
        <v>447</v>
      </c>
      <c r="C2734" s="56" t="s">
        <v>401</v>
      </c>
      <c r="D2734" s="64"/>
      <c r="E2734" s="16"/>
      <c r="F2734" s="16"/>
      <c r="G2734" s="104" t="s">
        <v>402</v>
      </c>
      <c r="H2734" s="93">
        <f>+H2735</f>
        <v>3974737950</v>
      </c>
      <c r="I2734" s="93">
        <f>+I2735</f>
        <v>0</v>
      </c>
      <c r="J2734" s="93">
        <f>+J2735</f>
        <v>0</v>
      </c>
      <c r="K2734" s="93">
        <f>+K2735</f>
        <v>0</v>
      </c>
      <c r="L2734" s="93">
        <f>+L2735</f>
        <v>0</v>
      </c>
      <c r="M2734" s="93">
        <f t="shared" si="1208"/>
        <v>0</v>
      </c>
      <c r="N2734" s="93">
        <f>+N2735</f>
        <v>3974737950</v>
      </c>
      <c r="O2734" s="93">
        <f t="shared" ref="O2734:R2734" si="1212">+O2735</f>
        <v>0</v>
      </c>
      <c r="P2734" s="93">
        <f t="shared" si="1212"/>
        <v>0</v>
      </c>
      <c r="Q2734" s="93">
        <f t="shared" si="1212"/>
        <v>0</v>
      </c>
      <c r="R2734" s="105">
        <f t="shared" si="1212"/>
        <v>0</v>
      </c>
    </row>
    <row r="2735" spans="1:18" ht="18.600000000000001" thickBot="1" x14ac:dyDescent="0.35">
      <c r="A2735" s="2">
        <v>2021</v>
      </c>
      <c r="B2735" s="118" t="s">
        <v>447</v>
      </c>
      <c r="C2735" s="59" t="s">
        <v>403</v>
      </c>
      <c r="D2735" s="60" t="s">
        <v>172</v>
      </c>
      <c r="E2735" s="21">
        <v>54</v>
      </c>
      <c r="F2735" s="21" t="s">
        <v>19</v>
      </c>
      <c r="G2735" s="88" t="s">
        <v>208</v>
      </c>
      <c r="H2735" s="106">
        <v>3974737950</v>
      </c>
      <c r="I2735" s="106">
        <v>0</v>
      </c>
      <c r="J2735" s="106">
        <v>0</v>
      </c>
      <c r="K2735" s="106">
        <v>0</v>
      </c>
      <c r="L2735" s="106">
        <v>0</v>
      </c>
      <c r="M2735" s="106">
        <f t="shared" si="1208"/>
        <v>0</v>
      </c>
      <c r="N2735" s="90">
        <f>+H2735+M2735</f>
        <v>3974737950</v>
      </c>
      <c r="O2735" s="106">
        <v>0</v>
      </c>
      <c r="P2735" s="106">
        <v>0</v>
      </c>
      <c r="Q2735" s="106">
        <v>0</v>
      </c>
      <c r="R2735" s="107">
        <v>0</v>
      </c>
    </row>
    <row r="2736" spans="1:18" ht="31.8" thickBot="1" x14ac:dyDescent="0.35">
      <c r="A2736" s="2">
        <v>2021</v>
      </c>
      <c r="B2736" s="118" t="s">
        <v>447</v>
      </c>
      <c r="C2736" s="56" t="s">
        <v>404</v>
      </c>
      <c r="D2736" s="64"/>
      <c r="E2736" s="16"/>
      <c r="F2736" s="16"/>
      <c r="G2736" s="104" t="s">
        <v>405</v>
      </c>
      <c r="H2736" s="93">
        <f>+H2737</f>
        <v>5396885000</v>
      </c>
      <c r="I2736" s="93">
        <f>+I2737</f>
        <v>0</v>
      </c>
      <c r="J2736" s="93">
        <f>+J2737</f>
        <v>0</v>
      </c>
      <c r="K2736" s="93">
        <f>+K2737</f>
        <v>0</v>
      </c>
      <c r="L2736" s="93">
        <f>+L2737</f>
        <v>0</v>
      </c>
      <c r="M2736" s="93">
        <f t="shared" si="1208"/>
        <v>0</v>
      </c>
      <c r="N2736" s="93">
        <f>+N2737</f>
        <v>5396885000</v>
      </c>
      <c r="O2736" s="93">
        <f t="shared" ref="O2736:R2736" si="1213">+O2737</f>
        <v>5396885000</v>
      </c>
      <c r="P2736" s="93">
        <f t="shared" si="1213"/>
        <v>5396885000</v>
      </c>
      <c r="Q2736" s="93">
        <f t="shared" si="1213"/>
        <v>5396885000</v>
      </c>
      <c r="R2736" s="105">
        <f t="shared" si="1213"/>
        <v>5396885000</v>
      </c>
    </row>
    <row r="2737" spans="1:18" ht="18.600000000000001" thickBot="1" x14ac:dyDescent="0.35">
      <c r="A2737" s="2">
        <v>2021</v>
      </c>
      <c r="B2737" s="118" t="s">
        <v>447</v>
      </c>
      <c r="C2737" s="59" t="s">
        <v>406</v>
      </c>
      <c r="D2737" s="60" t="s">
        <v>172</v>
      </c>
      <c r="E2737" s="21">
        <v>54</v>
      </c>
      <c r="F2737" s="21" t="s">
        <v>19</v>
      </c>
      <c r="G2737" s="88" t="s">
        <v>208</v>
      </c>
      <c r="H2737" s="106">
        <v>5396885000</v>
      </c>
      <c r="I2737" s="106">
        <v>0</v>
      </c>
      <c r="J2737" s="106">
        <v>0</v>
      </c>
      <c r="K2737" s="106">
        <v>0</v>
      </c>
      <c r="L2737" s="106">
        <v>0</v>
      </c>
      <c r="M2737" s="106">
        <f t="shared" si="1208"/>
        <v>0</v>
      </c>
      <c r="N2737" s="90">
        <f>+H2737+M2737</f>
        <v>5396885000</v>
      </c>
      <c r="O2737" s="90">
        <v>5396885000</v>
      </c>
      <c r="P2737" s="90">
        <v>5396885000</v>
      </c>
      <c r="Q2737" s="90">
        <v>5396885000</v>
      </c>
      <c r="R2737" s="91">
        <v>5396885000</v>
      </c>
    </row>
    <row r="2738" spans="1:18" ht="18.600000000000001" thickBot="1" x14ac:dyDescent="0.35">
      <c r="A2738" s="2">
        <v>2021</v>
      </c>
      <c r="B2738" s="118" t="s">
        <v>447</v>
      </c>
      <c r="C2738" s="56" t="s">
        <v>407</v>
      </c>
      <c r="D2738" s="64"/>
      <c r="E2738" s="16"/>
      <c r="F2738" s="16"/>
      <c r="G2738" s="104" t="s">
        <v>218</v>
      </c>
      <c r="H2738" s="93">
        <f>+H2739</f>
        <v>5628377050</v>
      </c>
      <c r="I2738" s="93">
        <f>+I2739</f>
        <v>0</v>
      </c>
      <c r="J2738" s="93">
        <f>+J2739</f>
        <v>0</v>
      </c>
      <c r="K2738" s="93">
        <f>+K2739</f>
        <v>0</v>
      </c>
      <c r="L2738" s="93">
        <f>+L2739</f>
        <v>0</v>
      </c>
      <c r="M2738" s="93">
        <f t="shared" si="1208"/>
        <v>0</v>
      </c>
      <c r="N2738" s="93">
        <f>+N2739</f>
        <v>5628377050</v>
      </c>
      <c r="O2738" s="93">
        <f t="shared" ref="O2738:R2738" si="1214">+O2739</f>
        <v>2977177041.4000001</v>
      </c>
      <c r="P2738" s="93">
        <f t="shared" si="1214"/>
        <v>1173440650.4000001</v>
      </c>
      <c r="Q2738" s="93">
        <f t="shared" si="1214"/>
        <v>772541970.39999998</v>
      </c>
      <c r="R2738" s="105">
        <f t="shared" si="1214"/>
        <v>633092162.39999998</v>
      </c>
    </row>
    <row r="2739" spans="1:18" ht="18.600000000000001" thickBot="1" x14ac:dyDescent="0.35">
      <c r="A2739" s="2">
        <v>2021</v>
      </c>
      <c r="B2739" s="118" t="s">
        <v>447</v>
      </c>
      <c r="C2739" s="59" t="s">
        <v>408</v>
      </c>
      <c r="D2739" s="60" t="s">
        <v>172</v>
      </c>
      <c r="E2739" s="21">
        <v>54</v>
      </c>
      <c r="F2739" s="21" t="s">
        <v>19</v>
      </c>
      <c r="G2739" s="88" t="s">
        <v>208</v>
      </c>
      <c r="H2739" s="106">
        <v>5628377050</v>
      </c>
      <c r="I2739" s="106">
        <v>0</v>
      </c>
      <c r="J2739" s="106">
        <v>0</v>
      </c>
      <c r="K2739" s="106">
        <v>0</v>
      </c>
      <c r="L2739" s="106">
        <v>0</v>
      </c>
      <c r="M2739" s="106">
        <f t="shared" si="1208"/>
        <v>0</v>
      </c>
      <c r="N2739" s="90">
        <f>+H2739+M2739</f>
        <v>5628377050</v>
      </c>
      <c r="O2739" s="106">
        <v>2977177041.4000001</v>
      </c>
      <c r="P2739" s="106">
        <v>1173440650.4000001</v>
      </c>
      <c r="Q2739" s="106">
        <v>772541970.39999998</v>
      </c>
      <c r="R2739" s="107">
        <v>633092162.39999998</v>
      </c>
    </row>
    <row r="2740" spans="1:18" ht="31.8" thickBot="1" x14ac:dyDescent="0.35">
      <c r="A2740" s="2">
        <v>2021</v>
      </c>
      <c r="B2740" s="118" t="s">
        <v>447</v>
      </c>
      <c r="C2740" s="15" t="s">
        <v>324</v>
      </c>
      <c r="D2740" s="53"/>
      <c r="E2740" s="53"/>
      <c r="F2740" s="53"/>
      <c r="G2740" s="104" t="s">
        <v>325</v>
      </c>
      <c r="H2740" s="95">
        <f t="shared" ref="H2740:L2744" si="1215">+H2741</f>
        <v>2500000000</v>
      </c>
      <c r="I2740" s="95">
        <f t="shared" si="1215"/>
        <v>0</v>
      </c>
      <c r="J2740" s="95">
        <f t="shared" si="1215"/>
        <v>0</v>
      </c>
      <c r="K2740" s="95">
        <f t="shared" si="1215"/>
        <v>0</v>
      </c>
      <c r="L2740" s="95">
        <f t="shared" si="1215"/>
        <v>0</v>
      </c>
      <c r="M2740" s="95">
        <f t="shared" si="1208"/>
        <v>0</v>
      </c>
      <c r="N2740" s="95">
        <f>+N2741</f>
        <v>2500000000</v>
      </c>
      <c r="O2740" s="95">
        <f t="shared" ref="O2740:R2744" si="1216">+O2741</f>
        <v>1884418780.1700001</v>
      </c>
      <c r="P2740" s="95">
        <f t="shared" si="1216"/>
        <v>1871010805.6700001</v>
      </c>
      <c r="Q2740" s="95">
        <f t="shared" si="1216"/>
        <v>1522011283.1400001</v>
      </c>
      <c r="R2740" s="97">
        <f t="shared" si="1216"/>
        <v>1519105389.1400001</v>
      </c>
    </row>
    <row r="2741" spans="1:18" ht="18.600000000000001" thickBot="1" x14ac:dyDescent="0.35">
      <c r="A2741" s="2">
        <v>2021</v>
      </c>
      <c r="B2741" s="118" t="s">
        <v>447</v>
      </c>
      <c r="C2741" s="15" t="s">
        <v>326</v>
      </c>
      <c r="D2741" s="21"/>
      <c r="E2741" s="21"/>
      <c r="F2741" s="21"/>
      <c r="G2741" s="85" t="s">
        <v>201</v>
      </c>
      <c r="H2741" s="95">
        <f t="shared" si="1215"/>
        <v>2500000000</v>
      </c>
      <c r="I2741" s="95">
        <f t="shared" si="1215"/>
        <v>0</v>
      </c>
      <c r="J2741" s="95">
        <f t="shared" si="1215"/>
        <v>0</v>
      </c>
      <c r="K2741" s="95">
        <f t="shared" si="1215"/>
        <v>0</v>
      </c>
      <c r="L2741" s="95">
        <f t="shared" si="1215"/>
        <v>0</v>
      </c>
      <c r="M2741" s="95">
        <f t="shared" si="1208"/>
        <v>0</v>
      </c>
      <c r="N2741" s="95">
        <f>+N2742</f>
        <v>2500000000</v>
      </c>
      <c r="O2741" s="95">
        <f t="shared" si="1216"/>
        <v>1884418780.1700001</v>
      </c>
      <c r="P2741" s="95">
        <f t="shared" si="1216"/>
        <v>1871010805.6700001</v>
      </c>
      <c r="Q2741" s="95">
        <f t="shared" si="1216"/>
        <v>1522011283.1400001</v>
      </c>
      <c r="R2741" s="97">
        <f t="shared" si="1216"/>
        <v>1519105389.1400001</v>
      </c>
    </row>
    <row r="2742" spans="1:18" ht="31.8" thickBot="1" x14ac:dyDescent="0.35">
      <c r="A2742" s="2">
        <v>2021</v>
      </c>
      <c r="B2742" s="118" t="s">
        <v>447</v>
      </c>
      <c r="C2742" s="15" t="s">
        <v>327</v>
      </c>
      <c r="D2742" s="21"/>
      <c r="E2742" s="21"/>
      <c r="F2742" s="21"/>
      <c r="G2742" s="85" t="s">
        <v>328</v>
      </c>
      <c r="H2742" s="95">
        <f t="shared" si="1215"/>
        <v>2500000000</v>
      </c>
      <c r="I2742" s="95">
        <f t="shared" si="1215"/>
        <v>0</v>
      </c>
      <c r="J2742" s="95">
        <f t="shared" si="1215"/>
        <v>0</v>
      </c>
      <c r="K2742" s="95">
        <f t="shared" si="1215"/>
        <v>0</v>
      </c>
      <c r="L2742" s="95">
        <f t="shared" si="1215"/>
        <v>0</v>
      </c>
      <c r="M2742" s="95">
        <f t="shared" si="1208"/>
        <v>0</v>
      </c>
      <c r="N2742" s="95">
        <f>+N2743</f>
        <v>2500000000</v>
      </c>
      <c r="O2742" s="95">
        <f t="shared" si="1216"/>
        <v>1884418780.1700001</v>
      </c>
      <c r="P2742" s="95">
        <f t="shared" si="1216"/>
        <v>1871010805.6700001</v>
      </c>
      <c r="Q2742" s="95">
        <f t="shared" si="1216"/>
        <v>1522011283.1400001</v>
      </c>
      <c r="R2742" s="97">
        <f t="shared" si="1216"/>
        <v>1519105389.1400001</v>
      </c>
    </row>
    <row r="2743" spans="1:18" ht="31.8" thickBot="1" x14ac:dyDescent="0.35">
      <c r="A2743" s="2">
        <v>2021</v>
      </c>
      <c r="B2743" s="118" t="s">
        <v>447</v>
      </c>
      <c r="C2743" s="15" t="s">
        <v>329</v>
      </c>
      <c r="D2743" s="21"/>
      <c r="E2743" s="21"/>
      <c r="F2743" s="21"/>
      <c r="G2743" s="85" t="s">
        <v>328</v>
      </c>
      <c r="H2743" s="95">
        <f t="shared" si="1215"/>
        <v>2500000000</v>
      </c>
      <c r="I2743" s="95">
        <f t="shared" si="1215"/>
        <v>0</v>
      </c>
      <c r="J2743" s="95">
        <f t="shared" si="1215"/>
        <v>0</v>
      </c>
      <c r="K2743" s="95">
        <f t="shared" si="1215"/>
        <v>0</v>
      </c>
      <c r="L2743" s="95">
        <f t="shared" si="1215"/>
        <v>0</v>
      </c>
      <c r="M2743" s="95">
        <f t="shared" si="1208"/>
        <v>0</v>
      </c>
      <c r="N2743" s="95">
        <f>+N2744</f>
        <v>2500000000</v>
      </c>
      <c r="O2743" s="95">
        <f t="shared" si="1216"/>
        <v>1884418780.1700001</v>
      </c>
      <c r="P2743" s="95">
        <f t="shared" si="1216"/>
        <v>1871010805.6700001</v>
      </c>
      <c r="Q2743" s="95">
        <f t="shared" si="1216"/>
        <v>1522011283.1400001</v>
      </c>
      <c r="R2743" s="97">
        <f t="shared" si="1216"/>
        <v>1519105389.1400001</v>
      </c>
    </row>
    <row r="2744" spans="1:18" ht="18.600000000000001" thickBot="1" x14ac:dyDescent="0.35">
      <c r="A2744" s="2">
        <v>2021</v>
      </c>
      <c r="B2744" s="118" t="s">
        <v>447</v>
      </c>
      <c r="C2744" s="15" t="s">
        <v>330</v>
      </c>
      <c r="D2744" s="21"/>
      <c r="E2744" s="21"/>
      <c r="F2744" s="21"/>
      <c r="G2744" s="104" t="s">
        <v>331</v>
      </c>
      <c r="H2744" s="95">
        <f t="shared" si="1215"/>
        <v>2500000000</v>
      </c>
      <c r="I2744" s="95">
        <f t="shared" si="1215"/>
        <v>0</v>
      </c>
      <c r="J2744" s="95">
        <f t="shared" si="1215"/>
        <v>0</v>
      </c>
      <c r="K2744" s="95">
        <f t="shared" si="1215"/>
        <v>0</v>
      </c>
      <c r="L2744" s="95">
        <f t="shared" si="1215"/>
        <v>0</v>
      </c>
      <c r="M2744" s="95">
        <f t="shared" si="1208"/>
        <v>0</v>
      </c>
      <c r="N2744" s="95">
        <f>+N2745</f>
        <v>2500000000</v>
      </c>
      <c r="O2744" s="95">
        <f t="shared" si="1216"/>
        <v>1884418780.1700001</v>
      </c>
      <c r="P2744" s="95">
        <f t="shared" si="1216"/>
        <v>1871010805.6700001</v>
      </c>
      <c r="Q2744" s="95">
        <f t="shared" si="1216"/>
        <v>1522011283.1400001</v>
      </c>
      <c r="R2744" s="97">
        <f t="shared" si="1216"/>
        <v>1519105389.1400001</v>
      </c>
    </row>
    <row r="2745" spans="1:18" ht="18.600000000000001" thickBot="1" x14ac:dyDescent="0.35">
      <c r="A2745" s="2">
        <v>2021</v>
      </c>
      <c r="B2745" s="118" t="s">
        <v>447</v>
      </c>
      <c r="C2745" s="20" t="s">
        <v>332</v>
      </c>
      <c r="D2745" s="21" t="s">
        <v>172</v>
      </c>
      <c r="E2745" s="21">
        <v>11</v>
      </c>
      <c r="F2745" s="21" t="s">
        <v>19</v>
      </c>
      <c r="G2745" s="88" t="s">
        <v>208</v>
      </c>
      <c r="H2745" s="90">
        <v>2500000000</v>
      </c>
      <c r="I2745" s="90">
        <v>0</v>
      </c>
      <c r="J2745" s="90">
        <v>0</v>
      </c>
      <c r="K2745" s="90">
        <v>0</v>
      </c>
      <c r="L2745" s="90">
        <v>0</v>
      </c>
      <c r="M2745" s="90">
        <f t="shared" si="1208"/>
        <v>0</v>
      </c>
      <c r="N2745" s="90">
        <f>+H2745+M2745</f>
        <v>2500000000</v>
      </c>
      <c r="O2745" s="90">
        <v>1884418780.1700001</v>
      </c>
      <c r="P2745" s="90">
        <v>1871010805.6700001</v>
      </c>
      <c r="Q2745" s="90">
        <v>1522011283.1400001</v>
      </c>
      <c r="R2745" s="91">
        <v>1519105389.1400001</v>
      </c>
    </row>
    <row r="2746" spans="1:18" ht="18.600000000000001" thickBot="1" x14ac:dyDescent="0.35">
      <c r="A2746" s="2">
        <v>2021</v>
      </c>
      <c r="B2746" s="118" t="s">
        <v>447</v>
      </c>
      <c r="C2746" s="15" t="s">
        <v>333</v>
      </c>
      <c r="D2746" s="21"/>
      <c r="E2746" s="21"/>
      <c r="F2746" s="21"/>
      <c r="G2746" s="85" t="s">
        <v>334</v>
      </c>
      <c r="H2746" s="95">
        <f>+H2747</f>
        <v>177265214000</v>
      </c>
      <c r="I2746" s="95">
        <f>+I2747</f>
        <v>0</v>
      </c>
      <c r="J2746" s="95">
        <f>+J2747</f>
        <v>0</v>
      </c>
      <c r="K2746" s="95">
        <f>+K2747</f>
        <v>20000000000</v>
      </c>
      <c r="L2746" s="95">
        <f>+L2747</f>
        <v>20000000000</v>
      </c>
      <c r="M2746" s="95">
        <f t="shared" si="1208"/>
        <v>0</v>
      </c>
      <c r="N2746" s="95">
        <f>+N2747</f>
        <v>177265214000</v>
      </c>
      <c r="O2746" s="95">
        <f t="shared" ref="O2746:R2746" si="1217">+O2747</f>
        <v>90209460838.600006</v>
      </c>
      <c r="P2746" s="95">
        <f t="shared" si="1217"/>
        <v>89773448263.399994</v>
      </c>
      <c r="Q2746" s="95">
        <f t="shared" si="1217"/>
        <v>43975550103.449997</v>
      </c>
      <c r="R2746" s="97">
        <f t="shared" si="1217"/>
        <v>37430957696.429993</v>
      </c>
    </row>
    <row r="2747" spans="1:18" ht="18.600000000000001" thickBot="1" x14ac:dyDescent="0.35">
      <c r="A2747" s="2">
        <v>2021</v>
      </c>
      <c r="B2747" s="118" t="s">
        <v>447</v>
      </c>
      <c r="C2747" s="15" t="s">
        <v>335</v>
      </c>
      <c r="D2747" s="21"/>
      <c r="E2747" s="21"/>
      <c r="F2747" s="21"/>
      <c r="G2747" s="85" t="s">
        <v>201</v>
      </c>
      <c r="H2747" s="95">
        <f>+H2748+H2754</f>
        <v>177265214000</v>
      </c>
      <c r="I2747" s="95">
        <f>+I2748+I2754</f>
        <v>0</v>
      </c>
      <c r="J2747" s="95">
        <f>+J2748+J2754</f>
        <v>0</v>
      </c>
      <c r="K2747" s="95">
        <f>+K2748+K2754</f>
        <v>20000000000</v>
      </c>
      <c r="L2747" s="95">
        <f>+L2748+L2754</f>
        <v>20000000000</v>
      </c>
      <c r="M2747" s="95">
        <f t="shared" si="1208"/>
        <v>0</v>
      </c>
      <c r="N2747" s="95">
        <f>+N2748+N2754</f>
        <v>177265214000</v>
      </c>
      <c r="O2747" s="95">
        <f t="shared" ref="O2747:R2747" si="1218">+O2748+O2754</f>
        <v>90209460838.600006</v>
      </c>
      <c r="P2747" s="95">
        <f t="shared" si="1218"/>
        <v>89773448263.399994</v>
      </c>
      <c r="Q2747" s="95">
        <f t="shared" si="1218"/>
        <v>43975550103.449997</v>
      </c>
      <c r="R2747" s="97">
        <f t="shared" si="1218"/>
        <v>37430957696.429993</v>
      </c>
    </row>
    <row r="2748" spans="1:18" ht="47.4" thickBot="1" x14ac:dyDescent="0.35">
      <c r="A2748" s="2">
        <v>2021</v>
      </c>
      <c r="B2748" s="118" t="s">
        <v>447</v>
      </c>
      <c r="C2748" s="15" t="s">
        <v>336</v>
      </c>
      <c r="D2748" s="21"/>
      <c r="E2748" s="21"/>
      <c r="F2748" s="21"/>
      <c r="G2748" s="104" t="s">
        <v>337</v>
      </c>
      <c r="H2748" s="95">
        <f>+H2749</f>
        <v>176465214000</v>
      </c>
      <c r="I2748" s="95">
        <f>+I2749</f>
        <v>0</v>
      </c>
      <c r="J2748" s="95">
        <f>+J2749</f>
        <v>0</v>
      </c>
      <c r="K2748" s="95">
        <f>+K2749</f>
        <v>20000000000</v>
      </c>
      <c r="L2748" s="95">
        <f>+L2749</f>
        <v>20000000000</v>
      </c>
      <c r="M2748" s="95">
        <f t="shared" si="1208"/>
        <v>0</v>
      </c>
      <c r="N2748" s="95">
        <f>+N2749</f>
        <v>176465214000</v>
      </c>
      <c r="O2748" s="95">
        <f t="shared" ref="O2748:R2748" si="1219">+O2749</f>
        <v>89668738128.25</v>
      </c>
      <c r="P2748" s="95">
        <f t="shared" si="1219"/>
        <v>89236723128.25</v>
      </c>
      <c r="Q2748" s="95">
        <f t="shared" si="1219"/>
        <v>43558274127.5</v>
      </c>
      <c r="R2748" s="97">
        <f t="shared" si="1219"/>
        <v>37013681720.479996</v>
      </c>
    </row>
    <row r="2749" spans="1:18" ht="47.4" thickBot="1" x14ac:dyDescent="0.35">
      <c r="A2749" s="2">
        <v>2021</v>
      </c>
      <c r="B2749" s="118" t="s">
        <v>447</v>
      </c>
      <c r="C2749" s="15" t="s">
        <v>338</v>
      </c>
      <c r="D2749" s="53"/>
      <c r="E2749" s="53"/>
      <c r="F2749" s="53"/>
      <c r="G2749" s="85" t="s">
        <v>337</v>
      </c>
      <c r="H2749" s="95">
        <f>+H2750+H2752</f>
        <v>176465214000</v>
      </c>
      <c r="I2749" s="95">
        <f>+I2750+I2752</f>
        <v>0</v>
      </c>
      <c r="J2749" s="95">
        <f>+J2750+J2752</f>
        <v>0</v>
      </c>
      <c r="K2749" s="95">
        <f>+K2750+K2752</f>
        <v>20000000000</v>
      </c>
      <c r="L2749" s="95">
        <f>+L2750+L2752</f>
        <v>20000000000</v>
      </c>
      <c r="M2749" s="95">
        <f t="shared" si="1208"/>
        <v>0</v>
      </c>
      <c r="N2749" s="95">
        <f>+N2750+N2752</f>
        <v>176465214000</v>
      </c>
      <c r="O2749" s="95">
        <f t="shared" ref="O2749:R2749" si="1220">+O2750+O2752</f>
        <v>89668738128.25</v>
      </c>
      <c r="P2749" s="95">
        <f t="shared" si="1220"/>
        <v>89236723128.25</v>
      </c>
      <c r="Q2749" s="95">
        <f t="shared" si="1220"/>
        <v>43558274127.5</v>
      </c>
      <c r="R2749" s="97">
        <f t="shared" si="1220"/>
        <v>37013681720.479996</v>
      </c>
    </row>
    <row r="2750" spans="1:18" ht="18.600000000000001" thickBot="1" x14ac:dyDescent="0.35">
      <c r="A2750" s="2">
        <v>2021</v>
      </c>
      <c r="B2750" s="118" t="s">
        <v>447</v>
      </c>
      <c r="C2750" s="15" t="s">
        <v>339</v>
      </c>
      <c r="D2750" s="53"/>
      <c r="E2750" s="53"/>
      <c r="F2750" s="53"/>
      <c r="G2750" s="85" t="s">
        <v>340</v>
      </c>
      <c r="H2750" s="95">
        <f>+H2751</f>
        <v>114613483443</v>
      </c>
      <c r="I2750" s="95">
        <f>+I2751</f>
        <v>0</v>
      </c>
      <c r="J2750" s="95">
        <f>+J2751</f>
        <v>0</v>
      </c>
      <c r="K2750" s="95">
        <f>+K2751</f>
        <v>20000000000</v>
      </c>
      <c r="L2750" s="95">
        <f>+L2751</f>
        <v>0</v>
      </c>
      <c r="M2750" s="95">
        <f t="shared" si="1208"/>
        <v>20000000000</v>
      </c>
      <c r="N2750" s="95">
        <f>+N2751</f>
        <v>134613483443</v>
      </c>
      <c r="O2750" s="95">
        <f t="shared" ref="O2750:R2750" si="1221">+O2751</f>
        <v>80892714470.25</v>
      </c>
      <c r="P2750" s="95">
        <f t="shared" si="1221"/>
        <v>80460699470.25</v>
      </c>
      <c r="Q2750" s="95">
        <f t="shared" si="1221"/>
        <v>38537490440.019997</v>
      </c>
      <c r="R2750" s="97">
        <f t="shared" si="1221"/>
        <v>32629144323</v>
      </c>
    </row>
    <row r="2751" spans="1:18" ht="18.600000000000001" thickBot="1" x14ac:dyDescent="0.35">
      <c r="A2751" s="2">
        <v>2021</v>
      </c>
      <c r="B2751" s="118" t="s">
        <v>447</v>
      </c>
      <c r="C2751" s="20" t="s">
        <v>341</v>
      </c>
      <c r="D2751" s="21" t="s">
        <v>18</v>
      </c>
      <c r="E2751" s="21">
        <v>20</v>
      </c>
      <c r="F2751" s="21" t="s">
        <v>19</v>
      </c>
      <c r="G2751" s="88" t="s">
        <v>208</v>
      </c>
      <c r="H2751" s="90">
        <v>114613483443</v>
      </c>
      <c r="I2751" s="90">
        <v>0</v>
      </c>
      <c r="J2751" s="90">
        <v>0</v>
      </c>
      <c r="K2751" s="90">
        <v>20000000000</v>
      </c>
      <c r="L2751" s="90">
        <v>0</v>
      </c>
      <c r="M2751" s="90">
        <f t="shared" si="1208"/>
        <v>20000000000</v>
      </c>
      <c r="N2751" s="90">
        <f>+H2751+M2751</f>
        <v>134613483443</v>
      </c>
      <c r="O2751" s="90">
        <v>80892714470.25</v>
      </c>
      <c r="P2751" s="90">
        <v>80460699470.25</v>
      </c>
      <c r="Q2751" s="90">
        <v>38537490440.019997</v>
      </c>
      <c r="R2751" s="91">
        <v>32629144323</v>
      </c>
    </row>
    <row r="2752" spans="1:18" ht="18.600000000000001" thickBot="1" x14ac:dyDescent="0.35">
      <c r="A2752" s="2">
        <v>2021</v>
      </c>
      <c r="B2752" s="118" t="s">
        <v>447</v>
      </c>
      <c r="C2752" s="15" t="s">
        <v>342</v>
      </c>
      <c r="D2752" s="21"/>
      <c r="E2752" s="21"/>
      <c r="F2752" s="21"/>
      <c r="G2752" s="85" t="s">
        <v>343</v>
      </c>
      <c r="H2752" s="95">
        <f>+H2753</f>
        <v>61851730557</v>
      </c>
      <c r="I2752" s="95">
        <f>+I2753</f>
        <v>0</v>
      </c>
      <c r="J2752" s="95">
        <f>+J2753</f>
        <v>0</v>
      </c>
      <c r="K2752" s="95">
        <f>+K2753</f>
        <v>0</v>
      </c>
      <c r="L2752" s="95">
        <f>+L2753</f>
        <v>20000000000</v>
      </c>
      <c r="M2752" s="95">
        <f t="shared" si="1208"/>
        <v>-20000000000</v>
      </c>
      <c r="N2752" s="95">
        <f>+N2753</f>
        <v>41851730557</v>
      </c>
      <c r="O2752" s="95">
        <f t="shared" ref="O2752:R2752" si="1222">+O2753</f>
        <v>8776023658</v>
      </c>
      <c r="P2752" s="95">
        <f t="shared" si="1222"/>
        <v>8776023658</v>
      </c>
      <c r="Q2752" s="95">
        <f t="shared" si="1222"/>
        <v>5020783687.4799995</v>
      </c>
      <c r="R2752" s="97">
        <f t="shared" si="1222"/>
        <v>4384537397.4799995</v>
      </c>
    </row>
    <row r="2753" spans="1:18" ht="18.600000000000001" thickBot="1" x14ac:dyDescent="0.35">
      <c r="A2753" s="2">
        <v>2021</v>
      </c>
      <c r="B2753" s="118" t="s">
        <v>447</v>
      </c>
      <c r="C2753" s="20" t="s">
        <v>344</v>
      </c>
      <c r="D2753" s="21" t="s">
        <v>18</v>
      </c>
      <c r="E2753" s="21">
        <v>20</v>
      </c>
      <c r="F2753" s="21" t="s">
        <v>19</v>
      </c>
      <c r="G2753" s="88" t="s">
        <v>208</v>
      </c>
      <c r="H2753" s="90">
        <v>61851730557</v>
      </c>
      <c r="I2753" s="90">
        <v>0</v>
      </c>
      <c r="J2753" s="90">
        <v>0</v>
      </c>
      <c r="K2753" s="90">
        <v>0</v>
      </c>
      <c r="L2753" s="90">
        <v>20000000000</v>
      </c>
      <c r="M2753" s="90">
        <f t="shared" si="1208"/>
        <v>-20000000000</v>
      </c>
      <c r="N2753" s="90">
        <f>+H2753+M2753</f>
        <v>41851730557</v>
      </c>
      <c r="O2753" s="90">
        <v>8776023658</v>
      </c>
      <c r="P2753" s="90">
        <v>8776023658</v>
      </c>
      <c r="Q2753" s="90">
        <v>5020783687.4799995</v>
      </c>
      <c r="R2753" s="91">
        <v>4384537397.4799995</v>
      </c>
    </row>
    <row r="2754" spans="1:18" ht="31.8" thickBot="1" x14ac:dyDescent="0.35">
      <c r="A2754" s="2">
        <v>2021</v>
      </c>
      <c r="B2754" s="118" t="s">
        <v>447</v>
      </c>
      <c r="C2754" s="15" t="s">
        <v>345</v>
      </c>
      <c r="D2754" s="21"/>
      <c r="E2754" s="21"/>
      <c r="F2754" s="21"/>
      <c r="G2754" s="85" t="s">
        <v>346</v>
      </c>
      <c r="H2754" s="95">
        <f t="shared" ref="H2754:L2756" si="1223">+H2755</f>
        <v>800000000</v>
      </c>
      <c r="I2754" s="95">
        <f t="shared" si="1223"/>
        <v>0</v>
      </c>
      <c r="J2754" s="95">
        <f t="shared" si="1223"/>
        <v>0</v>
      </c>
      <c r="K2754" s="95">
        <f t="shared" si="1223"/>
        <v>0</v>
      </c>
      <c r="L2754" s="95">
        <f t="shared" si="1223"/>
        <v>0</v>
      </c>
      <c r="M2754" s="95">
        <f t="shared" si="1208"/>
        <v>0</v>
      </c>
      <c r="N2754" s="95">
        <f>+N2755</f>
        <v>800000000</v>
      </c>
      <c r="O2754" s="95">
        <f t="shared" ref="O2754:R2756" si="1224">+O2755</f>
        <v>540722710.35000002</v>
      </c>
      <c r="P2754" s="95">
        <f t="shared" si="1224"/>
        <v>536725135.14999998</v>
      </c>
      <c r="Q2754" s="95">
        <f t="shared" si="1224"/>
        <v>417275975.94999999</v>
      </c>
      <c r="R2754" s="97">
        <f t="shared" si="1224"/>
        <v>417275975.94999999</v>
      </c>
    </row>
    <row r="2755" spans="1:18" ht="31.8" thickBot="1" x14ac:dyDescent="0.35">
      <c r="A2755" s="2">
        <v>2021</v>
      </c>
      <c r="B2755" s="118" t="s">
        <v>447</v>
      </c>
      <c r="C2755" s="15" t="s">
        <v>347</v>
      </c>
      <c r="D2755" s="21"/>
      <c r="E2755" s="21"/>
      <c r="F2755" s="21"/>
      <c r="G2755" s="85" t="s">
        <v>346</v>
      </c>
      <c r="H2755" s="95">
        <f t="shared" si="1223"/>
        <v>800000000</v>
      </c>
      <c r="I2755" s="95">
        <f t="shared" si="1223"/>
        <v>0</v>
      </c>
      <c r="J2755" s="95">
        <f t="shared" si="1223"/>
        <v>0</v>
      </c>
      <c r="K2755" s="95">
        <f t="shared" si="1223"/>
        <v>0</v>
      </c>
      <c r="L2755" s="95">
        <f t="shared" si="1223"/>
        <v>0</v>
      </c>
      <c r="M2755" s="95">
        <f t="shared" si="1208"/>
        <v>0</v>
      </c>
      <c r="N2755" s="95">
        <f>+N2756</f>
        <v>800000000</v>
      </c>
      <c r="O2755" s="95">
        <f t="shared" si="1224"/>
        <v>540722710.35000002</v>
      </c>
      <c r="P2755" s="95">
        <f t="shared" si="1224"/>
        <v>536725135.14999998</v>
      </c>
      <c r="Q2755" s="95">
        <f t="shared" si="1224"/>
        <v>417275975.94999999</v>
      </c>
      <c r="R2755" s="97">
        <f t="shared" si="1224"/>
        <v>417275975.94999999</v>
      </c>
    </row>
    <row r="2756" spans="1:18" ht="18.600000000000001" thickBot="1" x14ac:dyDescent="0.35">
      <c r="A2756" s="2">
        <v>2021</v>
      </c>
      <c r="B2756" s="118" t="s">
        <v>447</v>
      </c>
      <c r="C2756" s="15" t="s">
        <v>348</v>
      </c>
      <c r="D2756" s="21"/>
      <c r="E2756" s="21"/>
      <c r="F2756" s="21"/>
      <c r="G2756" s="85" t="s">
        <v>331</v>
      </c>
      <c r="H2756" s="86">
        <f t="shared" si="1223"/>
        <v>800000000</v>
      </c>
      <c r="I2756" s="86">
        <f t="shared" si="1223"/>
        <v>0</v>
      </c>
      <c r="J2756" s="86">
        <f t="shared" si="1223"/>
        <v>0</v>
      </c>
      <c r="K2756" s="86">
        <f t="shared" si="1223"/>
        <v>0</v>
      </c>
      <c r="L2756" s="86">
        <f t="shared" si="1223"/>
        <v>0</v>
      </c>
      <c r="M2756" s="86">
        <f t="shared" si="1208"/>
        <v>0</v>
      </c>
      <c r="N2756" s="86">
        <f>+N2757</f>
        <v>800000000</v>
      </c>
      <c r="O2756" s="86">
        <f t="shared" si="1224"/>
        <v>540722710.35000002</v>
      </c>
      <c r="P2756" s="86">
        <f t="shared" si="1224"/>
        <v>536725135.14999998</v>
      </c>
      <c r="Q2756" s="86">
        <f t="shared" si="1224"/>
        <v>417275975.94999999</v>
      </c>
      <c r="R2756" s="87">
        <f t="shared" si="1224"/>
        <v>417275975.94999999</v>
      </c>
    </row>
    <row r="2757" spans="1:18" ht="18.600000000000001" thickBot="1" x14ac:dyDescent="0.35">
      <c r="A2757" s="2">
        <v>2021</v>
      </c>
      <c r="B2757" s="118" t="s">
        <v>447</v>
      </c>
      <c r="C2757" s="20" t="s">
        <v>349</v>
      </c>
      <c r="D2757" s="21" t="s">
        <v>172</v>
      </c>
      <c r="E2757" s="21">
        <v>11</v>
      </c>
      <c r="F2757" s="21" t="s">
        <v>19</v>
      </c>
      <c r="G2757" s="88" t="s">
        <v>208</v>
      </c>
      <c r="H2757" s="90">
        <v>800000000</v>
      </c>
      <c r="I2757" s="90">
        <v>0</v>
      </c>
      <c r="J2757" s="90">
        <v>0</v>
      </c>
      <c r="K2757" s="90">
        <v>0</v>
      </c>
      <c r="L2757" s="90">
        <v>0</v>
      </c>
      <c r="M2757" s="90">
        <f t="shared" si="1208"/>
        <v>0</v>
      </c>
      <c r="N2757" s="90">
        <f>+H2757+M2757</f>
        <v>800000000</v>
      </c>
      <c r="O2757" s="90">
        <v>540722710.35000002</v>
      </c>
      <c r="P2757" s="90">
        <v>536725135.14999998</v>
      </c>
      <c r="Q2757" s="90">
        <v>417275975.94999999</v>
      </c>
      <c r="R2757" s="91">
        <v>417275975.94999999</v>
      </c>
    </row>
    <row r="2758" spans="1:18" ht="18.600000000000001" thickBot="1" x14ac:dyDescent="0.35">
      <c r="A2758" s="2">
        <v>2021</v>
      </c>
      <c r="B2758" s="118" t="s">
        <v>447</v>
      </c>
      <c r="C2758" s="15" t="s">
        <v>350</v>
      </c>
      <c r="D2758" s="21"/>
      <c r="E2758" s="21"/>
      <c r="F2758" s="21"/>
      <c r="G2758" s="85" t="s">
        <v>351</v>
      </c>
      <c r="H2758" s="93">
        <f>+H2759</f>
        <v>4650000000</v>
      </c>
      <c r="I2758" s="93">
        <f>+I2759</f>
        <v>0</v>
      </c>
      <c r="J2758" s="93">
        <f>+J2759</f>
        <v>0</v>
      </c>
      <c r="K2758" s="93">
        <f>+K2759</f>
        <v>0</v>
      </c>
      <c r="L2758" s="93">
        <f>+L2759</f>
        <v>0</v>
      </c>
      <c r="M2758" s="93">
        <f t="shared" si="1208"/>
        <v>0</v>
      </c>
      <c r="N2758" s="93">
        <f>+N2759</f>
        <v>4650000000</v>
      </c>
      <c r="O2758" s="93">
        <f t="shared" ref="O2758:R2758" si="1225">+O2759</f>
        <v>3728475502.8499999</v>
      </c>
      <c r="P2758" s="93">
        <f t="shared" si="1225"/>
        <v>3629775720.25</v>
      </c>
      <c r="Q2758" s="93">
        <f t="shared" si="1225"/>
        <v>2172416192.4299998</v>
      </c>
      <c r="R2758" s="105">
        <f t="shared" si="1225"/>
        <v>2170010297.4299998</v>
      </c>
    </row>
    <row r="2759" spans="1:18" ht="18.600000000000001" thickBot="1" x14ac:dyDescent="0.35">
      <c r="A2759" s="2">
        <v>2021</v>
      </c>
      <c r="B2759" s="118" t="s">
        <v>447</v>
      </c>
      <c r="C2759" s="15" t="s">
        <v>352</v>
      </c>
      <c r="D2759" s="21"/>
      <c r="E2759" s="21"/>
      <c r="F2759" s="21"/>
      <c r="G2759" s="104" t="s">
        <v>201</v>
      </c>
      <c r="H2759" s="93">
        <f>H2760+H2765</f>
        <v>4650000000</v>
      </c>
      <c r="I2759" s="93">
        <f>I2760+I2765</f>
        <v>0</v>
      </c>
      <c r="J2759" s="93">
        <f>J2760+J2765</f>
        <v>0</v>
      </c>
      <c r="K2759" s="93">
        <f>K2760+K2765</f>
        <v>0</v>
      </c>
      <c r="L2759" s="93">
        <f>L2760+L2765</f>
        <v>0</v>
      </c>
      <c r="M2759" s="93">
        <f t="shared" si="1208"/>
        <v>0</v>
      </c>
      <c r="N2759" s="93">
        <f>N2760+N2765</f>
        <v>4650000000</v>
      </c>
      <c r="O2759" s="93">
        <f t="shared" ref="O2759:R2759" si="1226">O2760+O2765</f>
        <v>3728475502.8499999</v>
      </c>
      <c r="P2759" s="93">
        <f t="shared" si="1226"/>
        <v>3629775720.25</v>
      </c>
      <c r="Q2759" s="93">
        <f t="shared" si="1226"/>
        <v>2172416192.4299998</v>
      </c>
      <c r="R2759" s="105">
        <f t="shared" si="1226"/>
        <v>2170010297.4299998</v>
      </c>
    </row>
    <row r="2760" spans="1:18" ht="31.8" thickBot="1" x14ac:dyDescent="0.35">
      <c r="A2760" s="2">
        <v>2021</v>
      </c>
      <c r="B2760" s="118" t="s">
        <v>447</v>
      </c>
      <c r="C2760" s="15" t="s">
        <v>353</v>
      </c>
      <c r="D2760" s="53"/>
      <c r="E2760" s="53"/>
      <c r="F2760" s="53"/>
      <c r="G2760" s="85" t="s">
        <v>356</v>
      </c>
      <c r="H2760" s="93">
        <f>H2761</f>
        <v>1000000000</v>
      </c>
      <c r="I2760" s="93">
        <f>I2761</f>
        <v>0</v>
      </c>
      <c r="J2760" s="93">
        <f>J2761</f>
        <v>0</v>
      </c>
      <c r="K2760" s="93">
        <f>K2761</f>
        <v>0</v>
      </c>
      <c r="L2760" s="93">
        <f>L2761</f>
        <v>0</v>
      </c>
      <c r="M2760" s="93">
        <f t="shared" si="1208"/>
        <v>0</v>
      </c>
      <c r="N2760" s="93">
        <f>N2761</f>
        <v>1000000000</v>
      </c>
      <c r="O2760" s="93">
        <f t="shared" ref="O2760:R2760" si="1227">O2761</f>
        <v>998001665.51999998</v>
      </c>
      <c r="P2760" s="93">
        <f t="shared" si="1227"/>
        <v>918127745.51999998</v>
      </c>
      <c r="Q2760" s="93">
        <f t="shared" si="1227"/>
        <v>1665.52</v>
      </c>
      <c r="R2760" s="105">
        <f t="shared" si="1227"/>
        <v>1665.52</v>
      </c>
    </row>
    <row r="2761" spans="1:18" ht="31.8" thickBot="1" x14ac:dyDescent="0.35">
      <c r="A2761" s="2">
        <v>2021</v>
      </c>
      <c r="B2761" s="118" t="s">
        <v>447</v>
      </c>
      <c r="C2761" s="15" t="s">
        <v>355</v>
      </c>
      <c r="D2761" s="53"/>
      <c r="E2761" s="53"/>
      <c r="F2761" s="53"/>
      <c r="G2761" s="85" t="s">
        <v>356</v>
      </c>
      <c r="H2761" s="93">
        <f>+H2762</f>
        <v>1000000000</v>
      </c>
      <c r="I2761" s="93">
        <f>+I2762</f>
        <v>0</v>
      </c>
      <c r="J2761" s="93">
        <f>+J2762</f>
        <v>0</v>
      </c>
      <c r="K2761" s="93">
        <f>+K2762</f>
        <v>0</v>
      </c>
      <c r="L2761" s="93">
        <f>+L2762</f>
        <v>0</v>
      </c>
      <c r="M2761" s="93">
        <f t="shared" si="1208"/>
        <v>0</v>
      </c>
      <c r="N2761" s="93">
        <f>+N2762</f>
        <v>1000000000</v>
      </c>
      <c r="O2761" s="93">
        <f t="shared" ref="O2761:R2761" si="1228">+O2762</f>
        <v>998001665.51999998</v>
      </c>
      <c r="P2761" s="93">
        <f t="shared" si="1228"/>
        <v>918127745.51999998</v>
      </c>
      <c r="Q2761" s="93">
        <f t="shared" si="1228"/>
        <v>1665.52</v>
      </c>
      <c r="R2761" s="105">
        <f t="shared" si="1228"/>
        <v>1665.52</v>
      </c>
    </row>
    <row r="2762" spans="1:18" ht="18.600000000000001" thickBot="1" x14ac:dyDescent="0.35">
      <c r="A2762" s="2">
        <v>2021</v>
      </c>
      <c r="B2762" s="118" t="s">
        <v>447</v>
      </c>
      <c r="C2762" s="15" t="s">
        <v>357</v>
      </c>
      <c r="D2762" s="21"/>
      <c r="E2762" s="21"/>
      <c r="F2762" s="21"/>
      <c r="G2762" s="85" t="s">
        <v>358</v>
      </c>
      <c r="H2762" s="93">
        <f>+H2763+H2764</f>
        <v>1000000000</v>
      </c>
      <c r="I2762" s="93">
        <f>+I2763+I2764</f>
        <v>0</v>
      </c>
      <c r="J2762" s="93">
        <f>+J2763+J2764</f>
        <v>0</v>
      </c>
      <c r="K2762" s="93">
        <f>+K2763+K2764</f>
        <v>0</v>
      </c>
      <c r="L2762" s="93">
        <f>+L2763+L2764</f>
        <v>0</v>
      </c>
      <c r="M2762" s="93">
        <f t="shared" si="1208"/>
        <v>0</v>
      </c>
      <c r="N2762" s="93">
        <f>+N2763+N2764</f>
        <v>1000000000</v>
      </c>
      <c r="O2762" s="93">
        <f t="shared" ref="O2762:R2762" si="1229">+O2763+O2764</f>
        <v>998001665.51999998</v>
      </c>
      <c r="P2762" s="93">
        <f t="shared" si="1229"/>
        <v>918127745.51999998</v>
      </c>
      <c r="Q2762" s="93">
        <f t="shared" si="1229"/>
        <v>1665.52</v>
      </c>
      <c r="R2762" s="105">
        <f t="shared" si="1229"/>
        <v>1665.52</v>
      </c>
    </row>
    <row r="2763" spans="1:18" ht="18.600000000000001" thickBot="1" x14ac:dyDescent="0.35">
      <c r="A2763" s="2">
        <v>2021</v>
      </c>
      <c r="B2763" s="118" t="s">
        <v>447</v>
      </c>
      <c r="C2763" s="20" t="s">
        <v>359</v>
      </c>
      <c r="D2763" s="21" t="s">
        <v>172</v>
      </c>
      <c r="E2763" s="21">
        <v>11</v>
      </c>
      <c r="F2763" s="21" t="s">
        <v>19</v>
      </c>
      <c r="G2763" s="88" t="s">
        <v>208</v>
      </c>
      <c r="H2763" s="106">
        <v>500000000</v>
      </c>
      <c r="I2763" s="90">
        <v>0</v>
      </c>
      <c r="J2763" s="90">
        <v>0</v>
      </c>
      <c r="K2763" s="90">
        <v>0</v>
      </c>
      <c r="L2763" s="90">
        <v>0</v>
      </c>
      <c r="M2763" s="90">
        <f t="shared" si="1208"/>
        <v>0</v>
      </c>
      <c r="N2763" s="90">
        <f>+H2763+M2763</f>
        <v>500000000</v>
      </c>
      <c r="O2763" s="90">
        <v>498001665.51999998</v>
      </c>
      <c r="P2763" s="90">
        <v>418138739.51999998</v>
      </c>
      <c r="Q2763" s="90">
        <v>1665.52</v>
      </c>
      <c r="R2763" s="91">
        <v>1665.52</v>
      </c>
    </row>
    <row r="2764" spans="1:18" ht="18.600000000000001" thickBot="1" x14ac:dyDescent="0.35">
      <c r="A2764" s="2">
        <v>2021</v>
      </c>
      <c r="B2764" s="118" t="s">
        <v>447</v>
      </c>
      <c r="C2764" s="59" t="s">
        <v>359</v>
      </c>
      <c r="D2764" s="60" t="s">
        <v>172</v>
      </c>
      <c r="E2764" s="53">
        <v>54</v>
      </c>
      <c r="F2764" s="53" t="s">
        <v>19</v>
      </c>
      <c r="G2764" s="108" t="s">
        <v>208</v>
      </c>
      <c r="H2764" s="106">
        <v>500000000</v>
      </c>
      <c r="I2764" s="90">
        <v>0</v>
      </c>
      <c r="J2764" s="90">
        <v>0</v>
      </c>
      <c r="K2764" s="90">
        <v>0</v>
      </c>
      <c r="L2764" s="90">
        <v>0</v>
      </c>
      <c r="M2764" s="90">
        <f t="shared" si="1208"/>
        <v>0</v>
      </c>
      <c r="N2764" s="90">
        <f>+H2764+M2764</f>
        <v>500000000</v>
      </c>
      <c r="O2764" s="92">
        <v>500000000</v>
      </c>
      <c r="P2764" s="92">
        <v>499989006</v>
      </c>
      <c r="Q2764" s="92">
        <v>0</v>
      </c>
      <c r="R2764" s="98">
        <v>0</v>
      </c>
    </row>
    <row r="2765" spans="1:18" ht="31.8" thickBot="1" x14ac:dyDescent="0.35">
      <c r="A2765" s="2">
        <v>2021</v>
      </c>
      <c r="B2765" s="118" t="s">
        <v>447</v>
      </c>
      <c r="C2765" s="15" t="s">
        <v>360</v>
      </c>
      <c r="D2765" s="53"/>
      <c r="E2765" s="53"/>
      <c r="F2765" s="53"/>
      <c r="G2765" s="85" t="s">
        <v>361</v>
      </c>
      <c r="H2765" s="95">
        <f t="shared" ref="H2765:L2767" si="1230">+H2766</f>
        <v>3650000000</v>
      </c>
      <c r="I2765" s="95">
        <f t="shared" si="1230"/>
        <v>0</v>
      </c>
      <c r="J2765" s="95">
        <f t="shared" si="1230"/>
        <v>0</v>
      </c>
      <c r="K2765" s="95">
        <f t="shared" si="1230"/>
        <v>0</v>
      </c>
      <c r="L2765" s="95">
        <f t="shared" si="1230"/>
        <v>0</v>
      </c>
      <c r="M2765" s="95">
        <f t="shared" si="1208"/>
        <v>0</v>
      </c>
      <c r="N2765" s="95">
        <f>+N2766</f>
        <v>3650000000</v>
      </c>
      <c r="O2765" s="95">
        <f t="shared" ref="O2765:R2767" si="1231">+O2766</f>
        <v>2730473837.3299999</v>
      </c>
      <c r="P2765" s="95">
        <f t="shared" si="1231"/>
        <v>2711647974.73</v>
      </c>
      <c r="Q2765" s="95">
        <f t="shared" si="1231"/>
        <v>2172414526.9099998</v>
      </c>
      <c r="R2765" s="97">
        <f t="shared" si="1231"/>
        <v>2170008631.9099998</v>
      </c>
    </row>
    <row r="2766" spans="1:18" ht="31.8" thickBot="1" x14ac:dyDescent="0.35">
      <c r="A2766" s="2">
        <v>2021</v>
      </c>
      <c r="B2766" s="118" t="s">
        <v>447</v>
      </c>
      <c r="C2766" s="15" t="s">
        <v>362</v>
      </c>
      <c r="D2766" s="53"/>
      <c r="E2766" s="53"/>
      <c r="F2766" s="53"/>
      <c r="G2766" s="85" t="s">
        <v>361</v>
      </c>
      <c r="H2766" s="95">
        <f t="shared" si="1230"/>
        <v>3650000000</v>
      </c>
      <c r="I2766" s="95">
        <f t="shared" si="1230"/>
        <v>0</v>
      </c>
      <c r="J2766" s="95">
        <f t="shared" si="1230"/>
        <v>0</v>
      </c>
      <c r="K2766" s="95">
        <f t="shared" si="1230"/>
        <v>0</v>
      </c>
      <c r="L2766" s="95">
        <f t="shared" si="1230"/>
        <v>0</v>
      </c>
      <c r="M2766" s="95">
        <f t="shared" si="1208"/>
        <v>0</v>
      </c>
      <c r="N2766" s="95">
        <f>+N2767</f>
        <v>3650000000</v>
      </c>
      <c r="O2766" s="95">
        <f t="shared" si="1231"/>
        <v>2730473837.3299999</v>
      </c>
      <c r="P2766" s="95">
        <f t="shared" si="1231"/>
        <v>2711647974.73</v>
      </c>
      <c r="Q2766" s="95">
        <f t="shared" si="1231"/>
        <v>2172414526.9099998</v>
      </c>
      <c r="R2766" s="97">
        <f t="shared" si="1231"/>
        <v>2170008631.9099998</v>
      </c>
    </row>
    <row r="2767" spans="1:18" ht="18.600000000000001" thickBot="1" x14ac:dyDescent="0.35">
      <c r="A2767" s="2">
        <v>2021</v>
      </c>
      <c r="B2767" s="118" t="s">
        <v>447</v>
      </c>
      <c r="C2767" s="15" t="s">
        <v>363</v>
      </c>
      <c r="D2767" s="53"/>
      <c r="E2767" s="53"/>
      <c r="F2767" s="53"/>
      <c r="G2767" s="85" t="s">
        <v>331</v>
      </c>
      <c r="H2767" s="95">
        <f t="shared" si="1230"/>
        <v>3650000000</v>
      </c>
      <c r="I2767" s="95">
        <f t="shared" si="1230"/>
        <v>0</v>
      </c>
      <c r="J2767" s="95">
        <f t="shared" si="1230"/>
        <v>0</v>
      </c>
      <c r="K2767" s="95">
        <f t="shared" si="1230"/>
        <v>0</v>
      </c>
      <c r="L2767" s="95">
        <f t="shared" si="1230"/>
        <v>0</v>
      </c>
      <c r="M2767" s="95">
        <f t="shared" si="1208"/>
        <v>0</v>
      </c>
      <c r="N2767" s="95">
        <f>+N2768</f>
        <v>3650000000</v>
      </c>
      <c r="O2767" s="95">
        <f t="shared" si="1231"/>
        <v>2730473837.3299999</v>
      </c>
      <c r="P2767" s="95">
        <f t="shared" si="1231"/>
        <v>2711647974.73</v>
      </c>
      <c r="Q2767" s="95">
        <f t="shared" si="1231"/>
        <v>2172414526.9099998</v>
      </c>
      <c r="R2767" s="97">
        <f t="shared" si="1231"/>
        <v>2170008631.9099998</v>
      </c>
    </row>
    <row r="2768" spans="1:18" ht="18.600000000000001" thickBot="1" x14ac:dyDescent="0.35">
      <c r="A2768" s="2">
        <v>2021</v>
      </c>
      <c r="B2768" s="118" t="s">
        <v>447</v>
      </c>
      <c r="C2768" s="20" t="s">
        <v>364</v>
      </c>
      <c r="D2768" s="21" t="s">
        <v>172</v>
      </c>
      <c r="E2768" s="21">
        <v>11</v>
      </c>
      <c r="F2768" s="21" t="s">
        <v>19</v>
      </c>
      <c r="G2768" s="88" t="s">
        <v>208</v>
      </c>
      <c r="H2768" s="90">
        <v>3650000000</v>
      </c>
      <c r="I2768" s="90">
        <v>0</v>
      </c>
      <c r="J2768" s="90">
        <v>0</v>
      </c>
      <c r="K2768" s="90">
        <v>0</v>
      </c>
      <c r="L2768" s="90">
        <v>0</v>
      </c>
      <c r="M2768" s="90">
        <f t="shared" si="1208"/>
        <v>0</v>
      </c>
      <c r="N2768" s="90">
        <f>+H2768+M2768</f>
        <v>3650000000</v>
      </c>
      <c r="O2768" s="90">
        <v>2730473837.3299999</v>
      </c>
      <c r="P2768" s="90">
        <v>2711647974.73</v>
      </c>
      <c r="Q2768" s="90">
        <v>2172414526.9099998</v>
      </c>
      <c r="R2768" s="91">
        <v>2170008631.9099998</v>
      </c>
    </row>
    <row r="2769" spans="1:18" ht="31.8" thickBot="1" x14ac:dyDescent="0.35">
      <c r="A2769" s="2">
        <v>2021</v>
      </c>
      <c r="B2769" s="118" t="s">
        <v>447</v>
      </c>
      <c r="C2769" s="63" t="s">
        <v>365</v>
      </c>
      <c r="D2769" s="55"/>
      <c r="E2769" s="55"/>
      <c r="F2769" s="55"/>
      <c r="G2769" s="104" t="s">
        <v>366</v>
      </c>
      <c r="H2769" s="94">
        <f>+H2770</f>
        <v>39914957829</v>
      </c>
      <c r="I2769" s="94">
        <f>+I2770</f>
        <v>0</v>
      </c>
      <c r="J2769" s="94">
        <f>+J2770</f>
        <v>0</v>
      </c>
      <c r="K2769" s="94">
        <f>+K2770</f>
        <v>7388884022</v>
      </c>
      <c r="L2769" s="94">
        <f>+L2770</f>
        <v>7388884022</v>
      </c>
      <c r="M2769" s="94">
        <f t="shared" si="1208"/>
        <v>0</v>
      </c>
      <c r="N2769" s="94">
        <f>+N2770</f>
        <v>39914957829</v>
      </c>
      <c r="O2769" s="94">
        <f t="shared" ref="O2769:R2769" si="1232">+O2770</f>
        <v>31633173395.200001</v>
      </c>
      <c r="P2769" s="94">
        <f t="shared" si="1232"/>
        <v>29197822495.119999</v>
      </c>
      <c r="Q2769" s="94">
        <f t="shared" si="1232"/>
        <v>9874843651.7600002</v>
      </c>
      <c r="R2769" s="96">
        <f t="shared" si="1232"/>
        <v>9869003376.7600002</v>
      </c>
    </row>
    <row r="2770" spans="1:18" ht="18.600000000000001" thickBot="1" x14ac:dyDescent="0.35">
      <c r="A2770" s="2">
        <v>2021</v>
      </c>
      <c r="B2770" s="118" t="s">
        <v>447</v>
      </c>
      <c r="C2770" s="63" t="s">
        <v>367</v>
      </c>
      <c r="D2770" s="55"/>
      <c r="E2770" s="55"/>
      <c r="F2770" s="55"/>
      <c r="G2770" s="104" t="s">
        <v>201</v>
      </c>
      <c r="H2770" s="94">
        <f>+H2771+H2775+H2782+H2787</f>
        <v>39914957829</v>
      </c>
      <c r="I2770" s="94">
        <f>+I2771+I2775+I2782+I2787</f>
        <v>0</v>
      </c>
      <c r="J2770" s="94">
        <f>+J2771+J2775+J2782+J2787</f>
        <v>0</v>
      </c>
      <c r="K2770" s="94">
        <f>+K2771+K2775+K2782+K2787</f>
        <v>7388884022</v>
      </c>
      <c r="L2770" s="94">
        <f>+L2771+L2775+L2782+L2787</f>
        <v>7388884022</v>
      </c>
      <c r="M2770" s="94">
        <f t="shared" si="1208"/>
        <v>0</v>
      </c>
      <c r="N2770" s="94">
        <f>+N2771+N2775+N2782+N2787</f>
        <v>39914957829</v>
      </c>
      <c r="O2770" s="94">
        <f t="shared" ref="O2770:R2770" si="1233">+O2771+O2775+O2782+O2787</f>
        <v>31633173395.200001</v>
      </c>
      <c r="P2770" s="94">
        <f t="shared" si="1233"/>
        <v>29197822495.119999</v>
      </c>
      <c r="Q2770" s="94">
        <f t="shared" si="1233"/>
        <v>9874843651.7600002</v>
      </c>
      <c r="R2770" s="96">
        <f t="shared" si="1233"/>
        <v>9869003376.7600002</v>
      </c>
    </row>
    <row r="2771" spans="1:18" ht="47.4" thickBot="1" x14ac:dyDescent="0.35">
      <c r="A2771" s="2">
        <v>2021</v>
      </c>
      <c r="B2771" s="118" t="s">
        <v>447</v>
      </c>
      <c r="C2771" s="56" t="s">
        <v>368</v>
      </c>
      <c r="D2771" s="55"/>
      <c r="E2771" s="55"/>
      <c r="F2771" s="55"/>
      <c r="G2771" s="104" t="s">
        <v>371</v>
      </c>
      <c r="H2771" s="94">
        <f t="shared" ref="H2771:L2773" si="1234">+H2772</f>
        <v>50000000</v>
      </c>
      <c r="I2771" s="94">
        <f t="shared" si="1234"/>
        <v>0</v>
      </c>
      <c r="J2771" s="94">
        <f t="shared" si="1234"/>
        <v>0</v>
      </c>
      <c r="K2771" s="94">
        <f t="shared" si="1234"/>
        <v>0</v>
      </c>
      <c r="L2771" s="94">
        <f t="shared" si="1234"/>
        <v>0</v>
      </c>
      <c r="M2771" s="94">
        <f t="shared" si="1208"/>
        <v>0</v>
      </c>
      <c r="N2771" s="94">
        <f>+N2772</f>
        <v>50000000</v>
      </c>
      <c r="O2771" s="94">
        <f t="shared" ref="O2771:R2773" si="1235">+O2772</f>
        <v>46242600.390000001</v>
      </c>
      <c r="P2771" s="94">
        <f t="shared" si="1235"/>
        <v>46242400.390000001</v>
      </c>
      <c r="Q2771" s="94">
        <f t="shared" si="1235"/>
        <v>8218111.3899999997</v>
      </c>
      <c r="R2771" s="96">
        <f t="shared" si="1235"/>
        <v>8218111.3899999997</v>
      </c>
    </row>
    <row r="2772" spans="1:18" ht="47.4" thickBot="1" x14ac:dyDescent="0.35">
      <c r="A2772" s="2">
        <v>2021</v>
      </c>
      <c r="B2772" s="118" t="s">
        <v>447</v>
      </c>
      <c r="C2772" s="56" t="s">
        <v>370</v>
      </c>
      <c r="D2772" s="55"/>
      <c r="E2772" s="55"/>
      <c r="F2772" s="55"/>
      <c r="G2772" s="104" t="s">
        <v>371</v>
      </c>
      <c r="H2772" s="94">
        <f t="shared" si="1234"/>
        <v>50000000</v>
      </c>
      <c r="I2772" s="94">
        <f t="shared" si="1234"/>
        <v>0</v>
      </c>
      <c r="J2772" s="94">
        <f t="shared" si="1234"/>
        <v>0</v>
      </c>
      <c r="K2772" s="94">
        <f t="shared" si="1234"/>
        <v>0</v>
      </c>
      <c r="L2772" s="94">
        <f t="shared" si="1234"/>
        <v>0</v>
      </c>
      <c r="M2772" s="94">
        <f t="shared" si="1208"/>
        <v>0</v>
      </c>
      <c r="N2772" s="94">
        <f>+N2773</f>
        <v>50000000</v>
      </c>
      <c r="O2772" s="94">
        <f t="shared" si="1235"/>
        <v>46242600.390000001</v>
      </c>
      <c r="P2772" s="94">
        <f t="shared" si="1235"/>
        <v>46242400.390000001</v>
      </c>
      <c r="Q2772" s="94">
        <f t="shared" si="1235"/>
        <v>8218111.3899999997</v>
      </c>
      <c r="R2772" s="96">
        <f t="shared" si="1235"/>
        <v>8218111.3899999997</v>
      </c>
    </row>
    <row r="2773" spans="1:18" ht="31.8" thickBot="1" x14ac:dyDescent="0.35">
      <c r="A2773" s="2">
        <v>2021</v>
      </c>
      <c r="B2773" s="118" t="s">
        <v>447</v>
      </c>
      <c r="C2773" s="56" t="s">
        <v>372</v>
      </c>
      <c r="D2773" s="55"/>
      <c r="E2773" s="55"/>
      <c r="F2773" s="55"/>
      <c r="G2773" s="104" t="s">
        <v>373</v>
      </c>
      <c r="H2773" s="94">
        <f t="shared" si="1234"/>
        <v>50000000</v>
      </c>
      <c r="I2773" s="94">
        <f t="shared" si="1234"/>
        <v>0</v>
      </c>
      <c r="J2773" s="94">
        <f t="shared" si="1234"/>
        <v>0</v>
      </c>
      <c r="K2773" s="94">
        <f t="shared" si="1234"/>
        <v>0</v>
      </c>
      <c r="L2773" s="94">
        <f t="shared" si="1234"/>
        <v>0</v>
      </c>
      <c r="M2773" s="94">
        <f t="shared" si="1208"/>
        <v>0</v>
      </c>
      <c r="N2773" s="94">
        <f>+N2774</f>
        <v>50000000</v>
      </c>
      <c r="O2773" s="94">
        <f t="shared" si="1235"/>
        <v>46242600.390000001</v>
      </c>
      <c r="P2773" s="94">
        <f t="shared" si="1235"/>
        <v>46242400.390000001</v>
      </c>
      <c r="Q2773" s="94">
        <f t="shared" si="1235"/>
        <v>8218111.3899999997</v>
      </c>
      <c r="R2773" s="96">
        <f t="shared" si="1235"/>
        <v>8218111.3899999997</v>
      </c>
    </row>
    <row r="2774" spans="1:18" ht="18.600000000000001" thickBot="1" x14ac:dyDescent="0.35">
      <c r="A2774" s="2">
        <v>2021</v>
      </c>
      <c r="B2774" s="118" t="s">
        <v>447</v>
      </c>
      <c r="C2774" s="20" t="s">
        <v>374</v>
      </c>
      <c r="D2774" s="60" t="s">
        <v>172</v>
      </c>
      <c r="E2774" s="21">
        <v>54</v>
      </c>
      <c r="F2774" s="21" t="s">
        <v>19</v>
      </c>
      <c r="G2774" s="88" t="s">
        <v>208</v>
      </c>
      <c r="H2774" s="90">
        <v>50000000</v>
      </c>
      <c r="I2774" s="90">
        <v>0</v>
      </c>
      <c r="J2774" s="90">
        <v>0</v>
      </c>
      <c r="K2774" s="90">
        <v>0</v>
      </c>
      <c r="L2774" s="90">
        <v>0</v>
      </c>
      <c r="M2774" s="90">
        <f t="shared" si="1208"/>
        <v>0</v>
      </c>
      <c r="N2774" s="90">
        <f>+H2774+M2774</f>
        <v>50000000</v>
      </c>
      <c r="O2774" s="90">
        <v>46242600.390000001</v>
      </c>
      <c r="P2774" s="90">
        <v>46242400.390000001</v>
      </c>
      <c r="Q2774" s="90">
        <v>8218111.3899999997</v>
      </c>
      <c r="R2774" s="91">
        <v>8218111.3899999997</v>
      </c>
    </row>
    <row r="2775" spans="1:18" ht="47.4" thickBot="1" x14ac:dyDescent="0.35">
      <c r="A2775" s="2">
        <v>2021</v>
      </c>
      <c r="B2775" s="118" t="s">
        <v>447</v>
      </c>
      <c r="C2775" s="56" t="s">
        <v>375</v>
      </c>
      <c r="D2775" s="53"/>
      <c r="E2775" s="53"/>
      <c r="F2775" s="53"/>
      <c r="G2775" s="104" t="s">
        <v>378</v>
      </c>
      <c r="H2775" s="93">
        <f>+H2776</f>
        <v>34364957829</v>
      </c>
      <c r="I2775" s="94">
        <f>+I2776</f>
        <v>0</v>
      </c>
      <c r="J2775" s="94">
        <f>+J2776</f>
        <v>0</v>
      </c>
      <c r="K2775" s="94">
        <f>+K2776</f>
        <v>7388884022</v>
      </c>
      <c r="L2775" s="94">
        <f>+L2776</f>
        <v>7388884022</v>
      </c>
      <c r="M2775" s="94">
        <f t="shared" si="1208"/>
        <v>0</v>
      </c>
      <c r="N2775" s="95">
        <f>+H2775+M2775</f>
        <v>34364957829</v>
      </c>
      <c r="O2775" s="94">
        <f>+O2776</f>
        <v>26190687865.139999</v>
      </c>
      <c r="P2775" s="94">
        <f>+P2776</f>
        <v>23963034420.779999</v>
      </c>
      <c r="Q2775" s="94">
        <f>+Q2776</f>
        <v>6413667753.4200001</v>
      </c>
      <c r="R2775" s="96">
        <f>+R2776</f>
        <v>6407827478.4200001</v>
      </c>
    </row>
    <row r="2776" spans="1:18" ht="47.4" thickBot="1" x14ac:dyDescent="0.35">
      <c r="A2776" s="2">
        <v>2021</v>
      </c>
      <c r="B2776" s="118" t="s">
        <v>447</v>
      </c>
      <c r="C2776" s="56" t="s">
        <v>377</v>
      </c>
      <c r="D2776" s="53"/>
      <c r="E2776" s="53"/>
      <c r="F2776" s="53"/>
      <c r="G2776" s="104" t="s">
        <v>378</v>
      </c>
      <c r="H2776" s="94">
        <f>H2777+H2780</f>
        <v>34364957829</v>
      </c>
      <c r="I2776" s="94">
        <f>I2777+I2780</f>
        <v>0</v>
      </c>
      <c r="J2776" s="94">
        <f>J2777+J2780</f>
        <v>0</v>
      </c>
      <c r="K2776" s="94">
        <f>K2777+K2780</f>
        <v>7388884022</v>
      </c>
      <c r="L2776" s="94">
        <f>L2777+L2780</f>
        <v>7388884022</v>
      </c>
      <c r="M2776" s="94">
        <f t="shared" si="1208"/>
        <v>0</v>
      </c>
      <c r="N2776" s="94">
        <f>N2777+N2780</f>
        <v>34364957829</v>
      </c>
      <c r="O2776" s="94">
        <f t="shared" ref="O2776:R2776" si="1236">O2777+O2780</f>
        <v>26190687865.139999</v>
      </c>
      <c r="P2776" s="94">
        <f t="shared" si="1236"/>
        <v>23963034420.779999</v>
      </c>
      <c r="Q2776" s="94">
        <f t="shared" si="1236"/>
        <v>6413667753.4200001</v>
      </c>
      <c r="R2776" s="96">
        <f t="shared" si="1236"/>
        <v>6407827478.4200001</v>
      </c>
    </row>
    <row r="2777" spans="1:18" ht="18.600000000000001" thickBot="1" x14ac:dyDescent="0.35">
      <c r="A2777" s="2">
        <v>2021</v>
      </c>
      <c r="B2777" s="118" t="s">
        <v>447</v>
      </c>
      <c r="C2777" s="56" t="s">
        <v>379</v>
      </c>
      <c r="D2777" s="53"/>
      <c r="E2777" s="53"/>
      <c r="F2777" s="53"/>
      <c r="G2777" s="104" t="s">
        <v>331</v>
      </c>
      <c r="H2777" s="94">
        <f>+H2778+H2779</f>
        <v>13870400807</v>
      </c>
      <c r="I2777" s="94">
        <f>+I2778+I2779</f>
        <v>0</v>
      </c>
      <c r="J2777" s="94">
        <f>+J2778+J2779</f>
        <v>0</v>
      </c>
      <c r="K2777" s="94">
        <f>+K2778+K2779</f>
        <v>7388884022</v>
      </c>
      <c r="L2777" s="94">
        <f>+L2778+L2779</f>
        <v>0</v>
      </c>
      <c r="M2777" s="94">
        <f t="shared" si="1208"/>
        <v>7388884022</v>
      </c>
      <c r="N2777" s="94">
        <f>+N2778+N2779</f>
        <v>21259284829</v>
      </c>
      <c r="O2777" s="94">
        <f t="shared" ref="O2777:R2777" si="1237">+O2778+O2779</f>
        <v>13087014865.139999</v>
      </c>
      <c r="P2777" s="94">
        <f t="shared" si="1237"/>
        <v>10859361420.779999</v>
      </c>
      <c r="Q2777" s="94">
        <f t="shared" si="1237"/>
        <v>6087667753.4200001</v>
      </c>
      <c r="R2777" s="96">
        <f t="shared" si="1237"/>
        <v>6081827478.4200001</v>
      </c>
    </row>
    <row r="2778" spans="1:18" ht="18.600000000000001" thickBot="1" x14ac:dyDescent="0.35">
      <c r="A2778" s="2">
        <v>2021</v>
      </c>
      <c r="B2778" s="118" t="s">
        <v>447</v>
      </c>
      <c r="C2778" s="20" t="s">
        <v>380</v>
      </c>
      <c r="D2778" s="53" t="s">
        <v>172</v>
      </c>
      <c r="E2778" s="21">
        <v>11</v>
      </c>
      <c r="F2778" s="21" t="s">
        <v>19</v>
      </c>
      <c r="G2778" s="108" t="s">
        <v>208</v>
      </c>
      <c r="H2778" s="92">
        <v>5414957829</v>
      </c>
      <c r="I2778" s="90">
        <v>0</v>
      </c>
      <c r="J2778" s="90">
        <v>0</v>
      </c>
      <c r="K2778" s="90">
        <v>0</v>
      </c>
      <c r="L2778" s="90">
        <v>0</v>
      </c>
      <c r="M2778" s="90">
        <f t="shared" si="1208"/>
        <v>0</v>
      </c>
      <c r="N2778" s="90">
        <f>+H2778+M2778</f>
        <v>5414957829</v>
      </c>
      <c r="O2778" s="90">
        <v>5382672535.3500004</v>
      </c>
      <c r="P2778" s="90">
        <v>5323464335.8299999</v>
      </c>
      <c r="Q2778" s="90">
        <v>4423987733.3299999</v>
      </c>
      <c r="R2778" s="91">
        <v>4423987733.3299999</v>
      </c>
    </row>
    <row r="2779" spans="1:18" ht="18.600000000000001" thickBot="1" x14ac:dyDescent="0.35">
      <c r="A2779" s="2">
        <v>2021</v>
      </c>
      <c r="B2779" s="118" t="s">
        <v>447</v>
      </c>
      <c r="C2779" s="20" t="s">
        <v>380</v>
      </c>
      <c r="D2779" s="60" t="s">
        <v>172</v>
      </c>
      <c r="E2779" s="21">
        <v>54</v>
      </c>
      <c r="F2779" s="21" t="s">
        <v>19</v>
      </c>
      <c r="G2779" s="108" t="s">
        <v>208</v>
      </c>
      <c r="H2779" s="106">
        <f>2010523584+6444919394</f>
        <v>8455442978</v>
      </c>
      <c r="I2779" s="90">
        <v>0</v>
      </c>
      <c r="J2779" s="90">
        <v>0</v>
      </c>
      <c r="K2779" s="90">
        <f>1990000000+5398884022</f>
        <v>7388884022</v>
      </c>
      <c r="L2779" s="90">
        <v>0</v>
      </c>
      <c r="M2779" s="90">
        <f t="shared" si="1208"/>
        <v>7388884022</v>
      </c>
      <c r="N2779" s="92">
        <f>+H2779+M2779</f>
        <v>15844327000</v>
      </c>
      <c r="O2779" s="90">
        <v>7704342329.79</v>
      </c>
      <c r="P2779" s="90">
        <v>5535897084.9499998</v>
      </c>
      <c r="Q2779" s="90">
        <v>1663680020.0899999</v>
      </c>
      <c r="R2779" s="91">
        <v>1657839745.0899999</v>
      </c>
    </row>
    <row r="2780" spans="1:18" ht="18.600000000000001" thickBot="1" x14ac:dyDescent="0.35">
      <c r="A2780" s="2">
        <v>2021</v>
      </c>
      <c r="B2780" s="118" t="s">
        <v>447</v>
      </c>
      <c r="C2780" s="15" t="s">
        <v>381</v>
      </c>
      <c r="D2780" s="53"/>
      <c r="E2780" s="21"/>
      <c r="F2780" s="21"/>
      <c r="G2780" s="85" t="s">
        <v>382</v>
      </c>
      <c r="H2780" s="95">
        <f>+H2781</f>
        <v>20494557022</v>
      </c>
      <c r="I2780" s="95">
        <f>+I2781</f>
        <v>0</v>
      </c>
      <c r="J2780" s="95">
        <f>+J2781</f>
        <v>0</v>
      </c>
      <c r="K2780" s="95">
        <f>+K2781</f>
        <v>0</v>
      </c>
      <c r="L2780" s="95">
        <f>+L2781</f>
        <v>7388884022</v>
      </c>
      <c r="M2780" s="95">
        <f t="shared" si="1208"/>
        <v>-7388884022</v>
      </c>
      <c r="N2780" s="95">
        <f>+N2781</f>
        <v>13105673000</v>
      </c>
      <c r="O2780" s="95">
        <f t="shared" ref="O2780:R2780" si="1238">+O2781</f>
        <v>13103673000</v>
      </c>
      <c r="P2780" s="95">
        <f t="shared" si="1238"/>
        <v>13103673000</v>
      </c>
      <c r="Q2780" s="95">
        <f t="shared" si="1238"/>
        <v>326000000</v>
      </c>
      <c r="R2780" s="97">
        <f t="shared" si="1238"/>
        <v>326000000</v>
      </c>
    </row>
    <row r="2781" spans="1:18" ht="18.600000000000001" thickBot="1" x14ac:dyDescent="0.35">
      <c r="A2781" s="2">
        <v>2021</v>
      </c>
      <c r="B2781" s="118" t="s">
        <v>447</v>
      </c>
      <c r="C2781" s="20" t="s">
        <v>383</v>
      </c>
      <c r="D2781" s="60" t="s">
        <v>172</v>
      </c>
      <c r="E2781" s="21">
        <v>54</v>
      </c>
      <c r="F2781" s="21" t="s">
        <v>19</v>
      </c>
      <c r="G2781" s="108" t="s">
        <v>208</v>
      </c>
      <c r="H2781" s="106">
        <v>20494557022</v>
      </c>
      <c r="I2781" s="90">
        <v>0</v>
      </c>
      <c r="J2781" s="90">
        <v>0</v>
      </c>
      <c r="K2781" s="90">
        <v>0</v>
      </c>
      <c r="L2781" s="90">
        <f>1990000000+5398884022</f>
        <v>7388884022</v>
      </c>
      <c r="M2781" s="90">
        <f t="shared" si="1208"/>
        <v>-7388884022</v>
      </c>
      <c r="N2781" s="92">
        <f>+H2781+M2781</f>
        <v>13105673000</v>
      </c>
      <c r="O2781" s="90">
        <v>13103673000</v>
      </c>
      <c r="P2781" s="90">
        <v>13103673000</v>
      </c>
      <c r="Q2781" s="90">
        <v>326000000</v>
      </c>
      <c r="R2781" s="91">
        <v>326000000</v>
      </c>
    </row>
    <row r="2782" spans="1:18" ht="47.4" thickBot="1" x14ac:dyDescent="0.35">
      <c r="A2782" s="2">
        <v>2021</v>
      </c>
      <c r="B2782" s="118" t="s">
        <v>447</v>
      </c>
      <c r="C2782" s="56" t="s">
        <v>384</v>
      </c>
      <c r="D2782" s="53"/>
      <c r="E2782" s="53"/>
      <c r="F2782" s="53"/>
      <c r="G2782" s="104" t="s">
        <v>387</v>
      </c>
      <c r="H2782" s="94">
        <f t="shared" ref="H2782:L2783" si="1239">+H2783</f>
        <v>4000000000</v>
      </c>
      <c r="I2782" s="94">
        <f t="shared" si="1239"/>
        <v>0</v>
      </c>
      <c r="J2782" s="94">
        <f t="shared" si="1239"/>
        <v>0</v>
      </c>
      <c r="K2782" s="94">
        <f t="shared" si="1239"/>
        <v>0</v>
      </c>
      <c r="L2782" s="94">
        <f t="shared" si="1239"/>
        <v>0</v>
      </c>
      <c r="M2782" s="94">
        <f t="shared" si="1208"/>
        <v>0</v>
      </c>
      <c r="N2782" s="94">
        <f>+N2783</f>
        <v>4000000000</v>
      </c>
      <c r="O2782" s="94">
        <f t="shared" ref="O2782:R2783" si="1240">+O2783</f>
        <v>3897210057.1099997</v>
      </c>
      <c r="P2782" s="94">
        <f t="shared" si="1240"/>
        <v>3689522801.3900003</v>
      </c>
      <c r="Q2782" s="94">
        <f t="shared" si="1240"/>
        <v>2888300418.3900003</v>
      </c>
      <c r="R2782" s="96">
        <f t="shared" si="1240"/>
        <v>2888300418.3900003</v>
      </c>
    </row>
    <row r="2783" spans="1:18" ht="47.4" thickBot="1" x14ac:dyDescent="0.35">
      <c r="A2783" s="2">
        <v>2021</v>
      </c>
      <c r="B2783" s="118" t="s">
        <v>447</v>
      </c>
      <c r="C2783" s="56" t="s">
        <v>386</v>
      </c>
      <c r="D2783" s="53"/>
      <c r="E2783" s="53"/>
      <c r="F2783" s="53"/>
      <c r="G2783" s="104" t="s">
        <v>387</v>
      </c>
      <c r="H2783" s="94">
        <f t="shared" si="1239"/>
        <v>4000000000</v>
      </c>
      <c r="I2783" s="94">
        <f t="shared" si="1239"/>
        <v>0</v>
      </c>
      <c r="J2783" s="94">
        <f t="shared" si="1239"/>
        <v>0</v>
      </c>
      <c r="K2783" s="94">
        <f t="shared" si="1239"/>
        <v>0</v>
      </c>
      <c r="L2783" s="94">
        <f t="shared" si="1239"/>
        <v>0</v>
      </c>
      <c r="M2783" s="94">
        <f t="shared" si="1208"/>
        <v>0</v>
      </c>
      <c r="N2783" s="94">
        <f>+N2784</f>
        <v>4000000000</v>
      </c>
      <c r="O2783" s="94">
        <f t="shared" si="1240"/>
        <v>3897210057.1099997</v>
      </c>
      <c r="P2783" s="94">
        <f t="shared" si="1240"/>
        <v>3689522801.3900003</v>
      </c>
      <c r="Q2783" s="94">
        <f t="shared" si="1240"/>
        <v>2888300418.3900003</v>
      </c>
      <c r="R2783" s="96">
        <f t="shared" si="1240"/>
        <v>2888300418.3900003</v>
      </c>
    </row>
    <row r="2784" spans="1:18" ht="18.600000000000001" thickBot="1" x14ac:dyDescent="0.35">
      <c r="A2784" s="2">
        <v>2021</v>
      </c>
      <c r="B2784" s="118" t="s">
        <v>447</v>
      </c>
      <c r="C2784" s="56" t="s">
        <v>388</v>
      </c>
      <c r="D2784" s="53"/>
      <c r="E2784" s="53"/>
      <c r="F2784" s="53"/>
      <c r="G2784" s="104" t="s">
        <v>389</v>
      </c>
      <c r="H2784" s="94">
        <f>+H2785+H2786</f>
        <v>4000000000</v>
      </c>
      <c r="I2784" s="94">
        <f>+I2785+I2786</f>
        <v>0</v>
      </c>
      <c r="J2784" s="94">
        <f>+J2785+J2786</f>
        <v>0</v>
      </c>
      <c r="K2784" s="94">
        <f>+K2785+K2786</f>
        <v>0</v>
      </c>
      <c r="L2784" s="94">
        <f>+L2785+L2786</f>
        <v>0</v>
      </c>
      <c r="M2784" s="94">
        <f t="shared" si="1208"/>
        <v>0</v>
      </c>
      <c r="N2784" s="94">
        <f>+N2785+N2786</f>
        <v>4000000000</v>
      </c>
      <c r="O2784" s="94">
        <f t="shared" ref="O2784:R2784" si="1241">+O2785+O2786</f>
        <v>3897210057.1099997</v>
      </c>
      <c r="P2784" s="94">
        <f t="shared" si="1241"/>
        <v>3689522801.3900003</v>
      </c>
      <c r="Q2784" s="94">
        <f t="shared" si="1241"/>
        <v>2888300418.3900003</v>
      </c>
      <c r="R2784" s="96">
        <f t="shared" si="1241"/>
        <v>2888300418.3900003</v>
      </c>
    </row>
    <row r="2785" spans="1:18" ht="18.600000000000001" thickBot="1" x14ac:dyDescent="0.35">
      <c r="A2785" s="2">
        <v>2021</v>
      </c>
      <c r="B2785" s="118" t="s">
        <v>447</v>
      </c>
      <c r="C2785" s="20" t="s">
        <v>390</v>
      </c>
      <c r="D2785" s="21" t="s">
        <v>172</v>
      </c>
      <c r="E2785" s="21">
        <v>11</v>
      </c>
      <c r="F2785" s="21" t="s">
        <v>19</v>
      </c>
      <c r="G2785" s="108" t="s">
        <v>208</v>
      </c>
      <c r="H2785" s="92">
        <v>1000000000</v>
      </c>
      <c r="I2785" s="90">
        <v>0</v>
      </c>
      <c r="J2785" s="90">
        <v>0</v>
      </c>
      <c r="K2785" s="90">
        <v>0</v>
      </c>
      <c r="L2785" s="90">
        <v>0</v>
      </c>
      <c r="M2785" s="90">
        <f t="shared" si="1208"/>
        <v>0</v>
      </c>
      <c r="N2785" s="90">
        <f>+H2785+M2785</f>
        <v>1000000000</v>
      </c>
      <c r="O2785" s="90">
        <v>984186957.95000005</v>
      </c>
      <c r="P2785" s="90">
        <v>984146957.95000005</v>
      </c>
      <c r="Q2785" s="90">
        <v>960704986.95000005</v>
      </c>
      <c r="R2785" s="91">
        <v>960704986.95000005</v>
      </c>
    </row>
    <row r="2786" spans="1:18" ht="18.600000000000001" thickBot="1" x14ac:dyDescent="0.35">
      <c r="A2786" s="2">
        <v>2021</v>
      </c>
      <c r="B2786" s="118" t="s">
        <v>447</v>
      </c>
      <c r="C2786" s="20" t="s">
        <v>390</v>
      </c>
      <c r="D2786" s="60" t="s">
        <v>172</v>
      </c>
      <c r="E2786" s="21">
        <v>54</v>
      </c>
      <c r="F2786" s="21" t="s">
        <v>19</v>
      </c>
      <c r="G2786" s="108" t="s">
        <v>208</v>
      </c>
      <c r="H2786" s="92">
        <v>3000000000</v>
      </c>
      <c r="I2786" s="90">
        <v>0</v>
      </c>
      <c r="J2786" s="90">
        <v>0</v>
      </c>
      <c r="K2786" s="90">
        <v>0</v>
      </c>
      <c r="L2786" s="90">
        <v>0</v>
      </c>
      <c r="M2786" s="90">
        <f t="shared" si="1208"/>
        <v>0</v>
      </c>
      <c r="N2786" s="90">
        <f>+H2786+M2786</f>
        <v>3000000000</v>
      </c>
      <c r="O2786" s="90">
        <v>2913023099.1599998</v>
      </c>
      <c r="P2786" s="90">
        <v>2705375843.4400001</v>
      </c>
      <c r="Q2786" s="90">
        <v>1927595431.4400001</v>
      </c>
      <c r="R2786" s="91">
        <v>1927595431.4400001</v>
      </c>
    </row>
    <row r="2787" spans="1:18" ht="47.4" thickBot="1" x14ac:dyDescent="0.35">
      <c r="A2787" s="2">
        <v>2021</v>
      </c>
      <c r="B2787" s="118" t="s">
        <v>447</v>
      </c>
      <c r="C2787" s="56" t="s">
        <v>391</v>
      </c>
      <c r="D2787" s="64"/>
      <c r="E2787" s="55"/>
      <c r="F2787" s="55"/>
      <c r="G2787" s="104" t="s">
        <v>394</v>
      </c>
      <c r="H2787" s="94">
        <f t="shared" ref="H2787:L2789" si="1242">+H2788</f>
        <v>1500000000</v>
      </c>
      <c r="I2787" s="94">
        <f t="shared" si="1242"/>
        <v>0</v>
      </c>
      <c r="J2787" s="94">
        <f t="shared" si="1242"/>
        <v>0</v>
      </c>
      <c r="K2787" s="94">
        <f t="shared" si="1242"/>
        <v>0</v>
      </c>
      <c r="L2787" s="94">
        <f t="shared" si="1242"/>
        <v>0</v>
      </c>
      <c r="M2787" s="94">
        <f t="shared" si="1208"/>
        <v>0</v>
      </c>
      <c r="N2787" s="94">
        <f>+N2788</f>
        <v>1500000000</v>
      </c>
      <c r="O2787" s="94">
        <f t="shared" ref="O2787:R2789" si="1243">+O2788</f>
        <v>1499032872.5599999</v>
      </c>
      <c r="P2787" s="94">
        <f t="shared" si="1243"/>
        <v>1499022872.5599999</v>
      </c>
      <c r="Q2787" s="94">
        <f t="shared" si="1243"/>
        <v>564657368.55999994</v>
      </c>
      <c r="R2787" s="96">
        <f t="shared" si="1243"/>
        <v>564657368.55999994</v>
      </c>
    </row>
    <row r="2788" spans="1:18" ht="47.4" thickBot="1" x14ac:dyDescent="0.35">
      <c r="A2788" s="2">
        <v>2021</v>
      </c>
      <c r="B2788" s="118" t="s">
        <v>447</v>
      </c>
      <c r="C2788" s="56" t="s">
        <v>393</v>
      </c>
      <c r="D2788" s="65"/>
      <c r="E2788" s="66"/>
      <c r="F2788" s="66"/>
      <c r="G2788" s="104" t="s">
        <v>394</v>
      </c>
      <c r="H2788" s="94">
        <f t="shared" si="1242"/>
        <v>1500000000</v>
      </c>
      <c r="I2788" s="94">
        <f t="shared" si="1242"/>
        <v>0</v>
      </c>
      <c r="J2788" s="94">
        <f t="shared" si="1242"/>
        <v>0</v>
      </c>
      <c r="K2788" s="94">
        <f t="shared" si="1242"/>
        <v>0</v>
      </c>
      <c r="L2788" s="94">
        <f t="shared" si="1242"/>
        <v>0</v>
      </c>
      <c r="M2788" s="94">
        <f t="shared" si="1208"/>
        <v>0</v>
      </c>
      <c r="N2788" s="94">
        <f>+N2789</f>
        <v>1500000000</v>
      </c>
      <c r="O2788" s="94">
        <f t="shared" si="1243"/>
        <v>1499032872.5599999</v>
      </c>
      <c r="P2788" s="94">
        <f t="shared" si="1243"/>
        <v>1499022872.5599999</v>
      </c>
      <c r="Q2788" s="94">
        <f t="shared" si="1243"/>
        <v>564657368.55999994</v>
      </c>
      <c r="R2788" s="96">
        <f t="shared" si="1243"/>
        <v>564657368.55999994</v>
      </c>
    </row>
    <row r="2789" spans="1:18" ht="18.600000000000001" thickBot="1" x14ac:dyDescent="0.35">
      <c r="A2789" s="2">
        <v>2021</v>
      </c>
      <c r="B2789" s="118" t="s">
        <v>447</v>
      </c>
      <c r="C2789" s="56" t="s">
        <v>395</v>
      </c>
      <c r="D2789" s="65"/>
      <c r="E2789" s="66"/>
      <c r="F2789" s="66"/>
      <c r="G2789" s="104" t="s">
        <v>396</v>
      </c>
      <c r="H2789" s="94">
        <f t="shared" si="1242"/>
        <v>1500000000</v>
      </c>
      <c r="I2789" s="94">
        <f t="shared" si="1242"/>
        <v>0</v>
      </c>
      <c r="J2789" s="94">
        <f t="shared" si="1242"/>
        <v>0</v>
      </c>
      <c r="K2789" s="94">
        <f t="shared" si="1242"/>
        <v>0</v>
      </c>
      <c r="L2789" s="94">
        <f t="shared" si="1242"/>
        <v>0</v>
      </c>
      <c r="M2789" s="94">
        <f t="shared" si="1208"/>
        <v>0</v>
      </c>
      <c r="N2789" s="94">
        <f>+N2790</f>
        <v>1500000000</v>
      </c>
      <c r="O2789" s="94">
        <f t="shared" si="1243"/>
        <v>1499032872.5599999</v>
      </c>
      <c r="P2789" s="94">
        <f t="shared" si="1243"/>
        <v>1499022872.5599999</v>
      </c>
      <c r="Q2789" s="94">
        <f t="shared" si="1243"/>
        <v>564657368.55999994</v>
      </c>
      <c r="R2789" s="96">
        <f t="shared" si="1243"/>
        <v>564657368.55999994</v>
      </c>
    </row>
    <row r="2790" spans="1:18" ht="18.600000000000001" thickBot="1" x14ac:dyDescent="0.35">
      <c r="A2790" s="2">
        <v>2021</v>
      </c>
      <c r="B2790" s="118" t="s">
        <v>447</v>
      </c>
      <c r="C2790" s="20" t="s">
        <v>421</v>
      </c>
      <c r="D2790" s="60" t="s">
        <v>172</v>
      </c>
      <c r="E2790" s="21">
        <v>54</v>
      </c>
      <c r="F2790" s="21" t="s">
        <v>19</v>
      </c>
      <c r="G2790" s="108" t="s">
        <v>208</v>
      </c>
      <c r="H2790" s="92">
        <v>1500000000</v>
      </c>
      <c r="I2790" s="90">
        <v>0</v>
      </c>
      <c r="J2790" s="90">
        <v>0</v>
      </c>
      <c r="K2790" s="90">
        <v>0</v>
      </c>
      <c r="L2790" s="90">
        <v>0</v>
      </c>
      <c r="M2790" s="90">
        <f t="shared" si="1208"/>
        <v>0</v>
      </c>
      <c r="N2790" s="90">
        <f>+H2790+M2790</f>
        <v>1500000000</v>
      </c>
      <c r="O2790" s="90">
        <v>1499032872.5599999</v>
      </c>
      <c r="P2790" s="90">
        <v>1499022872.5599999</v>
      </c>
      <c r="Q2790" s="90">
        <v>564657368.55999994</v>
      </c>
      <c r="R2790" s="91">
        <v>564657368.55999994</v>
      </c>
    </row>
    <row r="2791" spans="1:18" ht="18.600000000000001" thickBot="1" x14ac:dyDescent="0.35">
      <c r="A2791" s="2">
        <v>2021</v>
      </c>
      <c r="B2791" s="118" t="s">
        <v>448</v>
      </c>
      <c r="C2791" s="5" t="s">
        <v>7</v>
      </c>
      <c r="D2791" s="6"/>
      <c r="E2791" s="6"/>
      <c r="F2791" s="6"/>
      <c r="G2791" s="81" t="s">
        <v>8</v>
      </c>
      <c r="H2791" s="8">
        <f>+H2792+H2821+H2868+H2882</f>
        <v>101565565000</v>
      </c>
      <c r="I2791" s="8">
        <f>+I2792+I2821+I2868+I2882</f>
        <v>0</v>
      </c>
      <c r="J2791" s="8">
        <f>+J2792+J2821+J2868+J2882</f>
        <v>0</v>
      </c>
      <c r="K2791" s="8">
        <f>+K2792+K2821+K2868+K2882</f>
        <v>27828152544.630001</v>
      </c>
      <c r="L2791" s="8">
        <f>+L2792+L2821+L2868+L2882</f>
        <v>27828152544.630001</v>
      </c>
      <c r="M2791" s="8">
        <f t="shared" ref="M2791:M2856" si="1244">+I2791-J2791+K2791-L2791</f>
        <v>0</v>
      </c>
      <c r="N2791" s="8">
        <f>+H2791+M2791</f>
        <v>101565565000</v>
      </c>
      <c r="O2791" s="8">
        <f t="shared" ref="O2791:R2791" si="1245">+O2792+O2821+O2868+O2882</f>
        <v>101301580502.5</v>
      </c>
      <c r="P2791" s="8">
        <f t="shared" si="1245"/>
        <v>101301580502.5</v>
      </c>
      <c r="Q2791" s="8">
        <f t="shared" si="1245"/>
        <v>99051931869.300003</v>
      </c>
      <c r="R2791" s="9">
        <f t="shared" si="1245"/>
        <v>91158146958.899994</v>
      </c>
    </row>
    <row r="2792" spans="1:18" ht="18.600000000000001" thickBot="1" x14ac:dyDescent="0.35">
      <c r="A2792" s="2">
        <v>2021</v>
      </c>
      <c r="B2792" s="118" t="s">
        <v>448</v>
      </c>
      <c r="C2792" s="119" t="s">
        <v>9</v>
      </c>
      <c r="D2792" s="11"/>
      <c r="E2792" s="11"/>
      <c r="F2792" s="11"/>
      <c r="G2792" s="82" t="s">
        <v>10</v>
      </c>
      <c r="H2792" s="83">
        <f>+H2793</f>
        <v>48846668000</v>
      </c>
      <c r="I2792" s="83">
        <f>+I2793</f>
        <v>0</v>
      </c>
      <c r="J2792" s="83">
        <f>+J2793</f>
        <v>0</v>
      </c>
      <c r="K2792" s="83">
        <f>+K2793</f>
        <v>7981323727.0799999</v>
      </c>
      <c r="L2792" s="83">
        <f>+L2793</f>
        <v>7547041151.0799999</v>
      </c>
      <c r="M2792" s="83">
        <f t="shared" si="1244"/>
        <v>434282576</v>
      </c>
      <c r="N2792" s="83">
        <f>+N2793</f>
        <v>49280950576</v>
      </c>
      <c r="O2792" s="83">
        <f t="shared" ref="O2792:R2792" si="1246">+O2793</f>
        <v>49280866771.729996</v>
      </c>
      <c r="P2792" s="83">
        <f t="shared" si="1246"/>
        <v>49280866771.729996</v>
      </c>
      <c r="Q2792" s="83">
        <f t="shared" si="1246"/>
        <v>49280866771.729996</v>
      </c>
      <c r="R2792" s="84">
        <f t="shared" si="1246"/>
        <v>49280866771.729996</v>
      </c>
    </row>
    <row r="2793" spans="1:18" ht="18.600000000000001" thickBot="1" x14ac:dyDescent="0.35">
      <c r="A2793" s="2">
        <v>2021</v>
      </c>
      <c r="B2793" s="118" t="s">
        <v>448</v>
      </c>
      <c r="C2793" s="120" t="s">
        <v>11</v>
      </c>
      <c r="D2793" s="16"/>
      <c r="E2793" s="16"/>
      <c r="F2793" s="16"/>
      <c r="G2793" s="85" t="s">
        <v>12</v>
      </c>
      <c r="H2793" s="86">
        <f>+H2794+H2804+H2812+H2819</f>
        <v>48846668000</v>
      </c>
      <c r="I2793" s="86">
        <f>+I2794+I2804+I2812+I2819</f>
        <v>0</v>
      </c>
      <c r="J2793" s="86">
        <f>+J2794+J2804+J2812+J2819</f>
        <v>0</v>
      </c>
      <c r="K2793" s="86">
        <f>+K2794+K2804+K2812+K2819</f>
        <v>7981323727.0799999</v>
      </c>
      <c r="L2793" s="86">
        <f>+L2794+L2804+L2812+L2819</f>
        <v>7547041151.0799999</v>
      </c>
      <c r="M2793" s="86">
        <f t="shared" si="1244"/>
        <v>434282576</v>
      </c>
      <c r="N2793" s="86">
        <f>+N2794+N2804+N2812+N2819</f>
        <v>49280950576</v>
      </c>
      <c r="O2793" s="86">
        <f t="shared" ref="O2793:R2793" si="1247">+O2794+O2804+O2812+O2819</f>
        <v>49280866771.729996</v>
      </c>
      <c r="P2793" s="86">
        <f t="shared" si="1247"/>
        <v>49280866771.729996</v>
      </c>
      <c r="Q2793" s="86">
        <f t="shared" si="1247"/>
        <v>49280866771.729996</v>
      </c>
      <c r="R2793" s="87">
        <f t="shared" si="1247"/>
        <v>49280866771.729996</v>
      </c>
    </row>
    <row r="2794" spans="1:18" ht="18.600000000000001" thickBot="1" x14ac:dyDescent="0.35">
      <c r="A2794" s="2">
        <v>2021</v>
      </c>
      <c r="B2794" s="118" t="s">
        <v>448</v>
      </c>
      <c r="C2794" s="120" t="s">
        <v>13</v>
      </c>
      <c r="D2794" s="16"/>
      <c r="E2794" s="16"/>
      <c r="F2794" s="16"/>
      <c r="G2794" s="85" t="s">
        <v>14</v>
      </c>
      <c r="H2794" s="86">
        <f>+H2795</f>
        <v>28789591000</v>
      </c>
      <c r="I2794" s="86">
        <f>+I2795</f>
        <v>0</v>
      </c>
      <c r="J2794" s="86">
        <f>+J2795</f>
        <v>0</v>
      </c>
      <c r="K2794" s="86">
        <f>+K2795</f>
        <v>5469443629.8700008</v>
      </c>
      <c r="L2794" s="86">
        <f>+L2795</f>
        <v>1109499299.8699999</v>
      </c>
      <c r="M2794" s="86">
        <f t="shared" si="1244"/>
        <v>4359944330.000001</v>
      </c>
      <c r="N2794" s="86">
        <f>+N2795</f>
        <v>33149535330</v>
      </c>
      <c r="O2794" s="86">
        <f t="shared" ref="O2794:R2794" si="1248">+O2795</f>
        <v>33149451526.819996</v>
      </c>
      <c r="P2794" s="86">
        <f t="shared" si="1248"/>
        <v>33149451526.819996</v>
      </c>
      <c r="Q2794" s="86">
        <f t="shared" si="1248"/>
        <v>33149451526.819996</v>
      </c>
      <c r="R2794" s="87">
        <f t="shared" si="1248"/>
        <v>33149451526.819996</v>
      </c>
    </row>
    <row r="2795" spans="1:18" ht="18.600000000000001" thickBot="1" x14ac:dyDescent="0.35">
      <c r="A2795" s="2">
        <v>2021</v>
      </c>
      <c r="B2795" s="118" t="s">
        <v>448</v>
      </c>
      <c r="C2795" s="120" t="s">
        <v>15</v>
      </c>
      <c r="D2795" s="16"/>
      <c r="E2795" s="16"/>
      <c r="F2795" s="16"/>
      <c r="G2795" s="85" t="s">
        <v>16</v>
      </c>
      <c r="H2795" s="86">
        <f>SUM(H2796:H2803)</f>
        <v>28789591000</v>
      </c>
      <c r="I2795" s="86">
        <f>SUM(I2796:I2803)</f>
        <v>0</v>
      </c>
      <c r="J2795" s="86">
        <f>SUM(J2796:J2803)</f>
        <v>0</v>
      </c>
      <c r="K2795" s="86">
        <f>SUM(K2796:K2803)</f>
        <v>5469443629.8700008</v>
      </c>
      <c r="L2795" s="86">
        <f>SUM(L2796:L2803)</f>
        <v>1109499299.8699999</v>
      </c>
      <c r="M2795" s="86">
        <f t="shared" si="1244"/>
        <v>4359944330.000001</v>
      </c>
      <c r="N2795" s="86">
        <f>SUM(N2796:N2803)</f>
        <v>33149535330</v>
      </c>
      <c r="O2795" s="86">
        <f t="shared" ref="O2795:R2795" si="1249">SUM(O2796:O2803)</f>
        <v>33149451526.819996</v>
      </c>
      <c r="P2795" s="86">
        <f t="shared" si="1249"/>
        <v>33149451526.819996</v>
      </c>
      <c r="Q2795" s="86">
        <f t="shared" si="1249"/>
        <v>33149451526.819996</v>
      </c>
      <c r="R2795" s="87">
        <f t="shared" si="1249"/>
        <v>33149451526.819996</v>
      </c>
    </row>
    <row r="2796" spans="1:18" ht="18.600000000000001" thickBot="1" x14ac:dyDescent="0.35">
      <c r="A2796" s="2">
        <v>2021</v>
      </c>
      <c r="B2796" s="118" t="s">
        <v>448</v>
      </c>
      <c r="C2796" s="121" t="s">
        <v>17</v>
      </c>
      <c r="D2796" s="21" t="s">
        <v>18</v>
      </c>
      <c r="E2796" s="21">
        <v>20</v>
      </c>
      <c r="F2796" s="21" t="s">
        <v>19</v>
      </c>
      <c r="G2796" s="88" t="s">
        <v>20</v>
      </c>
      <c r="H2796" s="89">
        <v>22821279655</v>
      </c>
      <c r="I2796" s="90">
        <v>0</v>
      </c>
      <c r="J2796" s="90">
        <v>0</v>
      </c>
      <c r="K2796" s="90">
        <f>210000000+2088696377</f>
        <v>2298696377</v>
      </c>
      <c r="L2796" s="90">
        <f>16000000+14669924.73+16880541.76</f>
        <v>47550466.490000002</v>
      </c>
      <c r="M2796" s="90">
        <f t="shared" si="1244"/>
        <v>2251145910.5100002</v>
      </c>
      <c r="N2796" s="89">
        <f>+H2796+M2796</f>
        <v>25072425565.510002</v>
      </c>
      <c r="O2796" s="90">
        <v>25072425565.509998</v>
      </c>
      <c r="P2796" s="90">
        <v>25072425565.509998</v>
      </c>
      <c r="Q2796" s="90">
        <v>25072425565.509998</v>
      </c>
      <c r="R2796" s="91">
        <v>25072425565.509998</v>
      </c>
    </row>
    <row r="2797" spans="1:18" ht="18.600000000000001" thickBot="1" x14ac:dyDescent="0.35">
      <c r="A2797" s="2">
        <v>2021</v>
      </c>
      <c r="B2797" s="118" t="s">
        <v>448</v>
      </c>
      <c r="C2797" s="121" t="s">
        <v>21</v>
      </c>
      <c r="D2797" s="21" t="s">
        <v>18</v>
      </c>
      <c r="E2797" s="21">
        <v>20</v>
      </c>
      <c r="F2797" s="21" t="s">
        <v>19</v>
      </c>
      <c r="G2797" s="88" t="s">
        <v>22</v>
      </c>
      <c r="H2797" s="89">
        <v>1516830834</v>
      </c>
      <c r="I2797" s="90">
        <v>0</v>
      </c>
      <c r="J2797" s="90">
        <v>0</v>
      </c>
      <c r="K2797" s="90">
        <f>380000000+46825192</f>
        <v>426825192</v>
      </c>
      <c r="L2797" s="90">
        <v>8946602</v>
      </c>
      <c r="M2797" s="90">
        <f t="shared" si="1244"/>
        <v>417878590</v>
      </c>
      <c r="N2797" s="89">
        <f t="shared" ref="N2797:N2803" si="1250">+H2797+M2797</f>
        <v>1934709424</v>
      </c>
      <c r="O2797" s="90">
        <v>1934709423.9100001</v>
      </c>
      <c r="P2797" s="90">
        <v>1934709423.9100001</v>
      </c>
      <c r="Q2797" s="90">
        <v>1934709423.9100001</v>
      </c>
      <c r="R2797" s="91">
        <v>1934709423.9100001</v>
      </c>
    </row>
    <row r="2798" spans="1:18" ht="18.600000000000001" thickBot="1" x14ac:dyDescent="0.35">
      <c r="A2798" s="2">
        <v>2021</v>
      </c>
      <c r="B2798" s="118" t="s">
        <v>448</v>
      </c>
      <c r="C2798" s="121" t="s">
        <v>23</v>
      </c>
      <c r="D2798" s="21" t="s">
        <v>18</v>
      </c>
      <c r="E2798" s="21">
        <v>20</v>
      </c>
      <c r="F2798" s="21" t="s">
        <v>19</v>
      </c>
      <c r="G2798" s="88" t="s">
        <v>24</v>
      </c>
      <c r="H2798" s="89">
        <v>2475792</v>
      </c>
      <c r="I2798" s="90">
        <v>0</v>
      </c>
      <c r="J2798" s="90">
        <v>0</v>
      </c>
      <c r="K2798" s="90">
        <v>0.44</v>
      </c>
      <c r="L2798" s="90">
        <v>168213</v>
      </c>
      <c r="M2798" s="90">
        <f t="shared" si="1244"/>
        <v>-168212.56</v>
      </c>
      <c r="N2798" s="89">
        <f t="shared" si="1250"/>
        <v>2307579.44</v>
      </c>
      <c r="O2798" s="92">
        <v>2307579.44</v>
      </c>
      <c r="P2798" s="90">
        <v>2307579.44</v>
      </c>
      <c r="Q2798" s="90">
        <v>2307579.44</v>
      </c>
      <c r="R2798" s="91">
        <v>2307579.44</v>
      </c>
    </row>
    <row r="2799" spans="1:18" ht="18.600000000000001" thickBot="1" x14ac:dyDescent="0.35">
      <c r="A2799" s="2">
        <v>2021</v>
      </c>
      <c r="B2799" s="118" t="s">
        <v>448</v>
      </c>
      <c r="C2799" s="121" t="s">
        <v>25</v>
      </c>
      <c r="D2799" s="21" t="s">
        <v>18</v>
      </c>
      <c r="E2799" s="21">
        <v>20</v>
      </c>
      <c r="F2799" s="21" t="s">
        <v>19</v>
      </c>
      <c r="G2799" s="88" t="s">
        <v>26</v>
      </c>
      <c r="H2799" s="89">
        <v>1222067257</v>
      </c>
      <c r="I2799" s="90">
        <v>0</v>
      </c>
      <c r="J2799" s="90">
        <v>0</v>
      </c>
      <c r="K2799" s="90">
        <f>16000000+4500000+3498984.9</f>
        <v>23998984.899999999</v>
      </c>
      <c r="L2799" s="90">
        <v>0</v>
      </c>
      <c r="M2799" s="90">
        <f t="shared" si="1244"/>
        <v>23998984.899999999</v>
      </c>
      <c r="N2799" s="89">
        <f t="shared" si="1250"/>
        <v>1246066241.9000001</v>
      </c>
      <c r="O2799" s="92">
        <v>1246066241.9000001</v>
      </c>
      <c r="P2799" s="90">
        <v>1246066241.9000001</v>
      </c>
      <c r="Q2799" s="90">
        <v>1246066241.9000001</v>
      </c>
      <c r="R2799" s="91">
        <v>1246066241.9000001</v>
      </c>
    </row>
    <row r="2800" spans="1:18" ht="18.600000000000001" thickBot="1" x14ac:dyDescent="0.35">
      <c r="A2800" s="2">
        <v>2021</v>
      </c>
      <c r="B2800" s="118" t="s">
        <v>448</v>
      </c>
      <c r="C2800" s="121" t="s">
        <v>27</v>
      </c>
      <c r="D2800" s="21" t="s">
        <v>18</v>
      </c>
      <c r="E2800" s="21">
        <v>20</v>
      </c>
      <c r="F2800" s="21" t="s">
        <v>19</v>
      </c>
      <c r="G2800" s="88" t="s">
        <v>28</v>
      </c>
      <c r="H2800" s="89">
        <v>883433667</v>
      </c>
      <c r="I2800" s="90">
        <v>0</v>
      </c>
      <c r="J2800" s="90">
        <v>0</v>
      </c>
      <c r="K2800" s="90">
        <v>30366444.210000001</v>
      </c>
      <c r="L2800" s="90">
        <v>72141707</v>
      </c>
      <c r="M2800" s="90">
        <f t="shared" si="1244"/>
        <v>-41775262.789999999</v>
      </c>
      <c r="N2800" s="89">
        <f t="shared" si="1250"/>
        <v>841658404.21000004</v>
      </c>
      <c r="O2800" s="92">
        <v>841658404.21000004</v>
      </c>
      <c r="P2800" s="90">
        <v>841658404.21000004</v>
      </c>
      <c r="Q2800" s="90">
        <v>841658404.21000004</v>
      </c>
      <c r="R2800" s="91">
        <v>841658404.21000004</v>
      </c>
    </row>
    <row r="2801" spans="1:18" ht="31.8" thickBot="1" x14ac:dyDescent="0.35">
      <c r="A2801" s="2">
        <v>2021</v>
      </c>
      <c r="B2801" s="118" t="s">
        <v>448</v>
      </c>
      <c r="C2801" s="121" t="s">
        <v>29</v>
      </c>
      <c r="D2801" s="21" t="s">
        <v>18</v>
      </c>
      <c r="E2801" s="21">
        <v>20</v>
      </c>
      <c r="F2801" s="21" t="s">
        <v>19</v>
      </c>
      <c r="G2801" s="88" t="s">
        <v>30</v>
      </c>
      <c r="H2801" s="89">
        <v>76852744</v>
      </c>
      <c r="I2801" s="90">
        <v>0</v>
      </c>
      <c r="J2801" s="90">
        <v>0</v>
      </c>
      <c r="K2801" s="90">
        <f>35370165+14669924.73</f>
        <v>50040089.730000004</v>
      </c>
      <c r="L2801" s="90">
        <v>0</v>
      </c>
      <c r="M2801" s="90">
        <f t="shared" si="1244"/>
        <v>50040089.730000004</v>
      </c>
      <c r="N2801" s="89">
        <f t="shared" si="1250"/>
        <v>126892833.73</v>
      </c>
      <c r="O2801" s="92">
        <v>126809030.73</v>
      </c>
      <c r="P2801" s="90">
        <v>126809030.73</v>
      </c>
      <c r="Q2801" s="90">
        <v>126809030.73</v>
      </c>
      <c r="R2801" s="91">
        <v>126809030.73</v>
      </c>
    </row>
    <row r="2802" spans="1:18" ht="18.600000000000001" thickBot="1" x14ac:dyDescent="0.35">
      <c r="A2802" s="2">
        <v>2021</v>
      </c>
      <c r="B2802" s="118" t="s">
        <v>448</v>
      </c>
      <c r="C2802" s="121" t="s">
        <v>31</v>
      </c>
      <c r="D2802" s="21" t="s">
        <v>18</v>
      </c>
      <c r="E2802" s="21">
        <v>20</v>
      </c>
      <c r="F2802" s="21" t="s">
        <v>19</v>
      </c>
      <c r="G2802" s="88" t="s">
        <v>32</v>
      </c>
      <c r="H2802" s="89">
        <v>1271900429</v>
      </c>
      <c r="I2802" s="90">
        <v>0</v>
      </c>
      <c r="J2802" s="90">
        <v>0</v>
      </c>
      <c r="K2802" s="90">
        <v>2348684177</v>
      </c>
      <c r="L2802" s="90">
        <f>650000000+142190080+54697794.14+133804437.24</f>
        <v>980692311.38</v>
      </c>
      <c r="M2802" s="90">
        <f t="shared" si="1244"/>
        <v>1367991865.6199999</v>
      </c>
      <c r="N2802" s="89">
        <f t="shared" si="1250"/>
        <v>2639892294.6199999</v>
      </c>
      <c r="O2802" s="92">
        <v>2639892294.5300002</v>
      </c>
      <c r="P2802" s="90">
        <v>2639892294.5300002</v>
      </c>
      <c r="Q2802" s="90">
        <v>2639892294.5300002</v>
      </c>
      <c r="R2802" s="91">
        <v>2639892294.5300002</v>
      </c>
    </row>
    <row r="2803" spans="1:18" ht="18.600000000000001" thickBot="1" x14ac:dyDescent="0.35">
      <c r="A2803" s="2">
        <v>2021</v>
      </c>
      <c r="B2803" s="118" t="s">
        <v>448</v>
      </c>
      <c r="C2803" s="121" t="s">
        <v>33</v>
      </c>
      <c r="D2803" s="21" t="s">
        <v>18</v>
      </c>
      <c r="E2803" s="21">
        <v>20</v>
      </c>
      <c r="F2803" s="21" t="s">
        <v>19</v>
      </c>
      <c r="G2803" s="88" t="s">
        <v>34</v>
      </c>
      <c r="H2803" s="89">
        <v>994750622</v>
      </c>
      <c r="I2803" s="90">
        <v>0</v>
      </c>
      <c r="J2803" s="90">
        <v>0</v>
      </c>
      <c r="K2803" s="90">
        <f>270000000+20832364.59</f>
        <v>290832364.58999997</v>
      </c>
      <c r="L2803" s="90">
        <v>0</v>
      </c>
      <c r="M2803" s="90">
        <f t="shared" si="1244"/>
        <v>290832364.58999997</v>
      </c>
      <c r="N2803" s="89">
        <f t="shared" si="1250"/>
        <v>1285582986.5899999</v>
      </c>
      <c r="O2803" s="92">
        <v>1285582986.5899999</v>
      </c>
      <c r="P2803" s="90">
        <v>1285582986.5899999</v>
      </c>
      <c r="Q2803" s="90">
        <v>1285582986.5899999</v>
      </c>
      <c r="R2803" s="91">
        <v>1285582986.5899999</v>
      </c>
    </row>
    <row r="2804" spans="1:18" ht="18.600000000000001" thickBot="1" x14ac:dyDescent="0.35">
      <c r="A2804" s="2">
        <v>2021</v>
      </c>
      <c r="B2804" s="118" t="s">
        <v>448</v>
      </c>
      <c r="C2804" s="120" t="s">
        <v>35</v>
      </c>
      <c r="D2804" s="16"/>
      <c r="E2804" s="16"/>
      <c r="F2804" s="21"/>
      <c r="G2804" s="85" t="s">
        <v>36</v>
      </c>
      <c r="H2804" s="86">
        <f>SUM(H2805:H2811)</f>
        <v>10389288000</v>
      </c>
      <c r="I2804" s="86">
        <f>SUM(I2805:I2811)</f>
        <v>0</v>
      </c>
      <c r="J2804" s="86">
        <f>SUM(J2805:J2811)</f>
        <v>0</v>
      </c>
      <c r="K2804" s="86">
        <f>SUM(K2805:K2811)</f>
        <v>2436460514.7999997</v>
      </c>
      <c r="L2804" s="86">
        <f>SUM(L2805:L2811)</f>
        <v>1004676032.7999998</v>
      </c>
      <c r="M2804" s="86">
        <f t="shared" si="1244"/>
        <v>1431784482</v>
      </c>
      <c r="N2804" s="86">
        <f>SUM(N2805:N2811)</f>
        <v>11821072482</v>
      </c>
      <c r="O2804" s="86">
        <f t="shared" ref="O2804:R2804" si="1251">SUM(O2805:O2811)</f>
        <v>11821072481.52</v>
      </c>
      <c r="P2804" s="86">
        <f t="shared" si="1251"/>
        <v>11821072481.52</v>
      </c>
      <c r="Q2804" s="86">
        <f t="shared" si="1251"/>
        <v>11821072481.52</v>
      </c>
      <c r="R2804" s="87">
        <f t="shared" si="1251"/>
        <v>11821072481.52</v>
      </c>
    </row>
    <row r="2805" spans="1:18" ht="18.600000000000001" thickBot="1" x14ac:dyDescent="0.35">
      <c r="A2805" s="2">
        <v>2021</v>
      </c>
      <c r="B2805" s="118" t="s">
        <v>448</v>
      </c>
      <c r="C2805" s="121" t="s">
        <v>37</v>
      </c>
      <c r="D2805" s="21" t="s">
        <v>18</v>
      </c>
      <c r="E2805" s="21">
        <v>20</v>
      </c>
      <c r="F2805" s="21" t="s">
        <v>19</v>
      </c>
      <c r="G2805" s="88" t="s">
        <v>412</v>
      </c>
      <c r="H2805" s="89">
        <v>3540437888</v>
      </c>
      <c r="I2805" s="90">
        <v>0</v>
      </c>
      <c r="J2805" s="90">
        <v>0</v>
      </c>
      <c r="K2805" s="90">
        <v>612436264</v>
      </c>
      <c r="L2805" s="90">
        <f>600000000+39955404.8</f>
        <v>639955404.79999995</v>
      </c>
      <c r="M2805" s="90">
        <f t="shared" si="1244"/>
        <v>-27519140.799999952</v>
      </c>
      <c r="N2805" s="89">
        <f t="shared" ref="N2805:N2811" si="1252">+H2805+M2805</f>
        <v>3512918747.1999998</v>
      </c>
      <c r="O2805" s="92">
        <v>3512918747.1999998</v>
      </c>
      <c r="P2805" s="90">
        <v>3512918747.1999998</v>
      </c>
      <c r="Q2805" s="90">
        <v>3512918747.1999998</v>
      </c>
      <c r="R2805" s="91">
        <v>3512918747.1999998</v>
      </c>
    </row>
    <row r="2806" spans="1:18" ht="18.600000000000001" thickBot="1" x14ac:dyDescent="0.35">
      <c r="A2806" s="2">
        <v>2021</v>
      </c>
      <c r="B2806" s="118" t="s">
        <v>448</v>
      </c>
      <c r="C2806" s="121" t="s">
        <v>39</v>
      </c>
      <c r="D2806" s="21" t="s">
        <v>18</v>
      </c>
      <c r="E2806" s="21">
        <v>20</v>
      </c>
      <c r="F2806" s="21" t="s">
        <v>19</v>
      </c>
      <c r="G2806" s="88" t="s">
        <v>413</v>
      </c>
      <c r="H2806" s="89">
        <v>2411282700</v>
      </c>
      <c r="I2806" s="90">
        <v>0</v>
      </c>
      <c r="J2806" s="90">
        <v>0</v>
      </c>
      <c r="K2806" s="90">
        <v>308851092</v>
      </c>
      <c r="L2806" s="90">
        <f>150000000+82675828.4</f>
        <v>232675828.40000001</v>
      </c>
      <c r="M2806" s="90">
        <f t="shared" si="1244"/>
        <v>76175263.599999994</v>
      </c>
      <c r="N2806" s="89">
        <f t="shared" si="1252"/>
        <v>2487457963.5999999</v>
      </c>
      <c r="O2806" s="92">
        <v>2487457963.5999999</v>
      </c>
      <c r="P2806" s="90">
        <v>2487457963.5999999</v>
      </c>
      <c r="Q2806" s="90">
        <v>2487457963.5999999</v>
      </c>
      <c r="R2806" s="91">
        <v>2487457963.5999999</v>
      </c>
    </row>
    <row r="2807" spans="1:18" ht="18.600000000000001" thickBot="1" x14ac:dyDescent="0.35">
      <c r="A2807" s="2">
        <v>2021</v>
      </c>
      <c r="B2807" s="118" t="s">
        <v>448</v>
      </c>
      <c r="C2807" s="121" t="s">
        <v>41</v>
      </c>
      <c r="D2807" s="21" t="s">
        <v>18</v>
      </c>
      <c r="E2807" s="21">
        <v>20</v>
      </c>
      <c r="F2807" s="21" t="s">
        <v>19</v>
      </c>
      <c r="G2807" s="88" t="s">
        <v>42</v>
      </c>
      <c r="H2807" s="89">
        <v>1539154912</v>
      </c>
      <c r="I2807" s="90">
        <v>0</v>
      </c>
      <c r="J2807" s="90">
        <v>0</v>
      </c>
      <c r="K2807" s="90">
        <f>600000000+150000000+714891320</f>
        <v>1464891320</v>
      </c>
      <c r="L2807" s="90">
        <v>78708684</v>
      </c>
      <c r="M2807" s="90">
        <f t="shared" si="1244"/>
        <v>1386182636</v>
      </c>
      <c r="N2807" s="89">
        <f t="shared" si="1252"/>
        <v>2925337548</v>
      </c>
      <c r="O2807" s="92">
        <v>2925337547.52</v>
      </c>
      <c r="P2807" s="90">
        <v>2925337547.52</v>
      </c>
      <c r="Q2807" s="90">
        <v>2925337547.52</v>
      </c>
      <c r="R2807" s="91">
        <v>2925337547.52</v>
      </c>
    </row>
    <row r="2808" spans="1:18" ht="18.600000000000001" thickBot="1" x14ac:dyDescent="0.35">
      <c r="A2808" s="2">
        <v>2021</v>
      </c>
      <c r="B2808" s="118" t="s">
        <v>448</v>
      </c>
      <c r="C2808" s="121" t="s">
        <v>43</v>
      </c>
      <c r="D2808" s="21" t="s">
        <v>18</v>
      </c>
      <c r="E2808" s="21">
        <v>20</v>
      </c>
      <c r="F2808" s="21" t="s">
        <v>19</v>
      </c>
      <c r="G2808" s="88" t="s">
        <v>428</v>
      </c>
      <c r="H2808" s="89">
        <v>1254967000</v>
      </c>
      <c r="I2808" s="90">
        <v>0</v>
      </c>
      <c r="J2808" s="90">
        <v>0</v>
      </c>
      <c r="K2808" s="90">
        <v>0</v>
      </c>
      <c r="L2808" s="90">
        <f>11638354.2+479090+20504288.6</f>
        <v>32621732.800000001</v>
      </c>
      <c r="M2808" s="90">
        <f t="shared" si="1244"/>
        <v>-32621732.800000001</v>
      </c>
      <c r="N2808" s="89">
        <f t="shared" si="1252"/>
        <v>1222345267.2</v>
      </c>
      <c r="O2808" s="92">
        <v>1222345267.2</v>
      </c>
      <c r="P2808" s="90">
        <v>1222345267.2</v>
      </c>
      <c r="Q2808" s="90">
        <v>1222345267.2</v>
      </c>
      <c r="R2808" s="91">
        <v>1222345267.2</v>
      </c>
    </row>
    <row r="2809" spans="1:18" ht="31.8" thickBot="1" x14ac:dyDescent="0.35">
      <c r="A2809" s="2">
        <v>2021</v>
      </c>
      <c r="B2809" s="118" t="s">
        <v>448</v>
      </c>
      <c r="C2809" s="121" t="s">
        <v>45</v>
      </c>
      <c r="D2809" s="21" t="s">
        <v>18</v>
      </c>
      <c r="E2809" s="21">
        <v>20</v>
      </c>
      <c r="F2809" s="21" t="s">
        <v>19</v>
      </c>
      <c r="G2809" s="88" t="s">
        <v>46</v>
      </c>
      <c r="H2809" s="89">
        <v>145133600</v>
      </c>
      <c r="I2809" s="90">
        <v>0</v>
      </c>
      <c r="J2809" s="90">
        <v>0</v>
      </c>
      <c r="K2809" s="90">
        <v>20504285.600000001</v>
      </c>
      <c r="L2809" s="90">
        <f>210097.199999988+20504285.6</f>
        <v>20714382.79999999</v>
      </c>
      <c r="M2809" s="90">
        <f t="shared" si="1244"/>
        <v>-210097.19999998808</v>
      </c>
      <c r="N2809" s="89">
        <f t="shared" si="1252"/>
        <v>144923502.80000001</v>
      </c>
      <c r="O2809" s="92">
        <v>144923502.80000001</v>
      </c>
      <c r="P2809" s="90">
        <v>144923502.80000001</v>
      </c>
      <c r="Q2809" s="90">
        <v>144923502.80000001</v>
      </c>
      <c r="R2809" s="91">
        <v>144923502.80000001</v>
      </c>
    </row>
    <row r="2810" spans="1:18" ht="18.600000000000001" thickBot="1" x14ac:dyDescent="0.35">
      <c r="A2810" s="2">
        <v>2021</v>
      </c>
      <c r="B2810" s="118" t="s">
        <v>448</v>
      </c>
      <c r="C2810" s="121" t="s">
        <v>47</v>
      </c>
      <c r="D2810" s="21" t="s">
        <v>18</v>
      </c>
      <c r="E2810" s="21">
        <v>20</v>
      </c>
      <c r="F2810" s="21" t="s">
        <v>19</v>
      </c>
      <c r="G2810" s="88" t="s">
        <v>48</v>
      </c>
      <c r="H2810" s="89">
        <v>898748700</v>
      </c>
      <c r="I2810" s="90">
        <v>0</v>
      </c>
      <c r="J2810" s="90">
        <v>0</v>
      </c>
      <c r="K2810" s="90">
        <f>17660109+126897.4+287444.8</f>
        <v>18074451.199999999</v>
      </c>
      <c r="L2810" s="90">
        <v>0</v>
      </c>
      <c r="M2810" s="90">
        <f t="shared" si="1244"/>
        <v>18074451.199999999</v>
      </c>
      <c r="N2810" s="89">
        <f t="shared" si="1252"/>
        <v>916823151.20000005</v>
      </c>
      <c r="O2810" s="92">
        <v>916823151.20000005</v>
      </c>
      <c r="P2810" s="90">
        <v>916823151.20000005</v>
      </c>
      <c r="Q2810" s="90">
        <v>916823151.20000005</v>
      </c>
      <c r="R2810" s="91">
        <v>916823151.20000005</v>
      </c>
    </row>
    <row r="2811" spans="1:18" ht="18.600000000000001" thickBot="1" x14ac:dyDescent="0.35">
      <c r="A2811" s="2">
        <v>2021</v>
      </c>
      <c r="B2811" s="118" t="s">
        <v>448</v>
      </c>
      <c r="C2811" s="121" t="s">
        <v>49</v>
      </c>
      <c r="D2811" s="21" t="s">
        <v>18</v>
      </c>
      <c r="E2811" s="21">
        <v>20</v>
      </c>
      <c r="F2811" s="21" t="s">
        <v>19</v>
      </c>
      <c r="G2811" s="88" t="s">
        <v>50</v>
      </c>
      <c r="H2811" s="89">
        <v>599563200</v>
      </c>
      <c r="I2811" s="90">
        <v>0</v>
      </c>
      <c r="J2811" s="90">
        <v>0</v>
      </c>
      <c r="K2811" s="90">
        <f>11511456.8+191645.2</f>
        <v>11703102</v>
      </c>
      <c r="L2811" s="90">
        <v>0</v>
      </c>
      <c r="M2811" s="90">
        <f t="shared" si="1244"/>
        <v>11703102</v>
      </c>
      <c r="N2811" s="89">
        <f t="shared" si="1252"/>
        <v>611266302</v>
      </c>
      <c r="O2811" s="92">
        <v>611266302</v>
      </c>
      <c r="P2811" s="90">
        <v>611266302</v>
      </c>
      <c r="Q2811" s="90">
        <v>611266302</v>
      </c>
      <c r="R2811" s="91">
        <v>611266302</v>
      </c>
    </row>
    <row r="2812" spans="1:18" ht="31.8" thickBot="1" x14ac:dyDescent="0.35">
      <c r="A2812" s="2">
        <v>2021</v>
      </c>
      <c r="B2812" s="118" t="s">
        <v>448</v>
      </c>
      <c r="C2812" s="120" t="s">
        <v>51</v>
      </c>
      <c r="D2812" s="16"/>
      <c r="E2812" s="16"/>
      <c r="F2812" s="21"/>
      <c r="G2812" s="85" t="s">
        <v>52</v>
      </c>
      <c r="H2812" s="86">
        <f>+H2813+H2817+H2818</f>
        <v>5077431000</v>
      </c>
      <c r="I2812" s="86">
        <f>+I2813+I2817+I2818</f>
        <v>0</v>
      </c>
      <c r="J2812" s="86">
        <f>+J2813+J2817+J2818</f>
        <v>0</v>
      </c>
      <c r="K2812" s="86">
        <f>+K2813+K2817+K2818</f>
        <v>75419582.409999996</v>
      </c>
      <c r="L2812" s="86">
        <f>+L2813+L2817+L2818</f>
        <v>842507818.40999997</v>
      </c>
      <c r="M2812" s="86">
        <f t="shared" si="1244"/>
        <v>-767088236</v>
      </c>
      <c r="N2812" s="86">
        <f>+N2813+N2817+N2818</f>
        <v>4310342764</v>
      </c>
      <c r="O2812" s="86">
        <f t="shared" ref="O2812:R2812" si="1253">+O2813+O2817+O2818</f>
        <v>4310342763.3899994</v>
      </c>
      <c r="P2812" s="86">
        <f t="shared" si="1253"/>
        <v>4310342763.3899994</v>
      </c>
      <c r="Q2812" s="86">
        <f t="shared" si="1253"/>
        <v>4310342763.3899994</v>
      </c>
      <c r="R2812" s="87">
        <f t="shared" si="1253"/>
        <v>4310342763.3899994</v>
      </c>
    </row>
    <row r="2813" spans="1:18" ht="31.8" thickBot="1" x14ac:dyDescent="0.35">
      <c r="A2813" s="2">
        <v>2021</v>
      </c>
      <c r="B2813" s="118" t="s">
        <v>448</v>
      </c>
      <c r="C2813" s="120" t="s">
        <v>53</v>
      </c>
      <c r="D2813" s="16"/>
      <c r="E2813" s="16"/>
      <c r="F2813" s="16"/>
      <c r="G2813" s="85" t="s">
        <v>54</v>
      </c>
      <c r="H2813" s="86">
        <f>+H2814+H2815+H2816</f>
        <v>2059834541</v>
      </c>
      <c r="I2813" s="86">
        <f>+I2814+I2815+I2816</f>
        <v>0</v>
      </c>
      <c r="J2813" s="86">
        <f>+J2814+J2815+J2816</f>
        <v>0</v>
      </c>
      <c r="K2813" s="86">
        <f>+K2814+K2815+K2816</f>
        <v>75419582.409999996</v>
      </c>
      <c r="L2813" s="86">
        <f>+L2814+L2815+L2816</f>
        <v>179867114.41</v>
      </c>
      <c r="M2813" s="86">
        <f t="shared" si="1244"/>
        <v>-104447532</v>
      </c>
      <c r="N2813" s="134">
        <f>+N2814+N2815+N2816</f>
        <v>1955387009</v>
      </c>
      <c r="O2813" s="86">
        <f t="shared" ref="O2813:R2813" si="1254">+O2814+O2815+O2816</f>
        <v>1955387008.9499998</v>
      </c>
      <c r="P2813" s="86">
        <f t="shared" si="1254"/>
        <v>1955387008.9499998</v>
      </c>
      <c r="Q2813" s="86">
        <f t="shared" si="1254"/>
        <v>1955387008.9499998</v>
      </c>
      <c r="R2813" s="87">
        <f t="shared" si="1254"/>
        <v>1955387008.9499998</v>
      </c>
    </row>
    <row r="2814" spans="1:18" ht="18.600000000000001" thickBot="1" x14ac:dyDescent="0.35">
      <c r="A2814" s="2">
        <v>2021</v>
      </c>
      <c r="B2814" s="118" t="s">
        <v>448</v>
      </c>
      <c r="C2814" s="121" t="s">
        <v>55</v>
      </c>
      <c r="D2814" s="21" t="s">
        <v>18</v>
      </c>
      <c r="E2814" s="21">
        <v>20</v>
      </c>
      <c r="F2814" s="21" t="s">
        <v>19</v>
      </c>
      <c r="G2814" s="88" t="s">
        <v>419</v>
      </c>
      <c r="H2814" s="89">
        <v>1440417805</v>
      </c>
      <c r="I2814" s="90">
        <v>0</v>
      </c>
      <c r="J2814" s="90">
        <v>0</v>
      </c>
      <c r="K2814" s="90">
        <v>25151850.300000001</v>
      </c>
      <c r="L2814" s="90">
        <v>113562243</v>
      </c>
      <c r="M2814" s="90">
        <f t="shared" si="1244"/>
        <v>-88410392.700000003</v>
      </c>
      <c r="N2814" s="89">
        <f t="shared" ref="N2814:N2818" si="1255">+H2814+M2814</f>
        <v>1352007412.3</v>
      </c>
      <c r="O2814" s="92">
        <v>1352007412.3</v>
      </c>
      <c r="P2814" s="92">
        <v>1352007412.3</v>
      </c>
      <c r="Q2814" s="90">
        <v>1352007412.3</v>
      </c>
      <c r="R2814" s="91">
        <v>1352007412.3</v>
      </c>
    </row>
    <row r="2815" spans="1:18" ht="18.600000000000001" thickBot="1" x14ac:dyDescent="0.35">
      <c r="A2815" s="2">
        <v>2021</v>
      </c>
      <c r="B2815" s="118" t="s">
        <v>448</v>
      </c>
      <c r="C2815" s="121" t="s">
        <v>57</v>
      </c>
      <c r="D2815" s="21" t="s">
        <v>18</v>
      </c>
      <c r="E2815" s="21">
        <v>20</v>
      </c>
      <c r="F2815" s="21" t="s">
        <v>19</v>
      </c>
      <c r="G2815" s="88" t="s">
        <v>58</v>
      </c>
      <c r="H2815" s="89">
        <v>510000000</v>
      </c>
      <c r="I2815" s="90">
        <v>0</v>
      </c>
      <c r="J2815" s="90">
        <v>0</v>
      </c>
      <c r="K2815" s="90">
        <v>0</v>
      </c>
      <c r="L2815" s="90">
        <f>385298+25419582.41+27715096</f>
        <v>53519976.409999996</v>
      </c>
      <c r="M2815" s="90">
        <f t="shared" si="1244"/>
        <v>-53519976.409999996</v>
      </c>
      <c r="N2815" s="89">
        <f t="shared" si="1255"/>
        <v>456480023.59000003</v>
      </c>
      <c r="O2815" s="92">
        <v>456480023.54000002</v>
      </c>
      <c r="P2815" s="92">
        <v>456480023.54000002</v>
      </c>
      <c r="Q2815" s="90">
        <v>456480023.54000002</v>
      </c>
      <c r="R2815" s="91">
        <v>456480023.54000002</v>
      </c>
    </row>
    <row r="2816" spans="1:18" ht="18.600000000000001" thickBot="1" x14ac:dyDescent="0.35">
      <c r="A2816" s="2">
        <v>2021</v>
      </c>
      <c r="B2816" s="118" t="s">
        <v>448</v>
      </c>
      <c r="C2816" s="121" t="s">
        <v>59</v>
      </c>
      <c r="D2816" s="21" t="s">
        <v>18</v>
      </c>
      <c r="E2816" s="21">
        <v>20</v>
      </c>
      <c r="F2816" s="21" t="s">
        <v>19</v>
      </c>
      <c r="G2816" s="88" t="s">
        <v>60</v>
      </c>
      <c r="H2816" s="89">
        <v>109416736</v>
      </c>
      <c r="I2816" s="90">
        <v>0</v>
      </c>
      <c r="J2816" s="90">
        <v>0</v>
      </c>
      <c r="K2816" s="90">
        <f>50000000+267732.11</f>
        <v>50267732.109999999</v>
      </c>
      <c r="L2816" s="90">
        <v>12784895</v>
      </c>
      <c r="M2816" s="90">
        <f t="shared" si="1244"/>
        <v>37482837.109999999</v>
      </c>
      <c r="N2816" s="89">
        <f t="shared" si="1255"/>
        <v>146899573.11000001</v>
      </c>
      <c r="O2816" s="92">
        <v>146899573.11000001</v>
      </c>
      <c r="P2816" s="90">
        <v>146899573.11000001</v>
      </c>
      <c r="Q2816" s="90">
        <v>146899573.11000001</v>
      </c>
      <c r="R2816" s="91">
        <v>146899573.11000001</v>
      </c>
    </row>
    <row r="2817" spans="1:18" ht="18.600000000000001" thickBot="1" x14ac:dyDescent="0.35">
      <c r="A2817" s="2">
        <v>2021</v>
      </c>
      <c r="B2817" s="118" t="s">
        <v>448</v>
      </c>
      <c r="C2817" s="121" t="s">
        <v>61</v>
      </c>
      <c r="D2817" s="21" t="s">
        <v>18</v>
      </c>
      <c r="E2817" s="21">
        <v>20</v>
      </c>
      <c r="F2817" s="21" t="s">
        <v>19</v>
      </c>
      <c r="G2817" s="88" t="s">
        <v>62</v>
      </c>
      <c r="H2817" s="89">
        <v>2897220308</v>
      </c>
      <c r="I2817" s="90">
        <v>0</v>
      </c>
      <c r="J2817" s="90">
        <v>0</v>
      </c>
      <c r="K2817" s="90">
        <v>0</v>
      </c>
      <c r="L2817" s="90">
        <f>50000000+592453627+18105030</f>
        <v>660558657</v>
      </c>
      <c r="M2817" s="90">
        <f t="shared" si="1244"/>
        <v>-660558657</v>
      </c>
      <c r="N2817" s="89">
        <f t="shared" si="1255"/>
        <v>2236661651</v>
      </c>
      <c r="O2817" s="90">
        <v>2236661650.4400001</v>
      </c>
      <c r="P2817" s="90">
        <v>2236661650.4400001</v>
      </c>
      <c r="Q2817" s="90">
        <v>2236661650.4400001</v>
      </c>
      <c r="R2817" s="91">
        <v>2236661650.4400001</v>
      </c>
    </row>
    <row r="2818" spans="1:18" ht="18.600000000000001" thickBot="1" x14ac:dyDescent="0.35">
      <c r="A2818" s="2">
        <v>2021</v>
      </c>
      <c r="B2818" s="118" t="s">
        <v>448</v>
      </c>
      <c r="C2818" s="121" t="s">
        <v>63</v>
      </c>
      <c r="D2818" s="21" t="s">
        <v>18</v>
      </c>
      <c r="E2818" s="21">
        <v>20</v>
      </c>
      <c r="F2818" s="21" t="s">
        <v>19</v>
      </c>
      <c r="G2818" s="88" t="s">
        <v>64</v>
      </c>
      <c r="H2818" s="89">
        <v>120376151</v>
      </c>
      <c r="I2818" s="90">
        <v>0</v>
      </c>
      <c r="J2818" s="90">
        <v>0</v>
      </c>
      <c r="K2818" s="90">
        <v>0</v>
      </c>
      <c r="L2818" s="90">
        <v>2082047</v>
      </c>
      <c r="M2818" s="90">
        <f t="shared" si="1244"/>
        <v>-2082047</v>
      </c>
      <c r="N2818" s="89">
        <f t="shared" si="1255"/>
        <v>118294104</v>
      </c>
      <c r="O2818" s="90">
        <v>118294104</v>
      </c>
      <c r="P2818" s="90">
        <v>118294104</v>
      </c>
      <c r="Q2818" s="90">
        <v>118294104</v>
      </c>
      <c r="R2818" s="91">
        <v>118294104</v>
      </c>
    </row>
    <row r="2819" spans="1:18" ht="31.8" thickBot="1" x14ac:dyDescent="0.35">
      <c r="A2819" s="2">
        <v>2021</v>
      </c>
      <c r="B2819" s="118" t="s">
        <v>448</v>
      </c>
      <c r="C2819" s="120" t="s">
        <v>65</v>
      </c>
      <c r="D2819" s="16" t="s">
        <v>18</v>
      </c>
      <c r="E2819" s="16">
        <v>20</v>
      </c>
      <c r="F2819" s="16" t="s">
        <v>19</v>
      </c>
      <c r="G2819" s="85" t="s">
        <v>66</v>
      </c>
      <c r="H2819" s="93">
        <f>+H2820</f>
        <v>4590358000</v>
      </c>
      <c r="I2819" s="94">
        <f>+I2820</f>
        <v>0</v>
      </c>
      <c r="J2819" s="94">
        <f>+J2820</f>
        <v>0</v>
      </c>
      <c r="K2819" s="94">
        <f>+K2820</f>
        <v>0</v>
      </c>
      <c r="L2819" s="94">
        <f>+L2820</f>
        <v>4590358000</v>
      </c>
      <c r="M2819" s="94">
        <f t="shared" si="1244"/>
        <v>-4590358000</v>
      </c>
      <c r="N2819" s="94">
        <f>+N2820</f>
        <v>0</v>
      </c>
      <c r="O2819" s="94">
        <f t="shared" ref="O2819:R2819" si="1256">+O2820</f>
        <v>0</v>
      </c>
      <c r="P2819" s="94">
        <f t="shared" si="1256"/>
        <v>0</v>
      </c>
      <c r="Q2819" s="94">
        <f t="shared" si="1256"/>
        <v>0</v>
      </c>
      <c r="R2819" s="96">
        <f t="shared" si="1256"/>
        <v>0</v>
      </c>
    </row>
    <row r="2820" spans="1:18" ht="18.600000000000001" thickBot="1" x14ac:dyDescent="0.35">
      <c r="A2820" s="2">
        <v>2021</v>
      </c>
      <c r="B2820" s="118" t="s">
        <v>448</v>
      </c>
      <c r="C2820" s="121" t="s">
        <v>441</v>
      </c>
      <c r="D2820" s="21" t="s">
        <v>18</v>
      </c>
      <c r="E2820" s="21">
        <v>20</v>
      </c>
      <c r="F2820" s="21" t="s">
        <v>19</v>
      </c>
      <c r="G2820" s="88" t="s">
        <v>442</v>
      </c>
      <c r="H2820" s="90">
        <v>4590358000</v>
      </c>
      <c r="I2820" s="90">
        <v>0</v>
      </c>
      <c r="J2820" s="90">
        <v>0</v>
      </c>
      <c r="K2820" s="90">
        <v>0</v>
      </c>
      <c r="L2820" s="90">
        <v>4590358000</v>
      </c>
      <c r="M2820" s="90">
        <f t="shared" si="1244"/>
        <v>-4590358000</v>
      </c>
      <c r="N2820" s="90">
        <f>+H2820+M2820</f>
        <v>0</v>
      </c>
      <c r="O2820" s="92">
        <v>0</v>
      </c>
      <c r="P2820" s="92">
        <v>0</v>
      </c>
      <c r="Q2820" s="92">
        <v>0</v>
      </c>
      <c r="R2820" s="98">
        <v>0</v>
      </c>
    </row>
    <row r="2821" spans="1:18" ht="18.600000000000001" thickBot="1" x14ac:dyDescent="0.35">
      <c r="A2821" s="2">
        <v>2021</v>
      </c>
      <c r="B2821" s="118" t="s">
        <v>448</v>
      </c>
      <c r="C2821" s="120" t="s">
        <v>67</v>
      </c>
      <c r="D2821" s="16"/>
      <c r="E2821" s="16"/>
      <c r="F2821" s="21"/>
      <c r="G2821" s="85" t="s">
        <v>68</v>
      </c>
      <c r="H2821" s="95">
        <f>+H2822+H2828</f>
        <v>19419071000</v>
      </c>
      <c r="I2821" s="95">
        <f>+I2822+I2828</f>
        <v>0</v>
      </c>
      <c r="J2821" s="95">
        <f>+J2822+J2828</f>
        <v>0</v>
      </c>
      <c r="K2821" s="95">
        <f>+K2822+K2828</f>
        <v>1034562649.1</v>
      </c>
      <c r="L2821" s="95">
        <f>+L2822+L2828</f>
        <v>1339740301.0999999</v>
      </c>
      <c r="M2821" s="95">
        <f t="shared" si="1244"/>
        <v>-305177651.99999988</v>
      </c>
      <c r="N2821" s="95">
        <f>+N2822+N2828</f>
        <v>19113893348</v>
      </c>
      <c r="O2821" s="95">
        <f t="shared" ref="O2821" si="1257">+O2822+O2828</f>
        <v>18954646497.439999</v>
      </c>
      <c r="P2821" s="95">
        <f>+P2822+P2828</f>
        <v>18954646497.439999</v>
      </c>
      <c r="Q2821" s="95">
        <f>+Q2822+Q2828</f>
        <v>18839481505.540001</v>
      </c>
      <c r="R2821" s="97">
        <f>+R2822+R2828</f>
        <v>18540442011.77</v>
      </c>
    </row>
    <row r="2822" spans="1:18" ht="18.600000000000001" thickBot="1" x14ac:dyDescent="0.35">
      <c r="A2822" s="2">
        <v>2021</v>
      </c>
      <c r="B2822" s="118" t="s">
        <v>448</v>
      </c>
      <c r="C2822" s="120" t="s">
        <v>69</v>
      </c>
      <c r="D2822" s="16"/>
      <c r="E2822" s="16"/>
      <c r="F2822" s="21"/>
      <c r="G2822" s="85" t="s">
        <v>70</v>
      </c>
      <c r="H2822" s="95">
        <f>+H2823</f>
        <v>20000000</v>
      </c>
      <c r="I2822" s="95">
        <f>+I2823</f>
        <v>0</v>
      </c>
      <c r="J2822" s="95">
        <f>+J2823</f>
        <v>0</v>
      </c>
      <c r="K2822" s="95">
        <f>+K2823</f>
        <v>5149281.08</v>
      </c>
      <c r="L2822" s="95">
        <f>+L2823</f>
        <v>19999735.079999998</v>
      </c>
      <c r="M2822" s="95">
        <f t="shared" si="1244"/>
        <v>-14850453.999999998</v>
      </c>
      <c r="N2822" s="95">
        <f>+N2823</f>
        <v>5149546.0000000019</v>
      </c>
      <c r="O2822" s="95">
        <f t="shared" ref="O2822:R2822" si="1258">+O2823</f>
        <v>5149545.72</v>
      </c>
      <c r="P2822" s="95">
        <f t="shared" si="1258"/>
        <v>5149545.72</v>
      </c>
      <c r="Q2822" s="95">
        <f t="shared" si="1258"/>
        <v>5149545.72</v>
      </c>
      <c r="R2822" s="97">
        <f t="shared" si="1258"/>
        <v>5149545.72</v>
      </c>
    </row>
    <row r="2823" spans="1:18" ht="18.600000000000001" thickBot="1" x14ac:dyDescent="0.35">
      <c r="A2823" s="2">
        <v>2021</v>
      </c>
      <c r="B2823" s="118" t="s">
        <v>448</v>
      </c>
      <c r="C2823" s="120" t="s">
        <v>71</v>
      </c>
      <c r="D2823" s="16"/>
      <c r="E2823" s="16"/>
      <c r="F2823" s="21"/>
      <c r="G2823" s="85" t="s">
        <v>72</v>
      </c>
      <c r="H2823" s="95">
        <f t="shared" ref="H2823:J2824" si="1259">+H2824</f>
        <v>20000000</v>
      </c>
      <c r="I2823" s="95">
        <f t="shared" si="1259"/>
        <v>0</v>
      </c>
      <c r="J2823" s="95">
        <f t="shared" si="1259"/>
        <v>0</v>
      </c>
      <c r="K2823" s="95">
        <f>+K2824+K2826</f>
        <v>5149281.08</v>
      </c>
      <c r="L2823" s="95">
        <f>+L2824</f>
        <v>19999735.079999998</v>
      </c>
      <c r="M2823" s="95">
        <f t="shared" si="1244"/>
        <v>-14850453.999999998</v>
      </c>
      <c r="N2823" s="95">
        <f>+N2824+N2826</f>
        <v>5149546.0000000019</v>
      </c>
      <c r="O2823" s="95">
        <f t="shared" ref="O2823:R2823" si="1260">+O2824+O2826</f>
        <v>5149545.72</v>
      </c>
      <c r="P2823" s="95">
        <f t="shared" si="1260"/>
        <v>5149545.72</v>
      </c>
      <c r="Q2823" s="95">
        <f t="shared" si="1260"/>
        <v>5149545.72</v>
      </c>
      <c r="R2823" s="97">
        <f t="shared" si="1260"/>
        <v>5149545.72</v>
      </c>
    </row>
    <row r="2824" spans="1:18" ht="31.8" thickBot="1" x14ac:dyDescent="0.35">
      <c r="A2824" s="2">
        <v>2021</v>
      </c>
      <c r="B2824" s="118" t="s">
        <v>448</v>
      </c>
      <c r="C2824" s="120" t="s">
        <v>73</v>
      </c>
      <c r="D2824" s="21"/>
      <c r="E2824" s="21"/>
      <c r="F2824" s="21"/>
      <c r="G2824" s="85" t="s">
        <v>74</v>
      </c>
      <c r="H2824" s="86">
        <f t="shared" si="1259"/>
        <v>20000000</v>
      </c>
      <c r="I2824" s="86">
        <f t="shared" si="1259"/>
        <v>0</v>
      </c>
      <c r="J2824" s="86">
        <f t="shared" si="1259"/>
        <v>0</v>
      </c>
      <c r="K2824" s="86">
        <f>+K2825</f>
        <v>0</v>
      </c>
      <c r="L2824" s="86">
        <f>+L2825</f>
        <v>19999735.079999998</v>
      </c>
      <c r="M2824" s="86">
        <f t="shared" si="1244"/>
        <v>-19999735.079999998</v>
      </c>
      <c r="N2824" s="86">
        <f>+N2825</f>
        <v>264.92000000178814</v>
      </c>
      <c r="O2824" s="86">
        <f t="shared" ref="O2824:R2824" si="1261">+O2825</f>
        <v>264.64</v>
      </c>
      <c r="P2824" s="86">
        <f t="shared" si="1261"/>
        <v>264.64</v>
      </c>
      <c r="Q2824" s="86">
        <f t="shared" si="1261"/>
        <v>264.64</v>
      </c>
      <c r="R2824" s="87">
        <f t="shared" si="1261"/>
        <v>264.64</v>
      </c>
    </row>
    <row r="2825" spans="1:18" ht="31.8" thickBot="1" x14ac:dyDescent="0.35">
      <c r="A2825" s="2">
        <v>2021</v>
      </c>
      <c r="B2825" s="118" t="s">
        <v>448</v>
      </c>
      <c r="C2825" s="121" t="s">
        <v>75</v>
      </c>
      <c r="D2825" s="21" t="s">
        <v>18</v>
      </c>
      <c r="E2825" s="21">
        <v>20</v>
      </c>
      <c r="F2825" s="21" t="s">
        <v>19</v>
      </c>
      <c r="G2825" s="88" t="s">
        <v>76</v>
      </c>
      <c r="H2825" s="90">
        <v>20000000</v>
      </c>
      <c r="I2825" s="90">
        <v>0</v>
      </c>
      <c r="J2825" s="90">
        <v>0</v>
      </c>
      <c r="K2825" s="90">
        <v>0</v>
      </c>
      <c r="L2825" s="90">
        <f>5149090+191.08+14850454</f>
        <v>19999735.079999998</v>
      </c>
      <c r="M2825" s="90">
        <f t="shared" si="1244"/>
        <v>-19999735.079999998</v>
      </c>
      <c r="N2825" s="90">
        <f>+H2825+M2825</f>
        <v>264.92000000178814</v>
      </c>
      <c r="O2825" s="92">
        <v>264.64</v>
      </c>
      <c r="P2825" s="92">
        <v>264.64</v>
      </c>
      <c r="Q2825" s="92">
        <v>264.64</v>
      </c>
      <c r="R2825" s="98">
        <v>264.64</v>
      </c>
    </row>
    <row r="2826" spans="1:18" ht="18.600000000000001" thickBot="1" x14ac:dyDescent="0.35">
      <c r="A2826" s="2">
        <v>2021</v>
      </c>
      <c r="B2826" s="118" t="s">
        <v>448</v>
      </c>
      <c r="C2826" s="120" t="s">
        <v>431</v>
      </c>
      <c r="D2826" s="21"/>
      <c r="E2826" s="21"/>
      <c r="F2826" s="21"/>
      <c r="G2826" s="85" t="s">
        <v>432</v>
      </c>
      <c r="H2826" s="86">
        <f>+H2827</f>
        <v>0</v>
      </c>
      <c r="I2826" s="86">
        <f>+I2827</f>
        <v>0</v>
      </c>
      <c r="J2826" s="86">
        <f>+J2827</f>
        <v>0</v>
      </c>
      <c r="K2826" s="86">
        <f>+K2827</f>
        <v>5149281.08</v>
      </c>
      <c r="L2826" s="86">
        <f>+L2827</f>
        <v>0</v>
      </c>
      <c r="M2826" s="86">
        <f t="shared" si="1244"/>
        <v>5149281.08</v>
      </c>
      <c r="N2826" s="86">
        <f>+N2827</f>
        <v>5149281.08</v>
      </c>
      <c r="O2826" s="86">
        <f t="shared" ref="O2826:R2826" si="1262">+O2827</f>
        <v>5149281.08</v>
      </c>
      <c r="P2826" s="86">
        <f t="shared" si="1262"/>
        <v>5149281.08</v>
      </c>
      <c r="Q2826" s="86">
        <f t="shared" si="1262"/>
        <v>5149281.08</v>
      </c>
      <c r="R2826" s="87">
        <f t="shared" si="1262"/>
        <v>5149281.08</v>
      </c>
    </row>
    <row r="2827" spans="1:18" ht="31.8" thickBot="1" x14ac:dyDescent="0.35">
      <c r="A2827" s="2">
        <v>2021</v>
      </c>
      <c r="B2827" s="118" t="s">
        <v>448</v>
      </c>
      <c r="C2827" s="121" t="s">
        <v>433</v>
      </c>
      <c r="D2827" s="21" t="s">
        <v>18</v>
      </c>
      <c r="E2827" s="21">
        <v>20</v>
      </c>
      <c r="F2827" s="21" t="s">
        <v>19</v>
      </c>
      <c r="G2827" s="88" t="s">
        <v>434</v>
      </c>
      <c r="H2827" s="90">
        <v>0</v>
      </c>
      <c r="I2827" s="90">
        <v>0</v>
      </c>
      <c r="J2827" s="90">
        <v>0</v>
      </c>
      <c r="K2827" s="90">
        <f>5149090+191.08</f>
        <v>5149281.08</v>
      </c>
      <c r="L2827" s="90">
        <v>0</v>
      </c>
      <c r="M2827" s="90">
        <f t="shared" si="1244"/>
        <v>5149281.08</v>
      </c>
      <c r="N2827" s="90">
        <f>+H2827+M2827</f>
        <v>5149281.08</v>
      </c>
      <c r="O2827" s="92">
        <v>5149281.08</v>
      </c>
      <c r="P2827" s="92">
        <v>5149281.08</v>
      </c>
      <c r="Q2827" s="92">
        <v>5149281.08</v>
      </c>
      <c r="R2827" s="98">
        <v>5149281.08</v>
      </c>
    </row>
    <row r="2828" spans="1:18" ht="18.600000000000001" thickBot="1" x14ac:dyDescent="0.35">
      <c r="A2828" s="2">
        <v>2021</v>
      </c>
      <c r="B2828" s="118" t="s">
        <v>448</v>
      </c>
      <c r="C2828" s="120" t="s">
        <v>77</v>
      </c>
      <c r="D2828" s="16"/>
      <c r="E2828" s="16"/>
      <c r="F2828" s="21"/>
      <c r="G2828" s="85" t="s">
        <v>78</v>
      </c>
      <c r="H2828" s="94">
        <f>+H2829+H2842</f>
        <v>19399071000</v>
      </c>
      <c r="I2828" s="94">
        <f>+I2829+I2842</f>
        <v>0</v>
      </c>
      <c r="J2828" s="94">
        <f>+J2829+J2842</f>
        <v>0</v>
      </c>
      <c r="K2828" s="94">
        <f>+K2829+K2842</f>
        <v>1029413368.02</v>
      </c>
      <c r="L2828" s="94">
        <f>+L2829+L2842</f>
        <v>1319740566.02</v>
      </c>
      <c r="M2828" s="94">
        <f t="shared" si="1244"/>
        <v>-290327198</v>
      </c>
      <c r="N2828" s="94">
        <f>+N2829+N2842</f>
        <v>19108743802</v>
      </c>
      <c r="O2828" s="94">
        <f t="shared" ref="O2828:R2828" si="1263">+O2829+O2842</f>
        <v>18949496951.719997</v>
      </c>
      <c r="P2828" s="94">
        <f t="shared" si="1263"/>
        <v>18949496951.719997</v>
      </c>
      <c r="Q2828" s="94">
        <f t="shared" si="1263"/>
        <v>18834331959.82</v>
      </c>
      <c r="R2828" s="96">
        <f t="shared" si="1263"/>
        <v>18535292466.049999</v>
      </c>
    </row>
    <row r="2829" spans="1:18" ht="18.600000000000001" thickBot="1" x14ac:dyDescent="0.35">
      <c r="A2829" s="2">
        <v>2021</v>
      </c>
      <c r="B2829" s="118" t="s">
        <v>448</v>
      </c>
      <c r="C2829" s="120" t="s">
        <v>79</v>
      </c>
      <c r="D2829" s="16"/>
      <c r="E2829" s="16"/>
      <c r="F2829" s="21"/>
      <c r="G2829" s="85" t="s">
        <v>80</v>
      </c>
      <c r="H2829" s="95">
        <f>+H2830+H2833+H2840</f>
        <v>237491820</v>
      </c>
      <c r="I2829" s="95">
        <f>+I2830+I2833+I2840</f>
        <v>0</v>
      </c>
      <c r="J2829" s="95">
        <f>+J2830+J2833+J2840</f>
        <v>0</v>
      </c>
      <c r="K2829" s="95">
        <f>+K2830+K2833+K2840</f>
        <v>149424884.28</v>
      </c>
      <c r="L2829" s="95">
        <f>+L2830+L2833+L2840</f>
        <v>196440133.32999998</v>
      </c>
      <c r="M2829" s="95">
        <f t="shared" si="1244"/>
        <v>-47015249.049999982</v>
      </c>
      <c r="N2829" s="95">
        <f>+N2830+N2833+N2840</f>
        <v>190476570.94999999</v>
      </c>
      <c r="O2829" s="95">
        <f t="shared" ref="O2829:R2829" si="1264">+O2830+O2833+O2840</f>
        <v>187351923.00999999</v>
      </c>
      <c r="P2829" s="95">
        <f t="shared" si="1264"/>
        <v>187351923.00999999</v>
      </c>
      <c r="Q2829" s="95">
        <f t="shared" si="1264"/>
        <v>137336149.20000002</v>
      </c>
      <c r="R2829" s="97">
        <f t="shared" si="1264"/>
        <v>121447718.20000002</v>
      </c>
    </row>
    <row r="2830" spans="1:18" ht="47.4" thickBot="1" x14ac:dyDescent="0.35">
      <c r="A2830" s="2">
        <v>2021</v>
      </c>
      <c r="B2830" s="118" t="s">
        <v>448</v>
      </c>
      <c r="C2830" s="120" t="s">
        <v>81</v>
      </c>
      <c r="D2830" s="21"/>
      <c r="E2830" s="21"/>
      <c r="F2830" s="21"/>
      <c r="G2830" s="85" t="s">
        <v>82</v>
      </c>
      <c r="H2830" s="95">
        <f>+H2831+H2832</f>
        <v>39000000</v>
      </c>
      <c r="I2830" s="95">
        <f>+I2831+I2832</f>
        <v>0</v>
      </c>
      <c r="J2830" s="95">
        <f>+J2831+J2832</f>
        <v>0</v>
      </c>
      <c r="K2830" s="95">
        <f>+K2831+K2832</f>
        <v>0</v>
      </c>
      <c r="L2830" s="95">
        <f>+L2831+L2832</f>
        <v>10576103.890000001</v>
      </c>
      <c r="M2830" s="95">
        <f t="shared" si="1244"/>
        <v>-10576103.890000001</v>
      </c>
      <c r="N2830" s="95">
        <f>+N2831+N2832</f>
        <v>28423896.109999999</v>
      </c>
      <c r="O2830" s="95">
        <f t="shared" ref="O2830:R2830" si="1265">+O2831+O2832</f>
        <v>26427800.07</v>
      </c>
      <c r="P2830" s="95">
        <f t="shared" si="1265"/>
        <v>26427800.07</v>
      </c>
      <c r="Q2830" s="95">
        <f t="shared" si="1265"/>
        <v>8115259.0099999998</v>
      </c>
      <c r="R2830" s="97">
        <f t="shared" si="1265"/>
        <v>8115259.0099999998</v>
      </c>
    </row>
    <row r="2831" spans="1:18" ht="47.4" thickBot="1" x14ac:dyDescent="0.35">
      <c r="A2831" s="2">
        <v>2021</v>
      </c>
      <c r="B2831" s="118" t="s">
        <v>448</v>
      </c>
      <c r="C2831" s="121" t="s">
        <v>83</v>
      </c>
      <c r="D2831" s="21" t="s">
        <v>18</v>
      </c>
      <c r="E2831" s="21">
        <v>20</v>
      </c>
      <c r="F2831" s="21" t="s">
        <v>19</v>
      </c>
      <c r="G2831" s="88" t="s">
        <v>84</v>
      </c>
      <c r="H2831" s="90">
        <v>29000000</v>
      </c>
      <c r="I2831" s="90">
        <v>0</v>
      </c>
      <c r="J2831" s="90">
        <v>0</v>
      </c>
      <c r="K2831" s="90">
        <v>0</v>
      </c>
      <c r="L2831" s="90">
        <v>576201.51</v>
      </c>
      <c r="M2831" s="90">
        <f t="shared" si="1244"/>
        <v>-576201.51</v>
      </c>
      <c r="N2831" s="90">
        <f>+H2831+M2831</f>
        <v>28423798.489999998</v>
      </c>
      <c r="O2831" s="90">
        <v>26427702.449999999</v>
      </c>
      <c r="P2831" s="90">
        <v>26427702.449999999</v>
      </c>
      <c r="Q2831" s="90">
        <v>8115161.3899999997</v>
      </c>
      <c r="R2831" s="91">
        <v>8115161.3899999997</v>
      </c>
    </row>
    <row r="2832" spans="1:18" ht="31.8" thickBot="1" x14ac:dyDescent="0.35">
      <c r="A2832" s="2">
        <v>2021</v>
      </c>
      <c r="B2832" s="118" t="s">
        <v>448</v>
      </c>
      <c r="C2832" s="121" t="s">
        <v>85</v>
      </c>
      <c r="D2832" s="21" t="s">
        <v>18</v>
      </c>
      <c r="E2832" s="21">
        <v>20</v>
      </c>
      <c r="F2832" s="21" t="s">
        <v>19</v>
      </c>
      <c r="G2832" s="88" t="s">
        <v>86</v>
      </c>
      <c r="H2832" s="90">
        <v>10000000</v>
      </c>
      <c r="I2832" s="90">
        <v>0</v>
      </c>
      <c r="J2832" s="90">
        <v>0</v>
      </c>
      <c r="K2832" s="90">
        <v>0</v>
      </c>
      <c r="L2832" s="90">
        <v>9999902.3800000008</v>
      </c>
      <c r="M2832" s="90">
        <f t="shared" si="1244"/>
        <v>-9999902.3800000008</v>
      </c>
      <c r="N2832" s="90">
        <f>+H2832+M2832</f>
        <v>97.619999999180436</v>
      </c>
      <c r="O2832" s="90">
        <v>97.62</v>
      </c>
      <c r="P2832" s="90">
        <v>97.62</v>
      </c>
      <c r="Q2832" s="90">
        <v>97.62</v>
      </c>
      <c r="R2832" s="91">
        <v>97.62</v>
      </c>
    </row>
    <row r="2833" spans="1:18" ht="31.8" thickBot="1" x14ac:dyDescent="0.35">
      <c r="A2833" s="2">
        <v>2021</v>
      </c>
      <c r="B2833" s="118" t="s">
        <v>448</v>
      </c>
      <c r="C2833" s="122" t="s">
        <v>87</v>
      </c>
      <c r="D2833" s="21"/>
      <c r="E2833" s="21"/>
      <c r="F2833" s="21"/>
      <c r="G2833" s="85" t="s">
        <v>88</v>
      </c>
      <c r="H2833" s="95">
        <f>+H2834+H2835+H2837+H2838+H2839+H2836</f>
        <v>198491820</v>
      </c>
      <c r="I2833" s="95">
        <f>+I2834+I2835+I2837+I2838+I2839+I2836</f>
        <v>0</v>
      </c>
      <c r="J2833" s="95">
        <f>+J2834+J2835+J2837+J2838+J2839+J2836</f>
        <v>0</v>
      </c>
      <c r="K2833" s="95">
        <f>+K2834+K2835+K2837+K2838+K2839+K2836</f>
        <v>49424884.280000001</v>
      </c>
      <c r="L2833" s="95">
        <f>+L2834+L2835+L2837+L2838+L2839+L2836</f>
        <v>89124629.439999983</v>
      </c>
      <c r="M2833" s="95">
        <f t="shared" si="1244"/>
        <v>-39699745.159999982</v>
      </c>
      <c r="N2833" s="95">
        <f>+N2834+N2835+N2837+N2838+N2839+N2836</f>
        <v>158792074.84</v>
      </c>
      <c r="O2833" s="95">
        <f t="shared" ref="O2833:R2833" si="1266">+O2834+O2835+O2837+O2838+O2839+O2836</f>
        <v>157663522.94</v>
      </c>
      <c r="P2833" s="95">
        <f t="shared" si="1266"/>
        <v>157663522.94</v>
      </c>
      <c r="Q2833" s="95">
        <f t="shared" si="1266"/>
        <v>125960290.19000001</v>
      </c>
      <c r="R2833" s="97">
        <f t="shared" si="1266"/>
        <v>110071859.19000001</v>
      </c>
    </row>
    <row r="2834" spans="1:18" ht="31.8" thickBot="1" x14ac:dyDescent="0.35">
      <c r="A2834" s="2">
        <v>2021</v>
      </c>
      <c r="B2834" s="118" t="s">
        <v>448</v>
      </c>
      <c r="C2834" s="123" t="s">
        <v>89</v>
      </c>
      <c r="D2834" s="21" t="s">
        <v>18</v>
      </c>
      <c r="E2834" s="21">
        <v>20</v>
      </c>
      <c r="F2834" s="21" t="s">
        <v>19</v>
      </c>
      <c r="G2834" s="88" t="s">
        <v>90</v>
      </c>
      <c r="H2834" s="90">
        <v>40000000</v>
      </c>
      <c r="I2834" s="90">
        <v>0</v>
      </c>
      <c r="J2834" s="90">
        <v>0</v>
      </c>
      <c r="K2834" s="90">
        <v>0</v>
      </c>
      <c r="L2834" s="90">
        <v>23081620.550000001</v>
      </c>
      <c r="M2834" s="90">
        <f t="shared" si="1244"/>
        <v>-23081620.550000001</v>
      </c>
      <c r="N2834" s="90">
        <f t="shared" ref="N2834:N2839" si="1267">+H2834+M2834</f>
        <v>16918379.449999999</v>
      </c>
      <c r="O2834" s="90">
        <v>16422283.42</v>
      </c>
      <c r="P2834" s="90">
        <v>16422283.42</v>
      </c>
      <c r="Q2834" s="90">
        <v>5325694.6900000004</v>
      </c>
      <c r="R2834" s="91">
        <v>5325694.6900000004</v>
      </c>
    </row>
    <row r="2835" spans="1:18" ht="47.4" thickBot="1" x14ac:dyDescent="0.35">
      <c r="A2835" s="2">
        <v>2021</v>
      </c>
      <c r="B2835" s="118" t="s">
        <v>448</v>
      </c>
      <c r="C2835" s="123" t="s">
        <v>91</v>
      </c>
      <c r="D2835" s="21" t="s">
        <v>18</v>
      </c>
      <c r="E2835" s="21">
        <v>20</v>
      </c>
      <c r="F2835" s="21" t="s">
        <v>19</v>
      </c>
      <c r="G2835" s="88" t="s">
        <v>92</v>
      </c>
      <c r="H2835" s="90">
        <v>82491820</v>
      </c>
      <c r="I2835" s="90">
        <v>0</v>
      </c>
      <c r="J2835" s="90">
        <v>0</v>
      </c>
      <c r="K2835" s="90">
        <v>0</v>
      </c>
      <c r="L2835" s="90">
        <v>30066796.920000002</v>
      </c>
      <c r="M2835" s="90">
        <f t="shared" si="1244"/>
        <v>-30066796.920000002</v>
      </c>
      <c r="N2835" s="90">
        <f t="shared" si="1267"/>
        <v>52425023.079999998</v>
      </c>
      <c r="O2835" s="90">
        <v>52078063.25</v>
      </c>
      <c r="P2835" s="90">
        <v>52078063.25</v>
      </c>
      <c r="Q2835" s="90">
        <v>52078063.25</v>
      </c>
      <c r="R2835" s="91">
        <v>52078063.25</v>
      </c>
    </row>
    <row r="2836" spans="1:18" ht="18.600000000000001" thickBot="1" x14ac:dyDescent="0.35">
      <c r="A2836" s="2">
        <v>2021</v>
      </c>
      <c r="B2836" s="118" t="s">
        <v>448</v>
      </c>
      <c r="C2836" s="123" t="s">
        <v>93</v>
      </c>
      <c r="D2836" s="21" t="s">
        <v>18</v>
      </c>
      <c r="E2836" s="21">
        <v>20</v>
      </c>
      <c r="F2836" s="21" t="s">
        <v>19</v>
      </c>
      <c r="G2836" s="88" t="s">
        <v>94</v>
      </c>
      <c r="H2836" s="90">
        <v>2000000</v>
      </c>
      <c r="I2836" s="90">
        <v>0</v>
      </c>
      <c r="J2836" s="90">
        <v>0</v>
      </c>
      <c r="K2836" s="90">
        <v>0</v>
      </c>
      <c r="L2836" s="90">
        <v>1999989.96</v>
      </c>
      <c r="M2836" s="90">
        <f t="shared" si="1244"/>
        <v>-1999989.96</v>
      </c>
      <c r="N2836" s="90">
        <f t="shared" si="1267"/>
        <v>10.040000000037253</v>
      </c>
      <c r="O2836" s="90">
        <v>10.039999999999999</v>
      </c>
      <c r="P2836" s="90">
        <v>10.039999999999999</v>
      </c>
      <c r="Q2836" s="90">
        <v>10.039999999999999</v>
      </c>
      <c r="R2836" s="91">
        <v>10.039999999999999</v>
      </c>
    </row>
    <row r="2837" spans="1:18" ht="47.4" thickBot="1" x14ac:dyDescent="0.35">
      <c r="A2837" s="2">
        <v>2021</v>
      </c>
      <c r="B2837" s="118" t="s">
        <v>448</v>
      </c>
      <c r="C2837" s="123" t="s">
        <v>95</v>
      </c>
      <c r="D2837" s="21" t="s">
        <v>18</v>
      </c>
      <c r="E2837" s="21">
        <v>20</v>
      </c>
      <c r="F2837" s="21" t="s">
        <v>19</v>
      </c>
      <c r="G2837" s="88" t="s">
        <v>96</v>
      </c>
      <c r="H2837" s="90">
        <v>12000000</v>
      </c>
      <c r="I2837" s="90">
        <v>0</v>
      </c>
      <c r="J2837" s="90">
        <v>0</v>
      </c>
      <c r="K2837" s="90">
        <v>0</v>
      </c>
      <c r="L2837" s="90">
        <v>3972788.3200000003</v>
      </c>
      <c r="M2837" s="90">
        <f t="shared" si="1244"/>
        <v>-3972788.3200000003</v>
      </c>
      <c r="N2837" s="90">
        <f t="shared" si="1267"/>
        <v>8027211.6799999997</v>
      </c>
      <c r="O2837" s="90">
        <v>7741715.6399999997</v>
      </c>
      <c r="P2837" s="90">
        <v>7741715.6399999997</v>
      </c>
      <c r="Q2837" s="90">
        <v>1831761.82</v>
      </c>
      <c r="R2837" s="91">
        <v>1831761.82</v>
      </c>
    </row>
    <row r="2838" spans="1:18" ht="18.600000000000001" thickBot="1" x14ac:dyDescent="0.35">
      <c r="A2838" s="2">
        <v>2021</v>
      </c>
      <c r="B2838" s="118" t="s">
        <v>448</v>
      </c>
      <c r="C2838" s="123" t="s">
        <v>97</v>
      </c>
      <c r="D2838" s="21" t="s">
        <v>18</v>
      </c>
      <c r="E2838" s="21">
        <v>20</v>
      </c>
      <c r="F2838" s="21" t="s">
        <v>19</v>
      </c>
      <c r="G2838" s="88" t="s">
        <v>98</v>
      </c>
      <c r="H2838" s="90">
        <v>10000000</v>
      </c>
      <c r="I2838" s="90">
        <v>0</v>
      </c>
      <c r="J2838" s="90">
        <v>0</v>
      </c>
      <c r="K2838" s="90">
        <v>23501000</v>
      </c>
      <c r="L2838" s="90">
        <v>30000973</v>
      </c>
      <c r="M2838" s="90">
        <f t="shared" si="1244"/>
        <v>-6499973</v>
      </c>
      <c r="N2838" s="90">
        <f t="shared" si="1267"/>
        <v>3500027</v>
      </c>
      <c r="O2838" s="90">
        <v>3500027</v>
      </c>
      <c r="P2838" s="90">
        <v>3500027</v>
      </c>
      <c r="Q2838" s="90">
        <v>803336.8</v>
      </c>
      <c r="R2838" s="91">
        <v>803336.8</v>
      </c>
    </row>
    <row r="2839" spans="1:18" ht="18.600000000000001" thickBot="1" x14ac:dyDescent="0.35">
      <c r="A2839" s="2">
        <v>2021</v>
      </c>
      <c r="B2839" s="118" t="s">
        <v>448</v>
      </c>
      <c r="C2839" s="123" t="s">
        <v>99</v>
      </c>
      <c r="D2839" s="21" t="s">
        <v>18</v>
      </c>
      <c r="E2839" s="21">
        <v>20</v>
      </c>
      <c r="F2839" s="21" t="s">
        <v>19</v>
      </c>
      <c r="G2839" s="88" t="s">
        <v>100</v>
      </c>
      <c r="H2839" s="90">
        <v>52000000</v>
      </c>
      <c r="I2839" s="90">
        <v>0</v>
      </c>
      <c r="J2839" s="90">
        <v>0</v>
      </c>
      <c r="K2839" s="90">
        <v>25923884.280000001</v>
      </c>
      <c r="L2839" s="90">
        <v>2460.6899999976158</v>
      </c>
      <c r="M2839" s="90">
        <f t="shared" si="1244"/>
        <v>25921423.590000004</v>
      </c>
      <c r="N2839" s="90">
        <f t="shared" si="1267"/>
        <v>77921423.590000004</v>
      </c>
      <c r="O2839" s="90">
        <v>77921423.590000004</v>
      </c>
      <c r="P2839" s="90">
        <v>77921423.590000004</v>
      </c>
      <c r="Q2839" s="90">
        <v>65921423.590000004</v>
      </c>
      <c r="R2839" s="91">
        <v>50032992.590000004</v>
      </c>
    </row>
    <row r="2840" spans="1:18" ht="31.8" thickBot="1" x14ac:dyDescent="0.35">
      <c r="A2840" s="2">
        <v>2021</v>
      </c>
      <c r="B2840" s="118" t="s">
        <v>448</v>
      </c>
      <c r="C2840" s="122" t="s">
        <v>422</v>
      </c>
      <c r="D2840" s="16"/>
      <c r="E2840" s="16"/>
      <c r="F2840" s="16"/>
      <c r="G2840" s="85" t="s">
        <v>423</v>
      </c>
      <c r="H2840" s="95">
        <f>+H2841</f>
        <v>0</v>
      </c>
      <c r="I2840" s="95">
        <f>+I2841</f>
        <v>0</v>
      </c>
      <c r="J2840" s="95">
        <f>+J2841</f>
        <v>0</v>
      </c>
      <c r="K2840" s="95">
        <f>+K2841</f>
        <v>100000000</v>
      </c>
      <c r="L2840" s="95">
        <f>+L2841</f>
        <v>96739400</v>
      </c>
      <c r="M2840" s="95">
        <f t="shared" si="1244"/>
        <v>3260600</v>
      </c>
      <c r="N2840" s="95">
        <f>+N2841</f>
        <v>3260600</v>
      </c>
      <c r="O2840" s="95">
        <f t="shared" ref="O2840:R2840" si="1268">+O2841</f>
        <v>3260600</v>
      </c>
      <c r="P2840" s="95">
        <f t="shared" si="1268"/>
        <v>3260600</v>
      </c>
      <c r="Q2840" s="95">
        <f t="shared" si="1268"/>
        <v>3260600</v>
      </c>
      <c r="R2840" s="97">
        <f t="shared" si="1268"/>
        <v>3260600</v>
      </c>
    </row>
    <row r="2841" spans="1:18" ht="31.8" thickBot="1" x14ac:dyDescent="0.35">
      <c r="A2841" s="2">
        <v>2021</v>
      </c>
      <c r="B2841" s="118" t="s">
        <v>448</v>
      </c>
      <c r="C2841" s="123" t="s">
        <v>424</v>
      </c>
      <c r="D2841" s="21" t="s">
        <v>18</v>
      </c>
      <c r="E2841" s="21">
        <v>20</v>
      </c>
      <c r="F2841" s="21" t="s">
        <v>19</v>
      </c>
      <c r="G2841" s="88" t="s">
        <v>425</v>
      </c>
      <c r="H2841" s="90">
        <v>0</v>
      </c>
      <c r="I2841" s="90">
        <v>0</v>
      </c>
      <c r="J2841" s="90">
        <v>0</v>
      </c>
      <c r="K2841" s="90">
        <v>100000000</v>
      </c>
      <c r="L2841" s="90">
        <v>96739400</v>
      </c>
      <c r="M2841" s="90">
        <f t="shared" si="1244"/>
        <v>3260600</v>
      </c>
      <c r="N2841" s="90">
        <f>+H2841+M2841</f>
        <v>3260600</v>
      </c>
      <c r="O2841" s="90">
        <v>3260600</v>
      </c>
      <c r="P2841" s="90">
        <v>3260600</v>
      </c>
      <c r="Q2841" s="90">
        <v>3260600</v>
      </c>
      <c r="R2841" s="91">
        <v>3260600</v>
      </c>
    </row>
    <row r="2842" spans="1:18" ht="18.600000000000001" thickBot="1" x14ac:dyDescent="0.35">
      <c r="A2842" s="2">
        <v>2021</v>
      </c>
      <c r="B2842" s="118" t="s">
        <v>448</v>
      </c>
      <c r="C2842" s="120" t="s">
        <v>101</v>
      </c>
      <c r="D2842" s="21"/>
      <c r="E2842" s="21"/>
      <c r="F2842" s="21"/>
      <c r="G2842" s="85" t="s">
        <v>102</v>
      </c>
      <c r="H2842" s="95">
        <f>+H2843+H2854+H2861+H2867+H2850</f>
        <v>19161579180</v>
      </c>
      <c r="I2842" s="95">
        <f>+I2843+I2854+I2861+I2867+I2850</f>
        <v>0</v>
      </c>
      <c r="J2842" s="95">
        <f>+J2843+J2854+J2861+J2867+J2850</f>
        <v>0</v>
      </c>
      <c r="K2842" s="95">
        <f>+K2843+K2854+K2861+K2867+K2850</f>
        <v>879988483.74000001</v>
      </c>
      <c r="L2842" s="95">
        <f>+L2843+L2854+L2861+L2867+L2850</f>
        <v>1123300432.6900001</v>
      </c>
      <c r="M2842" s="95">
        <f t="shared" si="1244"/>
        <v>-243311948.95000005</v>
      </c>
      <c r="N2842" s="95">
        <f>+N2843+N2854+N2861+N2867+N2850</f>
        <v>18918267231.049999</v>
      </c>
      <c r="O2842" s="95">
        <f t="shared" ref="O2842:R2842" si="1269">+O2843+O2854+O2861+O2867+O2850</f>
        <v>18762145028.709999</v>
      </c>
      <c r="P2842" s="95">
        <f t="shared" si="1269"/>
        <v>18762145028.709999</v>
      </c>
      <c r="Q2842" s="95">
        <f t="shared" si="1269"/>
        <v>18696995810.619999</v>
      </c>
      <c r="R2842" s="97">
        <f t="shared" si="1269"/>
        <v>18413844747.849998</v>
      </c>
    </row>
    <row r="2843" spans="1:18" ht="63" thickBot="1" x14ac:dyDescent="0.35">
      <c r="A2843" s="2">
        <v>2021</v>
      </c>
      <c r="B2843" s="118" t="s">
        <v>448</v>
      </c>
      <c r="C2843" s="120" t="s">
        <v>103</v>
      </c>
      <c r="D2843" s="21"/>
      <c r="E2843" s="21"/>
      <c r="F2843" s="21"/>
      <c r="G2843" s="85" t="s">
        <v>104</v>
      </c>
      <c r="H2843" s="95">
        <f>+H2844+H2847+H2848+H2849+H2846+H2845</f>
        <v>853000000</v>
      </c>
      <c r="I2843" s="95">
        <f t="shared" ref="I2843:L2843" si="1270">+I2844+I2847+I2848+I2849+I2846+I2845</f>
        <v>0</v>
      </c>
      <c r="J2843" s="95">
        <f t="shared" si="1270"/>
        <v>0</v>
      </c>
      <c r="K2843" s="95">
        <f t="shared" si="1270"/>
        <v>8423220</v>
      </c>
      <c r="L2843" s="95">
        <f t="shared" si="1270"/>
        <v>226343046.85000002</v>
      </c>
      <c r="M2843" s="95">
        <f t="shared" si="1244"/>
        <v>-217919826.85000002</v>
      </c>
      <c r="N2843" s="95">
        <f>+N2844+N2847+N2848+N2849+N2846+N2845</f>
        <v>635080173.1500001</v>
      </c>
      <c r="O2843" s="95">
        <f t="shared" ref="O2843:R2843" si="1271">+O2844+O2847+O2848+O2849+O2846+O2845</f>
        <v>554070839.83000004</v>
      </c>
      <c r="P2843" s="95">
        <f t="shared" si="1271"/>
        <v>554070839.83000004</v>
      </c>
      <c r="Q2843" s="95">
        <f t="shared" si="1271"/>
        <v>554070839.83000004</v>
      </c>
      <c r="R2843" s="97">
        <f t="shared" si="1271"/>
        <v>462190921.82999998</v>
      </c>
    </row>
    <row r="2844" spans="1:18" ht="31.8" thickBot="1" x14ac:dyDescent="0.35">
      <c r="A2844" s="2">
        <v>2021</v>
      </c>
      <c r="B2844" s="118" t="s">
        <v>448</v>
      </c>
      <c r="C2844" s="121" t="s">
        <v>105</v>
      </c>
      <c r="D2844" s="21" t="s">
        <v>18</v>
      </c>
      <c r="E2844" s="21">
        <v>20</v>
      </c>
      <c r="F2844" s="21" t="s">
        <v>19</v>
      </c>
      <c r="G2844" s="88" t="s">
        <v>106</v>
      </c>
      <c r="H2844" s="90">
        <v>6000000</v>
      </c>
      <c r="I2844" s="90">
        <v>0</v>
      </c>
      <c r="J2844" s="90">
        <v>0</v>
      </c>
      <c r="K2844" s="90">
        <v>0</v>
      </c>
      <c r="L2844" s="90">
        <v>3057988.74</v>
      </c>
      <c r="M2844" s="90">
        <f t="shared" si="1244"/>
        <v>-3057988.74</v>
      </c>
      <c r="N2844" s="90">
        <f t="shared" ref="N2844:N2849" si="1272">+H2844+M2844</f>
        <v>2942011.26</v>
      </c>
      <c r="O2844" s="90">
        <v>1202721.42</v>
      </c>
      <c r="P2844" s="90">
        <v>1202721.42</v>
      </c>
      <c r="Q2844" s="90">
        <v>1202721.42</v>
      </c>
      <c r="R2844" s="91">
        <v>1202721.42</v>
      </c>
    </row>
    <row r="2845" spans="1:18" ht="18.600000000000001" thickBot="1" x14ac:dyDescent="0.35">
      <c r="A2845" s="2">
        <v>2021</v>
      </c>
      <c r="B2845" s="118" t="s">
        <v>448</v>
      </c>
      <c r="C2845" s="121" t="s">
        <v>443</v>
      </c>
      <c r="D2845" s="21" t="s">
        <v>18</v>
      </c>
      <c r="E2845" s="21">
        <v>20</v>
      </c>
      <c r="F2845" s="21" t="s">
        <v>19</v>
      </c>
      <c r="G2845" s="88" t="s">
        <v>444</v>
      </c>
      <c r="H2845" s="90">
        <v>0</v>
      </c>
      <c r="I2845" s="90">
        <v>0</v>
      </c>
      <c r="J2845" s="90">
        <v>0</v>
      </c>
      <c r="K2845" s="90">
        <v>5000000</v>
      </c>
      <c r="L2845" s="90">
        <v>0</v>
      </c>
      <c r="M2845" s="90">
        <f t="shared" si="1244"/>
        <v>5000000</v>
      </c>
      <c r="N2845" s="90">
        <f t="shared" si="1272"/>
        <v>5000000</v>
      </c>
      <c r="O2845" s="90">
        <v>5000000</v>
      </c>
      <c r="P2845" s="90">
        <v>5000000</v>
      </c>
      <c r="Q2845" s="90">
        <v>5000000</v>
      </c>
      <c r="R2845" s="91">
        <v>0</v>
      </c>
    </row>
    <row r="2846" spans="1:18" ht="18.600000000000001" thickBot="1" x14ac:dyDescent="0.35">
      <c r="A2846" s="2">
        <v>2021</v>
      </c>
      <c r="B2846" s="118" t="s">
        <v>448</v>
      </c>
      <c r="C2846" s="121" t="s">
        <v>397</v>
      </c>
      <c r="D2846" s="21" t="s">
        <v>18</v>
      </c>
      <c r="E2846" s="21">
        <v>20</v>
      </c>
      <c r="F2846" s="21" t="s">
        <v>19</v>
      </c>
      <c r="G2846" s="88" t="s">
        <v>398</v>
      </c>
      <c r="H2846" s="90">
        <v>0</v>
      </c>
      <c r="I2846" s="90">
        <v>0</v>
      </c>
      <c r="J2846" s="90">
        <v>0</v>
      </c>
      <c r="K2846" s="90">
        <f>3422220+1000</f>
        <v>3423220</v>
      </c>
      <c r="L2846" s="90">
        <v>991.3</v>
      </c>
      <c r="M2846" s="90">
        <f t="shared" si="1244"/>
        <v>3422228.7</v>
      </c>
      <c r="N2846" s="90">
        <f t="shared" si="1272"/>
        <v>3422228.7</v>
      </c>
      <c r="O2846" s="90">
        <v>480658.7</v>
      </c>
      <c r="P2846" s="90">
        <v>480658.7</v>
      </c>
      <c r="Q2846" s="90">
        <v>480658.7</v>
      </c>
      <c r="R2846" s="91">
        <v>480658.7</v>
      </c>
    </row>
    <row r="2847" spans="1:18" ht="18.600000000000001" thickBot="1" x14ac:dyDescent="0.35">
      <c r="A2847" s="2">
        <v>2021</v>
      </c>
      <c r="B2847" s="118" t="s">
        <v>448</v>
      </c>
      <c r="C2847" s="121" t="s">
        <v>107</v>
      </c>
      <c r="D2847" s="21" t="s">
        <v>18</v>
      </c>
      <c r="E2847" s="21">
        <v>20</v>
      </c>
      <c r="F2847" s="21" t="s">
        <v>19</v>
      </c>
      <c r="G2847" s="88" t="s">
        <v>108</v>
      </c>
      <c r="H2847" s="90">
        <v>15000000</v>
      </c>
      <c r="I2847" s="90">
        <v>0</v>
      </c>
      <c r="J2847" s="90">
        <v>0</v>
      </c>
      <c r="K2847" s="90">
        <v>0</v>
      </c>
      <c r="L2847" s="90">
        <v>4838163.8100000005</v>
      </c>
      <c r="M2847" s="90">
        <f t="shared" si="1244"/>
        <v>-4838163.8100000005</v>
      </c>
      <c r="N2847" s="90">
        <f t="shared" si="1272"/>
        <v>10161836.189999999</v>
      </c>
      <c r="O2847" s="90">
        <v>6496159.0199999996</v>
      </c>
      <c r="P2847" s="90">
        <v>6496159.0199999996</v>
      </c>
      <c r="Q2847" s="90">
        <v>6496159.0199999996</v>
      </c>
      <c r="R2847" s="91">
        <v>6496159.0199999996</v>
      </c>
    </row>
    <row r="2848" spans="1:18" ht="18.600000000000001" thickBot="1" x14ac:dyDescent="0.35">
      <c r="A2848" s="2">
        <v>2021</v>
      </c>
      <c r="B2848" s="118" t="s">
        <v>448</v>
      </c>
      <c r="C2848" s="121" t="s">
        <v>109</v>
      </c>
      <c r="D2848" s="21" t="s">
        <v>18</v>
      </c>
      <c r="E2848" s="21">
        <v>20</v>
      </c>
      <c r="F2848" s="21" t="s">
        <v>19</v>
      </c>
      <c r="G2848" s="88" t="s">
        <v>110</v>
      </c>
      <c r="H2848" s="90">
        <v>456000000</v>
      </c>
      <c r="I2848" s="90">
        <v>0</v>
      </c>
      <c r="J2848" s="90">
        <v>0</v>
      </c>
      <c r="K2848" s="90">
        <v>0</v>
      </c>
      <c r="L2848" s="90">
        <f>10000000+46316072+4342204+15047344</f>
        <v>75705620</v>
      </c>
      <c r="M2848" s="90">
        <f t="shared" si="1244"/>
        <v>-75705620</v>
      </c>
      <c r="N2848" s="90">
        <f t="shared" si="1272"/>
        <v>380294380</v>
      </c>
      <c r="O2848" s="90">
        <v>307631584</v>
      </c>
      <c r="P2848" s="90">
        <v>307631584</v>
      </c>
      <c r="Q2848" s="90">
        <v>307631584</v>
      </c>
      <c r="R2848" s="91">
        <v>220751666</v>
      </c>
    </row>
    <row r="2849" spans="1:18" ht="31.8" thickBot="1" x14ac:dyDescent="0.35">
      <c r="A2849" s="2">
        <v>2021</v>
      </c>
      <c r="B2849" s="118" t="s">
        <v>448</v>
      </c>
      <c r="C2849" s="121" t="s">
        <v>111</v>
      </c>
      <c r="D2849" s="21" t="s">
        <v>18</v>
      </c>
      <c r="E2849" s="21">
        <v>20</v>
      </c>
      <c r="F2849" s="21" t="s">
        <v>19</v>
      </c>
      <c r="G2849" s="88" t="s">
        <v>112</v>
      </c>
      <c r="H2849" s="90">
        <v>376000000</v>
      </c>
      <c r="I2849" s="90">
        <v>0</v>
      </c>
      <c r="J2849" s="90">
        <v>0</v>
      </c>
      <c r="K2849" s="90">
        <v>0</v>
      </c>
      <c r="L2849" s="90">
        <f>85000000+23781470.89+30784399.11+3174413</f>
        <v>142740283</v>
      </c>
      <c r="M2849" s="90">
        <f t="shared" si="1244"/>
        <v>-142740283</v>
      </c>
      <c r="N2849" s="90">
        <f t="shared" si="1272"/>
        <v>233259717</v>
      </c>
      <c r="O2849" s="90">
        <v>233259716.69</v>
      </c>
      <c r="P2849" s="90">
        <v>233259716.69</v>
      </c>
      <c r="Q2849" s="90">
        <v>233259716.69</v>
      </c>
      <c r="R2849" s="91">
        <v>233259716.69</v>
      </c>
    </row>
    <row r="2850" spans="1:18" ht="47.4" thickBot="1" x14ac:dyDescent="0.35">
      <c r="A2850" s="2">
        <v>2021</v>
      </c>
      <c r="B2850" s="118" t="s">
        <v>448</v>
      </c>
      <c r="C2850" s="120" t="s">
        <v>113</v>
      </c>
      <c r="D2850" s="21"/>
      <c r="E2850" s="21"/>
      <c r="F2850" s="21"/>
      <c r="G2850" s="85" t="s">
        <v>114</v>
      </c>
      <c r="H2850" s="95">
        <f>+H2851+H2852+H2853</f>
        <v>9682389879</v>
      </c>
      <c r="I2850" s="95">
        <f>+I2851+I2852+I2853</f>
        <v>0</v>
      </c>
      <c r="J2850" s="95">
        <f>+J2851+J2852+J2853</f>
        <v>0</v>
      </c>
      <c r="K2850" s="95">
        <f>+K2851+K2852+K2853</f>
        <v>173652555.59999999</v>
      </c>
      <c r="L2850" s="95">
        <f>+L2851+L2852+L2853</f>
        <v>61847715.159999996</v>
      </c>
      <c r="M2850" s="95">
        <f t="shared" si="1244"/>
        <v>111804840.44</v>
      </c>
      <c r="N2850" s="95">
        <f>+N2851+N2852+N2853</f>
        <v>9794194719.4399986</v>
      </c>
      <c r="O2850" s="95">
        <f t="shared" ref="O2850:R2850" si="1273">+O2851+O2852+O2853</f>
        <v>9794194719.4399986</v>
      </c>
      <c r="P2850" s="95">
        <f t="shared" si="1273"/>
        <v>9794194719.4399986</v>
      </c>
      <c r="Q2850" s="95">
        <f t="shared" si="1273"/>
        <v>9786307208.3499985</v>
      </c>
      <c r="R2850" s="97">
        <f t="shared" si="1273"/>
        <v>9786307208.3499985</v>
      </c>
    </row>
    <row r="2851" spans="1:18" ht="18.600000000000001" thickBot="1" x14ac:dyDescent="0.35">
      <c r="A2851" s="2">
        <v>2021</v>
      </c>
      <c r="B2851" s="118" t="s">
        <v>448</v>
      </c>
      <c r="C2851" s="121" t="s">
        <v>115</v>
      </c>
      <c r="D2851" s="21" t="s">
        <v>18</v>
      </c>
      <c r="E2851" s="21">
        <v>20</v>
      </c>
      <c r="F2851" s="21" t="s">
        <v>19</v>
      </c>
      <c r="G2851" s="88" t="s">
        <v>116</v>
      </c>
      <c r="H2851" s="90">
        <v>1764740547</v>
      </c>
      <c r="I2851" s="90">
        <v>0</v>
      </c>
      <c r="J2851" s="90">
        <v>0</v>
      </c>
      <c r="K2851" s="90">
        <f>55459348+1804849</f>
        <v>57264197</v>
      </c>
      <c r="L2851" s="90">
        <v>516178</v>
      </c>
      <c r="M2851" s="90">
        <f t="shared" si="1244"/>
        <v>56748019</v>
      </c>
      <c r="N2851" s="90">
        <f>+H2851+M2851</f>
        <v>1821488566</v>
      </c>
      <c r="O2851" s="90">
        <v>1821488566</v>
      </c>
      <c r="P2851" s="90">
        <v>1821488566</v>
      </c>
      <c r="Q2851" s="90">
        <v>1821488566</v>
      </c>
      <c r="R2851" s="91">
        <v>1821488566</v>
      </c>
    </row>
    <row r="2852" spans="1:18" ht="18.600000000000001" thickBot="1" x14ac:dyDescent="0.35">
      <c r="A2852" s="2">
        <v>2021</v>
      </c>
      <c r="B2852" s="118" t="s">
        <v>448</v>
      </c>
      <c r="C2852" s="121" t="s">
        <v>117</v>
      </c>
      <c r="D2852" s="21" t="s">
        <v>18</v>
      </c>
      <c r="E2852" s="21">
        <v>20</v>
      </c>
      <c r="F2852" s="21" t="s">
        <v>19</v>
      </c>
      <c r="G2852" s="88" t="s">
        <v>118</v>
      </c>
      <c r="H2852" s="90">
        <v>7916649332</v>
      </c>
      <c r="I2852" s="90">
        <v>0</v>
      </c>
      <c r="J2852" s="90">
        <v>0</v>
      </c>
      <c r="K2852" s="90">
        <v>106388358.59999999</v>
      </c>
      <c r="L2852" s="90">
        <f>3422220+8575775.1+34234979.72+1804849+13293713.34</f>
        <v>61331537.159999996</v>
      </c>
      <c r="M2852" s="90">
        <f t="shared" si="1244"/>
        <v>45056821.439999998</v>
      </c>
      <c r="N2852" s="90">
        <f>+H2852+M2852</f>
        <v>7961706153.4399996</v>
      </c>
      <c r="O2852" s="90">
        <v>7961706153.4399996</v>
      </c>
      <c r="P2852" s="90">
        <v>7961706153.4399996</v>
      </c>
      <c r="Q2852" s="90">
        <v>7961706153.4399996</v>
      </c>
      <c r="R2852" s="91">
        <v>7961706153.4399996</v>
      </c>
    </row>
    <row r="2853" spans="1:18" ht="31.8" thickBot="1" x14ac:dyDescent="0.35">
      <c r="A2853" s="2">
        <v>2021</v>
      </c>
      <c r="B2853" s="118" t="s">
        <v>448</v>
      </c>
      <c r="C2853" s="121" t="s">
        <v>119</v>
      </c>
      <c r="D2853" s="21" t="s">
        <v>18</v>
      </c>
      <c r="E2853" s="21">
        <v>20</v>
      </c>
      <c r="F2853" s="21" t="s">
        <v>19</v>
      </c>
      <c r="G2853" s="88" t="s">
        <v>120</v>
      </c>
      <c r="H2853" s="90">
        <v>1000000</v>
      </c>
      <c r="I2853" s="90">
        <v>0</v>
      </c>
      <c r="J2853" s="90">
        <v>0</v>
      </c>
      <c r="K2853" s="90">
        <v>10000000</v>
      </c>
      <c r="L2853" s="90">
        <v>0</v>
      </c>
      <c r="M2853" s="90">
        <f t="shared" si="1244"/>
        <v>10000000</v>
      </c>
      <c r="N2853" s="90">
        <f>+H2853+M2853</f>
        <v>11000000</v>
      </c>
      <c r="O2853" s="90">
        <v>11000000</v>
      </c>
      <c r="P2853" s="90">
        <v>11000000</v>
      </c>
      <c r="Q2853" s="90">
        <v>3112488.91</v>
      </c>
      <c r="R2853" s="91">
        <v>3112488.91</v>
      </c>
    </row>
    <row r="2854" spans="1:18" ht="31.8" thickBot="1" x14ac:dyDescent="0.35">
      <c r="A2854" s="2">
        <v>2021</v>
      </c>
      <c r="B2854" s="118" t="s">
        <v>448</v>
      </c>
      <c r="C2854" s="120" t="s">
        <v>121</v>
      </c>
      <c r="D2854" s="21"/>
      <c r="E2854" s="21"/>
      <c r="F2854" s="21"/>
      <c r="G2854" s="85" t="s">
        <v>122</v>
      </c>
      <c r="H2854" s="95">
        <f>SUM(H2855:H2860)</f>
        <v>8027189301</v>
      </c>
      <c r="I2854" s="95">
        <f>SUM(I2855:I2860)</f>
        <v>0</v>
      </c>
      <c r="J2854" s="95">
        <f>SUM(J2855:J2860)</f>
        <v>0</v>
      </c>
      <c r="K2854" s="95">
        <f>SUM(K2855:K2860)</f>
        <v>450139488.51999998</v>
      </c>
      <c r="L2854" s="95">
        <f>SUM(L2855:L2860)</f>
        <v>563995884.5</v>
      </c>
      <c r="M2854" s="95">
        <f t="shared" si="1244"/>
        <v>-113856395.98000002</v>
      </c>
      <c r="N2854" s="95">
        <f>SUM(N2855:N2860)</f>
        <v>7913332905.0199995</v>
      </c>
      <c r="O2854" s="95">
        <f t="shared" ref="O2854:R2854" si="1274">SUM(O2855:O2860)</f>
        <v>7852464569.0600004</v>
      </c>
      <c r="P2854" s="95">
        <f t="shared" si="1274"/>
        <v>7852464569.0600004</v>
      </c>
      <c r="Q2854" s="95">
        <f t="shared" si="1274"/>
        <v>7795937596.0600004</v>
      </c>
      <c r="R2854" s="97">
        <f t="shared" si="1274"/>
        <v>7606146011.29</v>
      </c>
    </row>
    <row r="2855" spans="1:18" ht="18.600000000000001" thickBot="1" x14ac:dyDescent="0.35">
      <c r="A2855" s="2">
        <v>2021</v>
      </c>
      <c r="B2855" s="118" t="s">
        <v>448</v>
      </c>
      <c r="C2855" s="121" t="s">
        <v>123</v>
      </c>
      <c r="D2855" s="21" t="s">
        <v>18</v>
      </c>
      <c r="E2855" s="21">
        <v>20</v>
      </c>
      <c r="F2855" s="21" t="s">
        <v>19</v>
      </c>
      <c r="G2855" s="88" t="s">
        <v>124</v>
      </c>
      <c r="H2855" s="90">
        <v>1901794484</v>
      </c>
      <c r="I2855" s="90">
        <v>0</v>
      </c>
      <c r="J2855" s="90">
        <v>0</v>
      </c>
      <c r="K2855" s="90">
        <f>58000000+84968400+46410000+46316072+33656055+4252084.61</f>
        <v>273602611.61000001</v>
      </c>
      <c r="L2855" s="90">
        <v>0</v>
      </c>
      <c r="M2855" s="90">
        <f t="shared" si="1244"/>
        <v>273602611.61000001</v>
      </c>
      <c r="N2855" s="90">
        <f t="shared" ref="N2855:N2860" si="1275">+H2855+M2855</f>
        <v>2175397095.6100001</v>
      </c>
      <c r="O2855" s="90">
        <v>2144205886.5699999</v>
      </c>
      <c r="P2855" s="90">
        <v>2144205886.5699999</v>
      </c>
      <c r="Q2855" s="90">
        <v>2144205886.5699999</v>
      </c>
      <c r="R2855" s="91">
        <v>2078266980.5699999</v>
      </c>
    </row>
    <row r="2856" spans="1:18" ht="31.8" thickBot="1" x14ac:dyDescent="0.35">
      <c r="A2856" s="2">
        <v>2021</v>
      </c>
      <c r="B2856" s="118" t="s">
        <v>448</v>
      </c>
      <c r="C2856" s="121" t="s">
        <v>125</v>
      </c>
      <c r="D2856" s="21" t="s">
        <v>18</v>
      </c>
      <c r="E2856" s="21">
        <v>20</v>
      </c>
      <c r="F2856" s="21" t="s">
        <v>19</v>
      </c>
      <c r="G2856" s="88" t="s">
        <v>126</v>
      </c>
      <c r="H2856" s="90">
        <v>3522762176</v>
      </c>
      <c r="I2856" s="90">
        <v>0</v>
      </c>
      <c r="J2856" s="90">
        <v>0</v>
      </c>
      <c r="K2856" s="90">
        <v>0</v>
      </c>
      <c r="L2856" s="90">
        <f>23501000+58000000+33656055+75603959.49+19221142.14</f>
        <v>209982156.63</v>
      </c>
      <c r="M2856" s="90">
        <f t="shared" si="1244"/>
        <v>-209982156.63</v>
      </c>
      <c r="N2856" s="90">
        <f t="shared" si="1275"/>
        <v>3312780019.3699999</v>
      </c>
      <c r="O2856" s="90">
        <v>3301997299.3699999</v>
      </c>
      <c r="P2856" s="90">
        <v>3301997299.3699999</v>
      </c>
      <c r="Q2856" s="90">
        <v>3301997299.3699999</v>
      </c>
      <c r="R2856" s="91">
        <v>3216714969.3699999</v>
      </c>
    </row>
    <row r="2857" spans="1:18" ht="31.8" thickBot="1" x14ac:dyDescent="0.35">
      <c r="A2857" s="2">
        <v>2021</v>
      </c>
      <c r="B2857" s="118" t="s">
        <v>448</v>
      </c>
      <c r="C2857" s="121" t="s">
        <v>127</v>
      </c>
      <c r="D2857" s="21" t="s">
        <v>18</v>
      </c>
      <c r="E2857" s="21">
        <v>20</v>
      </c>
      <c r="F2857" s="21" t="s">
        <v>19</v>
      </c>
      <c r="G2857" s="88" t="s">
        <v>128</v>
      </c>
      <c r="H2857" s="90">
        <v>438053756</v>
      </c>
      <c r="I2857" s="90">
        <v>0</v>
      </c>
      <c r="J2857" s="90">
        <v>0</v>
      </c>
      <c r="K2857" s="90">
        <f>23781470.89+4342204</f>
        <v>28123674.890000001</v>
      </c>
      <c r="L2857" s="90">
        <f>99083304.05+46410000+3993935.67</f>
        <v>149487239.72</v>
      </c>
      <c r="M2857" s="90">
        <f t="shared" ref="M2857:M2920" si="1276">+I2857-J2857+K2857-L2857</f>
        <v>-121363564.83</v>
      </c>
      <c r="N2857" s="90">
        <f t="shared" si="1275"/>
        <v>316690191.17000002</v>
      </c>
      <c r="O2857" s="90">
        <v>316689859.17000002</v>
      </c>
      <c r="P2857" s="90">
        <v>316689859.17000002</v>
      </c>
      <c r="Q2857" s="90">
        <v>316689859.17000002</v>
      </c>
      <c r="R2857" s="91">
        <v>312347655.17000002</v>
      </c>
    </row>
    <row r="2858" spans="1:18" ht="18.600000000000001" thickBot="1" x14ac:dyDescent="0.35">
      <c r="A2858" s="2">
        <v>2021</v>
      </c>
      <c r="B2858" s="118" t="s">
        <v>448</v>
      </c>
      <c r="C2858" s="121" t="s">
        <v>129</v>
      </c>
      <c r="D2858" s="21" t="s">
        <v>18</v>
      </c>
      <c r="E2858" s="21">
        <v>20</v>
      </c>
      <c r="F2858" s="21" t="s">
        <v>19</v>
      </c>
      <c r="G2858" s="88" t="s">
        <v>130</v>
      </c>
      <c r="H2858" s="90">
        <v>1485186461</v>
      </c>
      <c r="I2858" s="90">
        <v>0</v>
      </c>
      <c r="J2858" s="90">
        <v>0</v>
      </c>
      <c r="K2858" s="90">
        <f>119466283.77+5000000</f>
        <v>124466283.77</v>
      </c>
      <c r="L2858" s="90">
        <f>100000000+10000000+11520277.47</f>
        <v>121520277.47</v>
      </c>
      <c r="M2858" s="90">
        <f t="shared" si="1276"/>
        <v>2946006.299999997</v>
      </c>
      <c r="N2858" s="90">
        <f t="shared" si="1275"/>
        <v>1488132467.3</v>
      </c>
      <c r="O2858" s="90">
        <v>1485892319.98</v>
      </c>
      <c r="P2858" s="90">
        <v>1485892319.98</v>
      </c>
      <c r="Q2858" s="90">
        <v>1429365346.98</v>
      </c>
      <c r="R2858" s="91">
        <v>1412139202.98</v>
      </c>
    </row>
    <row r="2859" spans="1:18" ht="47.4" thickBot="1" x14ac:dyDescent="0.35">
      <c r="A2859" s="2">
        <v>2021</v>
      </c>
      <c r="B2859" s="118" t="s">
        <v>448</v>
      </c>
      <c r="C2859" s="121" t="s">
        <v>131</v>
      </c>
      <c r="D2859" s="21" t="s">
        <v>18</v>
      </c>
      <c r="E2859" s="21">
        <v>20</v>
      </c>
      <c r="F2859" s="21" t="s">
        <v>19</v>
      </c>
      <c r="G2859" s="88" t="s">
        <v>132</v>
      </c>
      <c r="H2859" s="90">
        <v>160471120</v>
      </c>
      <c r="I2859" s="90">
        <v>0</v>
      </c>
      <c r="J2859" s="90">
        <v>0</v>
      </c>
      <c r="K2859" s="90">
        <v>10094918.25</v>
      </c>
      <c r="L2859" s="90">
        <v>64647.59</v>
      </c>
      <c r="M2859" s="90">
        <f t="shared" si="1276"/>
        <v>10030270.66</v>
      </c>
      <c r="N2859" s="90">
        <f t="shared" si="1275"/>
        <v>170501390.66</v>
      </c>
      <c r="O2859" s="90">
        <v>153847463.06</v>
      </c>
      <c r="P2859" s="90">
        <v>153847463.06</v>
      </c>
      <c r="Q2859" s="90">
        <v>153847463.06</v>
      </c>
      <c r="R2859" s="91">
        <v>136845462.28999999</v>
      </c>
    </row>
    <row r="2860" spans="1:18" ht="47.4" thickBot="1" x14ac:dyDescent="0.35">
      <c r="A2860" s="2">
        <v>2021</v>
      </c>
      <c r="B2860" s="118" t="s">
        <v>448</v>
      </c>
      <c r="C2860" s="121" t="s">
        <v>133</v>
      </c>
      <c r="D2860" s="21" t="s">
        <v>18</v>
      </c>
      <c r="E2860" s="21">
        <v>20</v>
      </c>
      <c r="F2860" s="21" t="s">
        <v>19</v>
      </c>
      <c r="G2860" s="88" t="s">
        <v>134</v>
      </c>
      <c r="H2860" s="90">
        <v>518921304</v>
      </c>
      <c r="I2860" s="90">
        <v>0</v>
      </c>
      <c r="J2860" s="90">
        <v>0</v>
      </c>
      <c r="K2860" s="90">
        <v>13852000</v>
      </c>
      <c r="L2860" s="90">
        <f>55459348+27443027.43+39187.66</f>
        <v>82941563.090000004</v>
      </c>
      <c r="M2860" s="90">
        <f t="shared" si="1276"/>
        <v>-69089563.090000004</v>
      </c>
      <c r="N2860" s="90">
        <f t="shared" si="1275"/>
        <v>449831740.90999997</v>
      </c>
      <c r="O2860" s="90">
        <v>449831740.91000003</v>
      </c>
      <c r="P2860" s="90">
        <v>449831740.91000003</v>
      </c>
      <c r="Q2860" s="90">
        <v>449831740.91000003</v>
      </c>
      <c r="R2860" s="91">
        <v>449831740.91000003</v>
      </c>
    </row>
    <row r="2861" spans="1:18" ht="31.8" thickBot="1" x14ac:dyDescent="0.35">
      <c r="A2861" s="2">
        <v>2021</v>
      </c>
      <c r="B2861" s="118" t="s">
        <v>448</v>
      </c>
      <c r="C2861" s="120" t="s">
        <v>135</v>
      </c>
      <c r="D2861" s="21"/>
      <c r="E2861" s="21"/>
      <c r="F2861" s="21"/>
      <c r="G2861" s="85" t="s">
        <v>136</v>
      </c>
      <c r="H2861" s="95">
        <f>SUM(H2862:H2866)</f>
        <v>563000000</v>
      </c>
      <c r="I2861" s="95">
        <f>SUM(I2862:I2866)</f>
        <v>0</v>
      </c>
      <c r="J2861" s="95">
        <f>SUM(J2862:J2866)</f>
        <v>0</v>
      </c>
      <c r="K2861" s="95">
        <f>SUM(K2862:K2866)</f>
        <v>247773219.62</v>
      </c>
      <c r="L2861" s="95">
        <f>SUM(L2862:L2866)</f>
        <v>250630887.61000001</v>
      </c>
      <c r="M2861" s="95">
        <f t="shared" si="1276"/>
        <v>-2857667.9900000095</v>
      </c>
      <c r="N2861" s="95">
        <f>SUM(N2862:N2866)</f>
        <v>560142332.00999999</v>
      </c>
      <c r="O2861" s="95">
        <f t="shared" ref="O2861:R2861" si="1277">SUM(O2862:O2866)</f>
        <v>550956057.00999999</v>
      </c>
      <c r="P2861" s="95">
        <f t="shared" si="1277"/>
        <v>550956057.00999999</v>
      </c>
      <c r="Q2861" s="95">
        <f t="shared" si="1277"/>
        <v>550221323.00999999</v>
      </c>
      <c r="R2861" s="97">
        <f t="shared" si="1277"/>
        <v>550221323.00999999</v>
      </c>
    </row>
    <row r="2862" spans="1:18" ht="18.600000000000001" thickBot="1" x14ac:dyDescent="0.35">
      <c r="A2862" s="2">
        <v>2021</v>
      </c>
      <c r="B2862" s="118" t="s">
        <v>448</v>
      </c>
      <c r="C2862" s="121" t="s">
        <v>137</v>
      </c>
      <c r="D2862" s="21" t="s">
        <v>18</v>
      </c>
      <c r="E2862" s="21">
        <v>20</v>
      </c>
      <c r="F2862" s="21" t="s">
        <v>19</v>
      </c>
      <c r="G2862" s="88" t="s">
        <v>138</v>
      </c>
      <c r="H2862" s="90">
        <v>270000000</v>
      </c>
      <c r="I2862" s="90">
        <v>0</v>
      </c>
      <c r="J2862" s="90">
        <v>0</v>
      </c>
      <c r="K2862" s="90">
        <v>11000</v>
      </c>
      <c r="L2862" s="90">
        <v>318461.52</v>
      </c>
      <c r="M2862" s="90">
        <f t="shared" si="1276"/>
        <v>-307461.52</v>
      </c>
      <c r="N2862" s="90">
        <f t="shared" ref="N2862:N2867" si="1278">+H2862+M2862</f>
        <v>269692538.48000002</v>
      </c>
      <c r="O2862" s="90">
        <v>269692538.48000002</v>
      </c>
      <c r="P2862" s="90">
        <v>269692538.48000002</v>
      </c>
      <c r="Q2862" s="90">
        <v>269692538.48000002</v>
      </c>
      <c r="R2862" s="91">
        <v>269692538.48000002</v>
      </c>
    </row>
    <row r="2863" spans="1:18" ht="31.8" thickBot="1" x14ac:dyDescent="0.35">
      <c r="A2863" s="2">
        <v>2021</v>
      </c>
      <c r="B2863" s="118" t="s">
        <v>448</v>
      </c>
      <c r="C2863" s="121" t="s">
        <v>139</v>
      </c>
      <c r="D2863" s="21" t="s">
        <v>18</v>
      </c>
      <c r="E2863" s="21">
        <v>20</v>
      </c>
      <c r="F2863" s="21" t="s">
        <v>19</v>
      </c>
      <c r="G2863" s="88" t="s">
        <v>140</v>
      </c>
      <c r="H2863" s="90">
        <v>50000000</v>
      </c>
      <c r="I2863" s="90">
        <v>0</v>
      </c>
      <c r="J2863" s="90">
        <v>0</v>
      </c>
      <c r="K2863" s="90">
        <v>0</v>
      </c>
      <c r="L2863" s="90">
        <f>33000000+530035.87</f>
        <v>33530035.870000001</v>
      </c>
      <c r="M2863" s="90">
        <f t="shared" si="1276"/>
        <v>-33530035.870000001</v>
      </c>
      <c r="N2863" s="90">
        <f t="shared" si="1278"/>
        <v>16469964.129999999</v>
      </c>
      <c r="O2863" s="90">
        <v>14142456.130000001</v>
      </c>
      <c r="P2863" s="90">
        <v>14142456.130000001</v>
      </c>
      <c r="Q2863" s="90">
        <v>13407722.130000001</v>
      </c>
      <c r="R2863" s="91">
        <v>13407722.130000001</v>
      </c>
    </row>
    <row r="2864" spans="1:18" ht="47.4" thickBot="1" x14ac:dyDescent="0.35">
      <c r="A2864" s="2">
        <v>2021</v>
      </c>
      <c r="B2864" s="118" t="s">
        <v>448</v>
      </c>
      <c r="C2864" s="121" t="s">
        <v>141</v>
      </c>
      <c r="D2864" s="21" t="s">
        <v>18</v>
      </c>
      <c r="E2864" s="21">
        <v>20</v>
      </c>
      <c r="F2864" s="21" t="s">
        <v>19</v>
      </c>
      <c r="G2864" s="88" t="s">
        <v>142</v>
      </c>
      <c r="H2864" s="90">
        <v>3000000</v>
      </c>
      <c r="I2864" s="90">
        <v>0</v>
      </c>
      <c r="J2864" s="90">
        <v>0</v>
      </c>
      <c r="K2864" s="90">
        <v>0</v>
      </c>
      <c r="L2864" s="90">
        <v>2024947.22</v>
      </c>
      <c r="M2864" s="90">
        <f t="shared" si="1276"/>
        <v>-2024947.22</v>
      </c>
      <c r="N2864" s="90">
        <f t="shared" si="1278"/>
        <v>975052.78</v>
      </c>
      <c r="O2864" s="90">
        <v>975052.78</v>
      </c>
      <c r="P2864" s="90">
        <v>975052.78</v>
      </c>
      <c r="Q2864" s="90">
        <v>975052.78</v>
      </c>
      <c r="R2864" s="91">
        <v>975052.78</v>
      </c>
    </row>
    <row r="2865" spans="1:18" ht="31.8" thickBot="1" x14ac:dyDescent="0.35">
      <c r="A2865" s="2">
        <v>2021</v>
      </c>
      <c r="B2865" s="118" t="s">
        <v>448</v>
      </c>
      <c r="C2865" s="121" t="s">
        <v>143</v>
      </c>
      <c r="D2865" s="21" t="s">
        <v>18</v>
      </c>
      <c r="E2865" s="21">
        <v>20</v>
      </c>
      <c r="F2865" s="21" t="s">
        <v>19</v>
      </c>
      <c r="G2865" s="88" t="s">
        <v>144</v>
      </c>
      <c r="H2865" s="90">
        <v>210000000</v>
      </c>
      <c r="I2865" s="90">
        <v>0</v>
      </c>
      <c r="J2865" s="90">
        <v>0</v>
      </c>
      <c r="K2865" s="90">
        <f>10600+4746843</f>
        <v>4757443</v>
      </c>
      <c r="L2865" s="90">
        <f>82000000+9807.05</f>
        <v>82009807.049999997</v>
      </c>
      <c r="M2865" s="90">
        <f t="shared" si="1276"/>
        <v>-77252364.049999997</v>
      </c>
      <c r="N2865" s="92">
        <f t="shared" si="1278"/>
        <v>132747635.95</v>
      </c>
      <c r="O2865" s="90">
        <v>131116352.95</v>
      </c>
      <c r="P2865" s="90">
        <v>131116352.95</v>
      </c>
      <c r="Q2865" s="90">
        <v>131116352.95</v>
      </c>
      <c r="R2865" s="91">
        <v>131116352.95</v>
      </c>
    </row>
    <row r="2866" spans="1:18" ht="18.600000000000001" thickBot="1" x14ac:dyDescent="0.35">
      <c r="A2866" s="2">
        <v>2021</v>
      </c>
      <c r="B2866" s="118" t="s">
        <v>448</v>
      </c>
      <c r="C2866" s="121" t="s">
        <v>145</v>
      </c>
      <c r="D2866" s="21" t="s">
        <v>18</v>
      </c>
      <c r="E2866" s="21">
        <v>20</v>
      </c>
      <c r="F2866" s="21" t="s">
        <v>19</v>
      </c>
      <c r="G2866" s="88" t="s">
        <v>146</v>
      </c>
      <c r="H2866" s="90">
        <v>30000000</v>
      </c>
      <c r="I2866" s="90">
        <v>0</v>
      </c>
      <c r="J2866" s="90">
        <v>0</v>
      </c>
      <c r="K2866" s="90">
        <f>82000000+9000+28253157+132742619.62</f>
        <v>243004776.62</v>
      </c>
      <c r="L2866" s="90">
        <v>132747635.95</v>
      </c>
      <c r="M2866" s="90">
        <f t="shared" si="1276"/>
        <v>110257140.67</v>
      </c>
      <c r="N2866" s="92">
        <f t="shared" si="1278"/>
        <v>140257140.67000002</v>
      </c>
      <c r="O2866" s="90">
        <v>135029656.66999999</v>
      </c>
      <c r="P2866" s="90">
        <v>135029656.66999999</v>
      </c>
      <c r="Q2866" s="90">
        <v>135029656.66999999</v>
      </c>
      <c r="R2866" s="91">
        <v>135029656.66999999</v>
      </c>
    </row>
    <row r="2867" spans="1:18" ht="18.600000000000001" thickBot="1" x14ac:dyDescent="0.35">
      <c r="A2867" s="2">
        <v>2021</v>
      </c>
      <c r="B2867" s="118" t="s">
        <v>448</v>
      </c>
      <c r="C2867" s="120" t="s">
        <v>147</v>
      </c>
      <c r="D2867" s="21" t="s">
        <v>18</v>
      </c>
      <c r="E2867" s="21">
        <v>20</v>
      </c>
      <c r="F2867" s="21" t="s">
        <v>19</v>
      </c>
      <c r="G2867" s="85" t="s">
        <v>148</v>
      </c>
      <c r="H2867" s="95">
        <v>36000000</v>
      </c>
      <c r="I2867" s="95">
        <v>0</v>
      </c>
      <c r="J2867" s="95">
        <v>0</v>
      </c>
      <c r="K2867" s="95">
        <v>0</v>
      </c>
      <c r="L2867" s="95">
        <v>20482898.57</v>
      </c>
      <c r="M2867" s="95">
        <f t="shared" si="1276"/>
        <v>-20482898.57</v>
      </c>
      <c r="N2867" s="95">
        <f t="shared" si="1278"/>
        <v>15517101.43</v>
      </c>
      <c r="O2867" s="95">
        <v>10458843.369999999</v>
      </c>
      <c r="P2867" s="95">
        <v>10458843.369999999</v>
      </c>
      <c r="Q2867" s="95">
        <v>10458843.369999999</v>
      </c>
      <c r="R2867" s="97">
        <v>8979283.3699999992</v>
      </c>
    </row>
    <row r="2868" spans="1:18" ht="18.600000000000001" thickBot="1" x14ac:dyDescent="0.35">
      <c r="A2868" s="2">
        <v>2021</v>
      </c>
      <c r="B2868" s="118" t="s">
        <v>448</v>
      </c>
      <c r="C2868" s="120" t="s">
        <v>149</v>
      </c>
      <c r="D2868" s="16"/>
      <c r="E2868" s="16"/>
      <c r="F2868" s="21"/>
      <c r="G2868" s="85" t="s">
        <v>150</v>
      </c>
      <c r="H2868" s="95">
        <f>+H2869+H2872+H2877</f>
        <v>27177626000</v>
      </c>
      <c r="I2868" s="95">
        <f>+I2869+I2872+I2877</f>
        <v>0</v>
      </c>
      <c r="J2868" s="95">
        <f>+J2869+J2872+J2877</f>
        <v>0</v>
      </c>
      <c r="K2868" s="95">
        <f>+K2869+K2872+K2877</f>
        <v>8091197271</v>
      </c>
      <c r="L2868" s="95">
        <f>+L2869+L2872+L2877</f>
        <v>18941371092.450001</v>
      </c>
      <c r="M2868" s="95">
        <f t="shared" si="1276"/>
        <v>-10850173821.450001</v>
      </c>
      <c r="N2868" s="95">
        <f>+N2869+N2872+N2877</f>
        <v>16327452178.549999</v>
      </c>
      <c r="O2868" s="95">
        <f t="shared" ref="O2868:R2868" si="1279">+O2869+O2872+O2877</f>
        <v>16222798335.880001</v>
      </c>
      <c r="P2868" s="95">
        <f t="shared" si="1279"/>
        <v>16222798335.880001</v>
      </c>
      <c r="Q2868" s="95">
        <f t="shared" si="1279"/>
        <v>14088314694.580002</v>
      </c>
      <c r="R2868" s="97">
        <f t="shared" si="1279"/>
        <v>6493569277.9499998</v>
      </c>
    </row>
    <row r="2869" spans="1:18" ht="18.600000000000001" thickBot="1" x14ac:dyDescent="0.35">
      <c r="A2869" s="2">
        <v>2021</v>
      </c>
      <c r="B2869" s="118" t="s">
        <v>448</v>
      </c>
      <c r="C2869" s="120" t="s">
        <v>151</v>
      </c>
      <c r="D2869" s="16"/>
      <c r="E2869" s="16"/>
      <c r="F2869" s="21"/>
      <c r="G2869" s="85" t="s">
        <v>152</v>
      </c>
      <c r="H2869" s="95">
        <f>+H2870</f>
        <v>18767000000</v>
      </c>
      <c r="I2869" s="95">
        <f t="shared" ref="I2869:L2870" si="1280">+I2870</f>
        <v>0</v>
      </c>
      <c r="J2869" s="95">
        <f t="shared" si="1280"/>
        <v>0</v>
      </c>
      <c r="K2869" s="95">
        <f t="shared" si="1280"/>
        <v>0</v>
      </c>
      <c r="L2869" s="95">
        <f t="shared" si="1280"/>
        <v>18766999999.450001</v>
      </c>
      <c r="M2869" s="95">
        <f t="shared" si="1276"/>
        <v>-18766999999.450001</v>
      </c>
      <c r="N2869" s="95">
        <f>+N2870</f>
        <v>0.54999923706054688</v>
      </c>
      <c r="O2869" s="95">
        <f t="shared" ref="O2869:R2870" si="1281">+O2870</f>
        <v>0</v>
      </c>
      <c r="P2869" s="95">
        <f t="shared" si="1281"/>
        <v>0</v>
      </c>
      <c r="Q2869" s="95">
        <f t="shared" si="1281"/>
        <v>0</v>
      </c>
      <c r="R2869" s="97">
        <f t="shared" si="1281"/>
        <v>0</v>
      </c>
    </row>
    <row r="2870" spans="1:18" ht="18.600000000000001" thickBot="1" x14ac:dyDescent="0.35">
      <c r="A2870" s="2">
        <v>2021</v>
      </c>
      <c r="B2870" s="118" t="s">
        <v>448</v>
      </c>
      <c r="C2870" s="120" t="s">
        <v>153</v>
      </c>
      <c r="D2870" s="16"/>
      <c r="E2870" s="16"/>
      <c r="F2870" s="21"/>
      <c r="G2870" s="85" t="s">
        <v>154</v>
      </c>
      <c r="H2870" s="95">
        <v>18767000000</v>
      </c>
      <c r="I2870" s="95">
        <f t="shared" si="1280"/>
        <v>0</v>
      </c>
      <c r="J2870" s="95">
        <f t="shared" si="1280"/>
        <v>0</v>
      </c>
      <c r="K2870" s="95">
        <f t="shared" si="1280"/>
        <v>0</v>
      </c>
      <c r="L2870" s="95">
        <f t="shared" si="1280"/>
        <v>18766999999.450001</v>
      </c>
      <c r="M2870" s="95">
        <f t="shared" si="1276"/>
        <v>-18766999999.450001</v>
      </c>
      <c r="N2870" s="95">
        <f>+N2871</f>
        <v>0.54999923706054688</v>
      </c>
      <c r="O2870" s="95">
        <f t="shared" si="1281"/>
        <v>0</v>
      </c>
      <c r="P2870" s="95">
        <f t="shared" si="1281"/>
        <v>0</v>
      </c>
      <c r="Q2870" s="95">
        <f t="shared" si="1281"/>
        <v>0</v>
      </c>
      <c r="R2870" s="97">
        <f t="shared" si="1281"/>
        <v>0</v>
      </c>
    </row>
    <row r="2871" spans="1:18" ht="47.4" thickBot="1" x14ac:dyDescent="0.35">
      <c r="A2871" s="2">
        <v>2021</v>
      </c>
      <c r="B2871" s="118" t="s">
        <v>448</v>
      </c>
      <c r="C2871" s="121" t="s">
        <v>155</v>
      </c>
      <c r="D2871" s="21" t="s">
        <v>18</v>
      </c>
      <c r="E2871" s="21">
        <v>20</v>
      </c>
      <c r="F2871" s="21" t="s">
        <v>19</v>
      </c>
      <c r="G2871" s="88" t="s">
        <v>156</v>
      </c>
      <c r="H2871" s="106">
        <v>18767000000</v>
      </c>
      <c r="I2871" s="90">
        <v>0</v>
      </c>
      <c r="J2871" s="90">
        <v>0</v>
      </c>
      <c r="K2871" s="90"/>
      <c r="L2871" s="90">
        <f>11946292120-522831946.55+522831946+6820707880</f>
        <v>18766999999.450001</v>
      </c>
      <c r="M2871" s="90">
        <f t="shared" si="1276"/>
        <v>-18766999999.450001</v>
      </c>
      <c r="N2871" s="90">
        <f>+H2871+M2871</f>
        <v>0.54999923706054688</v>
      </c>
      <c r="O2871" s="90">
        <v>0</v>
      </c>
      <c r="P2871" s="90">
        <v>0</v>
      </c>
      <c r="Q2871" s="90">
        <v>0</v>
      </c>
      <c r="R2871" s="91">
        <v>0</v>
      </c>
    </row>
    <row r="2872" spans="1:18" ht="18.600000000000001" thickBot="1" x14ac:dyDescent="0.35">
      <c r="A2872" s="2">
        <v>2021</v>
      </c>
      <c r="B2872" s="118" t="s">
        <v>448</v>
      </c>
      <c r="C2872" s="120" t="s">
        <v>157</v>
      </c>
      <c r="D2872" s="16"/>
      <c r="E2872" s="16"/>
      <c r="F2872" s="21"/>
      <c r="G2872" s="85" t="s">
        <v>427</v>
      </c>
      <c r="H2872" s="95">
        <f t="shared" ref="H2872:R2873" si="1282">+H2873</f>
        <v>188000000</v>
      </c>
      <c r="I2872" s="95">
        <f t="shared" si="1282"/>
        <v>0</v>
      </c>
      <c r="J2872" s="95">
        <f t="shared" si="1282"/>
        <v>0</v>
      </c>
      <c r="K2872" s="95">
        <f t="shared" si="1282"/>
        <v>0</v>
      </c>
      <c r="L2872" s="95">
        <f t="shared" si="1282"/>
        <v>174371093</v>
      </c>
      <c r="M2872" s="95">
        <f t="shared" si="1276"/>
        <v>-174371093</v>
      </c>
      <c r="N2872" s="95">
        <f t="shared" si="1282"/>
        <v>13628907</v>
      </c>
      <c r="O2872" s="95">
        <f t="shared" si="1282"/>
        <v>9993127.870000001</v>
      </c>
      <c r="P2872" s="95">
        <f t="shared" si="1282"/>
        <v>9993127.870000001</v>
      </c>
      <c r="Q2872" s="95">
        <f t="shared" si="1282"/>
        <v>9993127.870000001</v>
      </c>
      <c r="R2872" s="97">
        <f t="shared" si="1282"/>
        <v>9993127.870000001</v>
      </c>
    </row>
    <row r="2873" spans="1:18" ht="31.8" thickBot="1" x14ac:dyDescent="0.35">
      <c r="A2873" s="2">
        <v>2021</v>
      </c>
      <c r="B2873" s="118" t="s">
        <v>448</v>
      </c>
      <c r="C2873" s="120" t="s">
        <v>159</v>
      </c>
      <c r="D2873" s="21"/>
      <c r="E2873" s="21"/>
      <c r="F2873" s="21"/>
      <c r="G2873" s="85" t="s">
        <v>160</v>
      </c>
      <c r="H2873" s="95">
        <f t="shared" si="1282"/>
        <v>188000000</v>
      </c>
      <c r="I2873" s="95">
        <f t="shared" si="1282"/>
        <v>0</v>
      </c>
      <c r="J2873" s="95">
        <f t="shared" si="1282"/>
        <v>0</v>
      </c>
      <c r="K2873" s="95">
        <f t="shared" si="1282"/>
        <v>0</v>
      </c>
      <c r="L2873" s="95">
        <f t="shared" si="1282"/>
        <v>174371093</v>
      </c>
      <c r="M2873" s="95">
        <f t="shared" si="1276"/>
        <v>-174371093</v>
      </c>
      <c r="N2873" s="95">
        <f t="shared" si="1282"/>
        <v>13628907</v>
      </c>
      <c r="O2873" s="95">
        <f t="shared" si="1282"/>
        <v>9993127.870000001</v>
      </c>
      <c r="P2873" s="95">
        <f t="shared" si="1282"/>
        <v>9993127.870000001</v>
      </c>
      <c r="Q2873" s="95">
        <f t="shared" si="1282"/>
        <v>9993127.870000001</v>
      </c>
      <c r="R2873" s="97">
        <f t="shared" si="1282"/>
        <v>9993127.870000001</v>
      </c>
    </row>
    <row r="2874" spans="1:18" ht="31.8" thickBot="1" x14ac:dyDescent="0.35">
      <c r="A2874" s="2">
        <v>2021</v>
      </c>
      <c r="B2874" s="118" t="s">
        <v>448</v>
      </c>
      <c r="C2874" s="120" t="s">
        <v>161</v>
      </c>
      <c r="D2874" s="21"/>
      <c r="E2874" s="21"/>
      <c r="F2874" s="21"/>
      <c r="G2874" s="85" t="s">
        <v>162</v>
      </c>
      <c r="H2874" s="95">
        <f>+H2875+H2876</f>
        <v>188000000</v>
      </c>
      <c r="I2874" s="95">
        <f>+I2875+I2876</f>
        <v>0</v>
      </c>
      <c r="J2874" s="95">
        <f>+J2875+J2876</f>
        <v>0</v>
      </c>
      <c r="K2874" s="95">
        <f>+K2875+K2876</f>
        <v>0</v>
      </c>
      <c r="L2874" s="95">
        <f>+L2875+L2876</f>
        <v>174371093</v>
      </c>
      <c r="M2874" s="95">
        <f t="shared" si="1276"/>
        <v>-174371093</v>
      </c>
      <c r="N2874" s="95">
        <f>+N2875+N2876</f>
        <v>13628907</v>
      </c>
      <c r="O2874" s="95">
        <f t="shared" ref="O2874:R2874" si="1283">+O2875+O2876</f>
        <v>9993127.870000001</v>
      </c>
      <c r="P2874" s="95">
        <f t="shared" si="1283"/>
        <v>9993127.870000001</v>
      </c>
      <c r="Q2874" s="95">
        <f t="shared" si="1283"/>
        <v>9993127.870000001</v>
      </c>
      <c r="R2874" s="97">
        <f t="shared" si="1283"/>
        <v>9993127.870000001</v>
      </c>
    </row>
    <row r="2875" spans="1:18" ht="18.600000000000001" thickBot="1" x14ac:dyDescent="0.35">
      <c r="A2875" s="2">
        <v>2021</v>
      </c>
      <c r="B2875" s="118" t="s">
        <v>448</v>
      </c>
      <c r="C2875" s="121" t="s">
        <v>163</v>
      </c>
      <c r="D2875" s="21" t="s">
        <v>18</v>
      </c>
      <c r="E2875" s="21">
        <v>20</v>
      </c>
      <c r="F2875" s="21" t="s">
        <v>19</v>
      </c>
      <c r="G2875" s="88" t="s">
        <v>164</v>
      </c>
      <c r="H2875" s="90">
        <v>68000000</v>
      </c>
      <c r="I2875" s="90">
        <v>0</v>
      </c>
      <c r="J2875" s="90">
        <v>0</v>
      </c>
      <c r="K2875" s="90">
        <v>0</v>
      </c>
      <c r="L2875" s="90">
        <f>44425988+9973783</f>
        <v>54399771</v>
      </c>
      <c r="M2875" s="90">
        <f t="shared" si="1276"/>
        <v>-54399771</v>
      </c>
      <c r="N2875" s="90">
        <f>+H2875+M2875</f>
        <v>13600229</v>
      </c>
      <c r="O2875" s="90">
        <v>9964449.9800000004</v>
      </c>
      <c r="P2875" s="90">
        <v>9964449.9800000004</v>
      </c>
      <c r="Q2875" s="90">
        <v>9964449.9800000004</v>
      </c>
      <c r="R2875" s="91">
        <v>9964449.9800000004</v>
      </c>
    </row>
    <row r="2876" spans="1:18" ht="31.8" thickBot="1" x14ac:dyDescent="0.35">
      <c r="A2876" s="2">
        <v>2021</v>
      </c>
      <c r="B2876" s="118" t="s">
        <v>448</v>
      </c>
      <c r="C2876" s="121" t="s">
        <v>165</v>
      </c>
      <c r="D2876" s="21" t="s">
        <v>18</v>
      </c>
      <c r="E2876" s="21">
        <v>20</v>
      </c>
      <c r="F2876" s="21" t="s">
        <v>19</v>
      </c>
      <c r="G2876" s="88" t="s">
        <v>166</v>
      </c>
      <c r="H2876" s="90">
        <v>120000000</v>
      </c>
      <c r="I2876" s="90">
        <v>0</v>
      </c>
      <c r="J2876" s="90">
        <v>0</v>
      </c>
      <c r="K2876" s="90">
        <v>0</v>
      </c>
      <c r="L2876" s="90">
        <f>120000000-5028678+5000000</f>
        <v>119971322</v>
      </c>
      <c r="M2876" s="90">
        <f t="shared" si="1276"/>
        <v>-119971322</v>
      </c>
      <c r="N2876" s="90">
        <f>+H2876+M2876</f>
        <v>28678</v>
      </c>
      <c r="O2876" s="90">
        <v>28677.89</v>
      </c>
      <c r="P2876" s="90">
        <v>28677.89</v>
      </c>
      <c r="Q2876" s="90">
        <v>28677.89</v>
      </c>
      <c r="R2876" s="91">
        <v>28677.89</v>
      </c>
    </row>
    <row r="2877" spans="1:18" ht="18.600000000000001" thickBot="1" x14ac:dyDescent="0.35">
      <c r="A2877" s="2">
        <v>2021</v>
      </c>
      <c r="B2877" s="118" t="s">
        <v>448</v>
      </c>
      <c r="C2877" s="120" t="s">
        <v>167</v>
      </c>
      <c r="D2877" s="16"/>
      <c r="E2877" s="16"/>
      <c r="F2877" s="21"/>
      <c r="G2877" s="85" t="s">
        <v>168</v>
      </c>
      <c r="H2877" s="95">
        <f>+H2878</f>
        <v>8222626000</v>
      </c>
      <c r="I2877" s="95">
        <f>+I2878</f>
        <v>0</v>
      </c>
      <c r="J2877" s="95">
        <f>+J2878</f>
        <v>0</v>
      </c>
      <c r="K2877" s="95">
        <f>+K2878</f>
        <v>8091197271</v>
      </c>
      <c r="L2877" s="95">
        <f>+L2878</f>
        <v>0</v>
      </c>
      <c r="M2877" s="95">
        <f t="shared" si="1276"/>
        <v>8091197271</v>
      </c>
      <c r="N2877" s="95">
        <f>+N2878</f>
        <v>16313823271</v>
      </c>
      <c r="O2877" s="95">
        <f t="shared" ref="O2877:R2877" si="1284">+O2878</f>
        <v>16212805208.01</v>
      </c>
      <c r="P2877" s="95">
        <f t="shared" si="1284"/>
        <v>16212805208.01</v>
      </c>
      <c r="Q2877" s="95">
        <f t="shared" si="1284"/>
        <v>14078321566.710001</v>
      </c>
      <c r="R2877" s="97">
        <f t="shared" si="1284"/>
        <v>6483576150.0799999</v>
      </c>
    </row>
    <row r="2878" spans="1:18" ht="18.600000000000001" thickBot="1" x14ac:dyDescent="0.35">
      <c r="A2878" s="2">
        <v>2021</v>
      </c>
      <c r="B2878" s="118" t="s">
        <v>448</v>
      </c>
      <c r="C2878" s="120" t="s">
        <v>169</v>
      </c>
      <c r="D2878" s="16"/>
      <c r="E2878" s="16"/>
      <c r="F2878" s="21"/>
      <c r="G2878" s="85" t="s">
        <v>170</v>
      </c>
      <c r="H2878" s="95">
        <f>+H2879+H2880+H2881</f>
        <v>8222626000</v>
      </c>
      <c r="I2878" s="95">
        <f>+I2879+I2880+I2881</f>
        <v>0</v>
      </c>
      <c r="J2878" s="95">
        <f>+J2879+J2880+J2881</f>
        <v>0</v>
      </c>
      <c r="K2878" s="95">
        <f>+K2879+K2880+K2881</f>
        <v>8091197271</v>
      </c>
      <c r="L2878" s="95">
        <f>+L2879+L2880+L2881</f>
        <v>0</v>
      </c>
      <c r="M2878" s="95">
        <f t="shared" si="1276"/>
        <v>8091197271</v>
      </c>
      <c r="N2878" s="95">
        <f>+N2879+N2880+N2881</f>
        <v>16313823271</v>
      </c>
      <c r="O2878" s="95">
        <f t="shared" ref="O2878:R2878" si="1285">+O2879+O2880+O2881</f>
        <v>16212805208.01</v>
      </c>
      <c r="P2878" s="95">
        <f t="shared" si="1285"/>
        <v>16212805208.01</v>
      </c>
      <c r="Q2878" s="95">
        <f t="shared" si="1285"/>
        <v>14078321566.710001</v>
      </c>
      <c r="R2878" s="97">
        <f t="shared" si="1285"/>
        <v>6483576150.0799999</v>
      </c>
    </row>
    <row r="2879" spans="1:18" ht="18.600000000000001" thickBot="1" x14ac:dyDescent="0.35">
      <c r="A2879" s="2">
        <v>2021</v>
      </c>
      <c r="B2879" s="118" t="s">
        <v>448</v>
      </c>
      <c r="C2879" s="121" t="s">
        <v>171</v>
      </c>
      <c r="D2879" s="21" t="s">
        <v>172</v>
      </c>
      <c r="E2879" s="21">
        <v>10</v>
      </c>
      <c r="F2879" s="21" t="s">
        <v>19</v>
      </c>
      <c r="G2879" s="88" t="s">
        <v>173</v>
      </c>
      <c r="H2879" s="90">
        <v>1408779000</v>
      </c>
      <c r="I2879" s="90">
        <v>0</v>
      </c>
      <c r="J2879" s="90">
        <v>0</v>
      </c>
      <c r="K2879" s="90">
        <v>0</v>
      </c>
      <c r="L2879" s="90">
        <v>0</v>
      </c>
      <c r="M2879" s="90">
        <f t="shared" si="1276"/>
        <v>0</v>
      </c>
      <c r="N2879" s="90">
        <f>+H2879+M2879</f>
        <v>1408779000</v>
      </c>
      <c r="O2879" s="90">
        <v>1315772670</v>
      </c>
      <c r="P2879" s="90">
        <v>1315772670</v>
      </c>
      <c r="Q2879" s="90">
        <v>1315772670</v>
      </c>
      <c r="R2879" s="91">
        <v>1315772670</v>
      </c>
    </row>
    <row r="2880" spans="1:18" ht="18.600000000000001" thickBot="1" x14ac:dyDescent="0.35">
      <c r="A2880" s="2">
        <v>2021</v>
      </c>
      <c r="B2880" s="118" t="s">
        <v>448</v>
      </c>
      <c r="C2880" s="121" t="s">
        <v>171</v>
      </c>
      <c r="D2880" s="21" t="s">
        <v>18</v>
      </c>
      <c r="E2880" s="21">
        <v>20</v>
      </c>
      <c r="F2880" s="21" t="s">
        <v>19</v>
      </c>
      <c r="G2880" s="88" t="s">
        <v>173</v>
      </c>
      <c r="H2880" s="90">
        <v>848378000</v>
      </c>
      <c r="I2880" s="90">
        <v>0</v>
      </c>
      <c r="J2880" s="90">
        <v>0</v>
      </c>
      <c r="K2880" s="90">
        <v>3949657235</v>
      </c>
      <c r="L2880" s="90">
        <v>0</v>
      </c>
      <c r="M2880" s="90">
        <f t="shared" si="1276"/>
        <v>3949657235</v>
      </c>
      <c r="N2880" s="90">
        <f>+H2880+M2880</f>
        <v>4798035235</v>
      </c>
      <c r="O2880" s="90">
        <v>4790023502.3299999</v>
      </c>
      <c r="P2880" s="90">
        <v>4790023502.3299999</v>
      </c>
      <c r="Q2880" s="90">
        <v>2655539861.0300002</v>
      </c>
      <c r="R2880" s="91">
        <v>81430428.400000006</v>
      </c>
    </row>
    <row r="2881" spans="1:18" ht="18.600000000000001" thickBot="1" x14ac:dyDescent="0.35">
      <c r="A2881" s="2">
        <v>2021</v>
      </c>
      <c r="B2881" s="118" t="s">
        <v>448</v>
      </c>
      <c r="C2881" s="121" t="s">
        <v>174</v>
      </c>
      <c r="D2881" s="21" t="s">
        <v>18</v>
      </c>
      <c r="E2881" s="21">
        <v>20</v>
      </c>
      <c r="F2881" s="21" t="s">
        <v>19</v>
      </c>
      <c r="G2881" s="88" t="s">
        <v>175</v>
      </c>
      <c r="H2881" s="90">
        <v>5965469000</v>
      </c>
      <c r="I2881" s="90">
        <v>0</v>
      </c>
      <c r="J2881" s="90">
        <v>0</v>
      </c>
      <c r="K2881" s="90">
        <v>4141540036</v>
      </c>
      <c r="L2881" s="90">
        <v>0</v>
      </c>
      <c r="M2881" s="90">
        <f t="shared" si="1276"/>
        <v>4141540036</v>
      </c>
      <c r="N2881" s="90">
        <f>+H2881+M2881</f>
        <v>10107009036</v>
      </c>
      <c r="O2881" s="90">
        <v>10107009035.68</v>
      </c>
      <c r="P2881" s="90">
        <v>10107009035.68</v>
      </c>
      <c r="Q2881" s="90">
        <v>10107009035.68</v>
      </c>
      <c r="R2881" s="91">
        <v>5086373051.6800003</v>
      </c>
    </row>
    <row r="2882" spans="1:18" ht="31.8" thickBot="1" x14ac:dyDescent="0.35">
      <c r="A2882" s="2">
        <v>2021</v>
      </c>
      <c r="B2882" s="118" t="s">
        <v>448</v>
      </c>
      <c r="C2882" s="120" t="s">
        <v>176</v>
      </c>
      <c r="D2882" s="16"/>
      <c r="E2882" s="16"/>
      <c r="F2882" s="21"/>
      <c r="G2882" s="85" t="s">
        <v>177</v>
      </c>
      <c r="H2882" s="95">
        <f t="shared" ref="H2882:L2883" si="1286">+H2883</f>
        <v>6122200000</v>
      </c>
      <c r="I2882" s="95">
        <f t="shared" si="1286"/>
        <v>0</v>
      </c>
      <c r="J2882" s="95">
        <f t="shared" si="1286"/>
        <v>0</v>
      </c>
      <c r="K2882" s="95">
        <f t="shared" si="1286"/>
        <v>10721068897.450001</v>
      </c>
      <c r="L2882" s="95">
        <f t="shared" si="1286"/>
        <v>0</v>
      </c>
      <c r="M2882" s="95">
        <f t="shared" si="1276"/>
        <v>10721068897.450001</v>
      </c>
      <c r="N2882" s="95">
        <f>+N2883</f>
        <v>16843268897.450001</v>
      </c>
      <c r="O2882" s="95">
        <f t="shared" ref="O2882:R2883" si="1287">+O2883</f>
        <v>16843268897.450001</v>
      </c>
      <c r="P2882" s="95">
        <f t="shared" si="1287"/>
        <v>16843268897.450001</v>
      </c>
      <c r="Q2882" s="95">
        <f t="shared" si="1287"/>
        <v>16843268897.450001</v>
      </c>
      <c r="R2882" s="97">
        <f t="shared" si="1287"/>
        <v>16843268897.450001</v>
      </c>
    </row>
    <row r="2883" spans="1:18" ht="18.600000000000001" thickBot="1" x14ac:dyDescent="0.35">
      <c r="A2883" s="2">
        <v>2021</v>
      </c>
      <c r="B2883" s="118" t="s">
        <v>448</v>
      </c>
      <c r="C2883" s="120" t="s">
        <v>178</v>
      </c>
      <c r="D2883" s="16"/>
      <c r="E2883" s="16"/>
      <c r="F2883" s="21"/>
      <c r="G2883" s="85" t="s">
        <v>179</v>
      </c>
      <c r="H2883" s="95">
        <f t="shared" si="1286"/>
        <v>6122200000</v>
      </c>
      <c r="I2883" s="95">
        <f t="shared" si="1286"/>
        <v>0</v>
      </c>
      <c r="J2883" s="95">
        <f t="shared" si="1286"/>
        <v>0</v>
      </c>
      <c r="K2883" s="95">
        <f t="shared" si="1286"/>
        <v>10721068897.450001</v>
      </c>
      <c r="L2883" s="95">
        <f t="shared" si="1286"/>
        <v>0</v>
      </c>
      <c r="M2883" s="95">
        <f t="shared" si="1276"/>
        <v>10721068897.450001</v>
      </c>
      <c r="N2883" s="95">
        <f>+N2884</f>
        <v>16843268897.450001</v>
      </c>
      <c r="O2883" s="95">
        <f t="shared" si="1287"/>
        <v>16843268897.450001</v>
      </c>
      <c r="P2883" s="95">
        <f t="shared" si="1287"/>
        <v>16843268897.450001</v>
      </c>
      <c r="Q2883" s="95">
        <f t="shared" si="1287"/>
        <v>16843268897.450001</v>
      </c>
      <c r="R2883" s="97">
        <f t="shared" si="1287"/>
        <v>16843268897.450001</v>
      </c>
    </row>
    <row r="2884" spans="1:18" ht="18.600000000000001" thickBot="1" x14ac:dyDescent="0.35">
      <c r="A2884" s="2">
        <v>2021</v>
      </c>
      <c r="B2884" s="118" t="s">
        <v>448</v>
      </c>
      <c r="C2884" s="124" t="s">
        <v>180</v>
      </c>
      <c r="D2884" s="37" t="s">
        <v>18</v>
      </c>
      <c r="E2884" s="37">
        <v>20</v>
      </c>
      <c r="F2884" s="37" t="s">
        <v>19</v>
      </c>
      <c r="G2884" s="99" t="s">
        <v>181</v>
      </c>
      <c r="H2884" s="100">
        <v>6122200000</v>
      </c>
      <c r="I2884" s="100">
        <v>0</v>
      </c>
      <c r="J2884" s="100">
        <v>0</v>
      </c>
      <c r="K2884" s="100">
        <v>10721068897.450001</v>
      </c>
      <c r="L2884" s="100">
        <v>0</v>
      </c>
      <c r="M2884" s="100">
        <f t="shared" si="1276"/>
        <v>10721068897.450001</v>
      </c>
      <c r="N2884" s="100">
        <f>+H2884+M2884</f>
        <v>16843268897.450001</v>
      </c>
      <c r="O2884" s="100">
        <v>16843268897.450001</v>
      </c>
      <c r="P2884" s="100">
        <v>16843268897.450001</v>
      </c>
      <c r="Q2884" s="100">
        <v>16843268897.450001</v>
      </c>
      <c r="R2884" s="101">
        <v>16843268897.450001</v>
      </c>
    </row>
    <row r="2885" spans="1:18" ht="18.600000000000001" thickBot="1" x14ac:dyDescent="0.35">
      <c r="A2885" s="2">
        <v>2021</v>
      </c>
      <c r="B2885" s="118" t="s">
        <v>448</v>
      </c>
      <c r="C2885" s="5" t="s">
        <v>182</v>
      </c>
      <c r="D2885" s="6"/>
      <c r="E2885" s="6"/>
      <c r="F2885" s="6"/>
      <c r="G2885" s="81" t="s">
        <v>183</v>
      </c>
      <c r="H2885" s="8">
        <f>H2886+H2889</f>
        <v>969198470862</v>
      </c>
      <c r="I2885" s="8">
        <f>I2886+I2889</f>
        <v>0</v>
      </c>
      <c r="J2885" s="8">
        <f>J2886+J2889</f>
        <v>0</v>
      </c>
      <c r="K2885" s="8">
        <f>K2886+K2889</f>
        <v>134836170862</v>
      </c>
      <c r="L2885" s="8">
        <f>L2886+L2889</f>
        <v>134836170862</v>
      </c>
      <c r="M2885" s="8">
        <f t="shared" si="1276"/>
        <v>0</v>
      </c>
      <c r="N2885" s="8">
        <f>+N2886+N2889</f>
        <v>969198470862</v>
      </c>
      <c r="O2885" s="8">
        <f>O2886+O2889</f>
        <v>969198470862</v>
      </c>
      <c r="P2885" s="8">
        <f>+P2886+P2890+P2893</f>
        <v>969198470862</v>
      </c>
      <c r="Q2885" s="8">
        <f t="shared" ref="Q2885:R2885" si="1288">Q2886+Q2889</f>
        <v>969198470862</v>
      </c>
      <c r="R2885" s="9">
        <f t="shared" si="1288"/>
        <v>969198470862</v>
      </c>
    </row>
    <row r="2886" spans="1:18" ht="18.600000000000001" thickBot="1" x14ac:dyDescent="0.35">
      <c r="A2886" s="2">
        <v>2021</v>
      </c>
      <c r="B2886" s="118" t="s">
        <v>448</v>
      </c>
      <c r="C2886" s="119" t="s">
        <v>184</v>
      </c>
      <c r="D2886" s="11"/>
      <c r="E2886" s="11"/>
      <c r="F2886" s="42"/>
      <c r="G2886" s="82" t="s">
        <v>185</v>
      </c>
      <c r="H2886" s="43">
        <f>H2887</f>
        <v>134836170862</v>
      </c>
      <c r="I2886" s="43">
        <f>I2887</f>
        <v>0</v>
      </c>
      <c r="J2886" s="43">
        <f>J2887</f>
        <v>0</v>
      </c>
      <c r="K2886" s="43">
        <f>K2887</f>
        <v>0</v>
      </c>
      <c r="L2886" s="43">
        <f>L2887</f>
        <v>134836170862</v>
      </c>
      <c r="M2886" s="43">
        <f t="shared" si="1276"/>
        <v>-134836170862</v>
      </c>
      <c r="N2886" s="43">
        <f>N2887</f>
        <v>0</v>
      </c>
      <c r="O2886" s="43">
        <f t="shared" ref="O2886:R2886" si="1289">O2887</f>
        <v>0</v>
      </c>
      <c r="P2886" s="43">
        <f t="shared" si="1289"/>
        <v>0</v>
      </c>
      <c r="Q2886" s="43">
        <f t="shared" si="1289"/>
        <v>0</v>
      </c>
      <c r="R2886" s="44">
        <f t="shared" si="1289"/>
        <v>0</v>
      </c>
    </row>
    <row r="2887" spans="1:18" ht="18.600000000000001" thickBot="1" x14ac:dyDescent="0.35">
      <c r="A2887" s="2">
        <v>2021</v>
      </c>
      <c r="B2887" s="118" t="s">
        <v>448</v>
      </c>
      <c r="C2887" s="120" t="s">
        <v>186</v>
      </c>
      <c r="D2887" s="16"/>
      <c r="E2887" s="16"/>
      <c r="F2887" s="21"/>
      <c r="G2887" s="85" t="s">
        <v>187</v>
      </c>
      <c r="H2887" s="45">
        <f>+H2888</f>
        <v>134836170862</v>
      </c>
      <c r="I2887" s="45">
        <f>+I2888</f>
        <v>0</v>
      </c>
      <c r="J2887" s="45">
        <f>+J2888</f>
        <v>0</v>
      </c>
      <c r="K2887" s="45">
        <f>+K2888</f>
        <v>0</v>
      </c>
      <c r="L2887" s="45">
        <f>+L2888</f>
        <v>134836170862</v>
      </c>
      <c r="M2887" s="45">
        <f t="shared" si="1276"/>
        <v>-134836170862</v>
      </c>
      <c r="N2887" s="45">
        <f>+N2888</f>
        <v>0</v>
      </c>
      <c r="O2887" s="45">
        <f t="shared" ref="O2887:R2887" si="1290">+O2888</f>
        <v>0</v>
      </c>
      <c r="P2887" s="45">
        <f t="shared" si="1290"/>
        <v>0</v>
      </c>
      <c r="Q2887" s="45">
        <f t="shared" si="1290"/>
        <v>0</v>
      </c>
      <c r="R2887" s="46">
        <f t="shared" si="1290"/>
        <v>0</v>
      </c>
    </row>
    <row r="2888" spans="1:18" ht="18.600000000000001" thickBot="1" x14ac:dyDescent="0.35">
      <c r="A2888" s="2">
        <v>2021</v>
      </c>
      <c r="B2888" s="118" t="s">
        <v>448</v>
      </c>
      <c r="C2888" s="121" t="s">
        <v>188</v>
      </c>
      <c r="D2888" s="21" t="s">
        <v>172</v>
      </c>
      <c r="E2888" s="21">
        <v>11</v>
      </c>
      <c r="F2888" s="21" t="s">
        <v>189</v>
      </c>
      <c r="G2888" s="88" t="s">
        <v>190</v>
      </c>
      <c r="H2888" s="47">
        <v>134836170862</v>
      </c>
      <c r="I2888" s="47">
        <v>0</v>
      </c>
      <c r="J2888" s="47">
        <v>0</v>
      </c>
      <c r="K2888" s="47">
        <v>0</v>
      </c>
      <c r="L2888" s="47">
        <v>134836170862</v>
      </c>
      <c r="M2888" s="47">
        <f t="shared" si="1276"/>
        <v>-134836170862</v>
      </c>
      <c r="N2888" s="47">
        <f>+H2888+M2888</f>
        <v>0</v>
      </c>
      <c r="O2888" s="47">
        <v>0</v>
      </c>
      <c r="P2888" s="47">
        <v>0</v>
      </c>
      <c r="Q2888" s="47">
        <v>0</v>
      </c>
      <c r="R2888" s="48">
        <v>0</v>
      </c>
    </row>
    <row r="2889" spans="1:18" ht="18.600000000000001" thickBot="1" x14ac:dyDescent="0.35">
      <c r="A2889" s="2">
        <v>2021</v>
      </c>
      <c r="B2889" s="118" t="s">
        <v>448</v>
      </c>
      <c r="C2889" s="120" t="s">
        <v>191</v>
      </c>
      <c r="D2889" s="16"/>
      <c r="E2889" s="16"/>
      <c r="F2889" s="21"/>
      <c r="G2889" s="85" t="s">
        <v>192</v>
      </c>
      <c r="H2889" s="45">
        <f>+H2890+H2893</f>
        <v>834362300000</v>
      </c>
      <c r="I2889" s="45">
        <f>+I2890+I2893</f>
        <v>0</v>
      </c>
      <c r="J2889" s="45">
        <f>+J2890+J2893</f>
        <v>0</v>
      </c>
      <c r="K2889" s="45">
        <f>+K2890+K2893</f>
        <v>134836170862</v>
      </c>
      <c r="L2889" s="45">
        <f>+L2890+L2893</f>
        <v>0</v>
      </c>
      <c r="M2889" s="45">
        <f t="shared" si="1276"/>
        <v>134836170862</v>
      </c>
      <c r="N2889" s="45">
        <f>+N2890+N2893</f>
        <v>969198470862</v>
      </c>
      <c r="O2889" s="45">
        <f>+O2890+O2893</f>
        <v>969198470862</v>
      </c>
      <c r="P2889" s="45">
        <f>+P2890+P2893</f>
        <v>969198470862</v>
      </c>
      <c r="Q2889" s="45">
        <f>+Q2890+Q2893</f>
        <v>969198470862</v>
      </c>
      <c r="R2889" s="46">
        <f>+R2890+R2893</f>
        <v>969198470862</v>
      </c>
    </row>
    <row r="2890" spans="1:18" ht="18.600000000000001" thickBot="1" x14ac:dyDescent="0.35">
      <c r="A2890" s="2">
        <v>2021</v>
      </c>
      <c r="B2890" s="118" t="s">
        <v>448</v>
      </c>
      <c r="C2890" s="120" t="s">
        <v>435</v>
      </c>
      <c r="D2890" s="16"/>
      <c r="E2890" s="16"/>
      <c r="F2890" s="21"/>
      <c r="G2890" s="85" t="s">
        <v>187</v>
      </c>
      <c r="H2890" s="45">
        <f t="shared" ref="H2890:L2891" si="1291">+H2891</f>
        <v>0</v>
      </c>
      <c r="I2890" s="45">
        <f t="shared" si="1291"/>
        <v>0</v>
      </c>
      <c r="J2890" s="45">
        <f t="shared" si="1291"/>
        <v>0</v>
      </c>
      <c r="K2890" s="45">
        <f t="shared" si="1291"/>
        <v>134836170862</v>
      </c>
      <c r="L2890" s="45">
        <f t="shared" si="1291"/>
        <v>0</v>
      </c>
      <c r="M2890" s="45">
        <f t="shared" si="1276"/>
        <v>134836170862</v>
      </c>
      <c r="N2890" s="45">
        <f t="shared" ref="N2890:R2891" si="1292">+N2891</f>
        <v>134836170862</v>
      </c>
      <c r="O2890" s="45">
        <f t="shared" si="1292"/>
        <v>134836170862</v>
      </c>
      <c r="P2890" s="45">
        <f t="shared" si="1292"/>
        <v>134836170862</v>
      </c>
      <c r="Q2890" s="45">
        <f t="shared" si="1292"/>
        <v>134836170862</v>
      </c>
      <c r="R2890" s="46">
        <f t="shared" si="1292"/>
        <v>134836170862</v>
      </c>
    </row>
    <row r="2891" spans="1:18" ht="18.600000000000001" thickBot="1" x14ac:dyDescent="0.35">
      <c r="A2891" s="2">
        <v>2021</v>
      </c>
      <c r="B2891" s="118" t="s">
        <v>448</v>
      </c>
      <c r="C2891" s="120" t="s">
        <v>436</v>
      </c>
      <c r="D2891" s="21"/>
      <c r="E2891" s="21"/>
      <c r="F2891" s="21"/>
      <c r="G2891" s="85" t="s">
        <v>190</v>
      </c>
      <c r="H2891" s="45">
        <f t="shared" si="1291"/>
        <v>0</v>
      </c>
      <c r="I2891" s="45">
        <f t="shared" si="1291"/>
        <v>0</v>
      </c>
      <c r="J2891" s="45">
        <f t="shared" si="1291"/>
        <v>0</v>
      </c>
      <c r="K2891" s="45">
        <f t="shared" si="1291"/>
        <v>134836170862</v>
      </c>
      <c r="L2891" s="45">
        <f t="shared" si="1291"/>
        <v>0</v>
      </c>
      <c r="M2891" s="45">
        <f t="shared" si="1276"/>
        <v>134836170862</v>
      </c>
      <c r="N2891" s="45">
        <f t="shared" si="1292"/>
        <v>134836170862</v>
      </c>
      <c r="O2891" s="45">
        <f t="shared" si="1292"/>
        <v>134836170862</v>
      </c>
      <c r="P2891" s="45">
        <f t="shared" si="1292"/>
        <v>134836170862</v>
      </c>
      <c r="Q2891" s="45">
        <f t="shared" si="1292"/>
        <v>134836170862</v>
      </c>
      <c r="R2891" s="46">
        <f t="shared" si="1292"/>
        <v>134836170862</v>
      </c>
    </row>
    <row r="2892" spans="1:18" ht="18.600000000000001" thickBot="1" x14ac:dyDescent="0.35">
      <c r="A2892" s="2">
        <v>2021</v>
      </c>
      <c r="B2892" s="118" t="s">
        <v>448</v>
      </c>
      <c r="C2892" s="121" t="s">
        <v>437</v>
      </c>
      <c r="D2892" s="21" t="s">
        <v>172</v>
      </c>
      <c r="E2892" s="21">
        <v>11</v>
      </c>
      <c r="F2892" s="21" t="s">
        <v>189</v>
      </c>
      <c r="G2892" s="88" t="s">
        <v>172</v>
      </c>
      <c r="H2892" s="47">
        <v>0</v>
      </c>
      <c r="I2892" s="47">
        <v>0</v>
      </c>
      <c r="J2892" s="47">
        <v>0</v>
      </c>
      <c r="K2892" s="47">
        <v>134836170862</v>
      </c>
      <c r="L2892" s="47">
        <v>0</v>
      </c>
      <c r="M2892" s="47">
        <f t="shared" si="1276"/>
        <v>134836170862</v>
      </c>
      <c r="N2892" s="47">
        <f>+H2892+M2892</f>
        <v>134836170862</v>
      </c>
      <c r="O2892" s="47">
        <v>134836170862</v>
      </c>
      <c r="P2892" s="47">
        <v>134836170862</v>
      </c>
      <c r="Q2892" s="47">
        <v>134836170862</v>
      </c>
      <c r="R2892" s="48">
        <v>134836170862</v>
      </c>
    </row>
    <row r="2893" spans="1:18" ht="18.600000000000001" thickBot="1" x14ac:dyDescent="0.35">
      <c r="A2893" s="2">
        <v>2021</v>
      </c>
      <c r="B2893" s="118" t="s">
        <v>448</v>
      </c>
      <c r="C2893" s="120" t="s">
        <v>193</v>
      </c>
      <c r="D2893" s="16"/>
      <c r="E2893" s="16"/>
      <c r="F2893" s="21"/>
      <c r="G2893" s="85" t="s">
        <v>194</v>
      </c>
      <c r="H2893" s="45">
        <f>+H2894</f>
        <v>834362300000</v>
      </c>
      <c r="I2893" s="45">
        <f>+I2894</f>
        <v>0</v>
      </c>
      <c r="J2893" s="45">
        <f>+J2894</f>
        <v>0</v>
      </c>
      <c r="K2893" s="45">
        <f>+K2894</f>
        <v>0</v>
      </c>
      <c r="L2893" s="45">
        <f>+L2894</f>
        <v>0</v>
      </c>
      <c r="M2893" s="45">
        <f t="shared" si="1276"/>
        <v>0</v>
      </c>
      <c r="N2893" s="45">
        <f>+N2894</f>
        <v>834362300000</v>
      </c>
      <c r="O2893" s="45">
        <f t="shared" ref="O2893:R2893" si="1293">+O2894</f>
        <v>834362300000</v>
      </c>
      <c r="P2893" s="45">
        <f t="shared" si="1293"/>
        <v>834362300000</v>
      </c>
      <c r="Q2893" s="45">
        <f t="shared" si="1293"/>
        <v>834362300000</v>
      </c>
      <c r="R2893" s="46">
        <f t="shared" si="1293"/>
        <v>834362300000</v>
      </c>
    </row>
    <row r="2894" spans="1:18" ht="18.600000000000001" thickBot="1" x14ac:dyDescent="0.35">
      <c r="A2894" s="2">
        <v>2021</v>
      </c>
      <c r="B2894" s="118" t="s">
        <v>448</v>
      </c>
      <c r="C2894" s="124" t="s">
        <v>195</v>
      </c>
      <c r="D2894" s="37" t="s">
        <v>172</v>
      </c>
      <c r="E2894" s="37">
        <v>11</v>
      </c>
      <c r="F2894" s="37" t="s">
        <v>19</v>
      </c>
      <c r="G2894" s="99" t="s">
        <v>196</v>
      </c>
      <c r="H2894" s="49">
        <v>834362300000</v>
      </c>
      <c r="I2894" s="49">
        <v>0</v>
      </c>
      <c r="J2894" s="49">
        <v>0</v>
      </c>
      <c r="K2894" s="49">
        <v>0</v>
      </c>
      <c r="L2894" s="49">
        <v>0</v>
      </c>
      <c r="M2894" s="49">
        <f t="shared" si="1276"/>
        <v>0</v>
      </c>
      <c r="N2894" s="49">
        <f>+H2894+M2894</f>
        <v>834362300000</v>
      </c>
      <c r="O2894" s="49">
        <v>834362300000</v>
      </c>
      <c r="P2894" s="49">
        <v>834362300000</v>
      </c>
      <c r="Q2894" s="49">
        <v>834362300000</v>
      </c>
      <c r="R2894" s="50">
        <v>834362300000</v>
      </c>
    </row>
    <row r="2895" spans="1:18" ht="18.600000000000001" thickBot="1" x14ac:dyDescent="0.35">
      <c r="A2895" s="2">
        <v>2021</v>
      </c>
      <c r="B2895" s="118" t="s">
        <v>448</v>
      </c>
      <c r="C2895" s="5" t="s">
        <v>197</v>
      </c>
      <c r="D2895" s="6"/>
      <c r="E2895" s="6"/>
      <c r="F2895" s="6"/>
      <c r="G2895" s="81" t="s">
        <v>445</v>
      </c>
      <c r="H2895" s="8">
        <f>+H2896+H3003+H3009+H3021+H3032</f>
        <v>4237527256305</v>
      </c>
      <c r="I2895" s="8">
        <f>+I2896+I3003+I3009+I3021+I3032</f>
        <v>0</v>
      </c>
      <c r="J2895" s="8">
        <f>+J2896+J3003+J3009+J3021+J3032</f>
        <v>0</v>
      </c>
      <c r="K2895" s="8">
        <f>+K2896+K3003+K3009+K3021+K3032</f>
        <v>35739553153</v>
      </c>
      <c r="L2895" s="8">
        <f>+L2896+L3003+L3009+L3021+L3032</f>
        <v>35739553153</v>
      </c>
      <c r="M2895" s="8">
        <f t="shared" si="1276"/>
        <v>0</v>
      </c>
      <c r="N2895" s="8">
        <f>+N2896+N3003+N3009+N3021+N3032</f>
        <v>4237527256305</v>
      </c>
      <c r="O2895" s="8">
        <f t="shared" ref="O2895:R2895" si="1294">+O2896+O3003+O3009+O3021+O3032</f>
        <v>4134043006737.3501</v>
      </c>
      <c r="P2895" s="8">
        <f t="shared" si="1294"/>
        <v>4134043006737.3501</v>
      </c>
      <c r="Q2895" s="8">
        <f t="shared" si="1294"/>
        <v>4080845740722.7603</v>
      </c>
      <c r="R2895" s="9">
        <f t="shared" si="1294"/>
        <v>4080663312048.7598</v>
      </c>
    </row>
    <row r="2896" spans="1:18" ht="18.600000000000001" thickBot="1" x14ac:dyDescent="0.35">
      <c r="A2896" s="2">
        <v>2021</v>
      </c>
      <c r="B2896" s="118" t="s">
        <v>448</v>
      </c>
      <c r="C2896" s="119" t="s">
        <v>198</v>
      </c>
      <c r="D2896" s="11"/>
      <c r="E2896" s="11"/>
      <c r="F2896" s="42"/>
      <c r="G2896" s="82" t="s">
        <v>199</v>
      </c>
      <c r="H2896" s="102">
        <f>+H2897</f>
        <v>4013197084476</v>
      </c>
      <c r="I2896" s="102">
        <f>+I2897</f>
        <v>0</v>
      </c>
      <c r="J2896" s="102">
        <f>+J2897</f>
        <v>0</v>
      </c>
      <c r="K2896" s="102">
        <f>+K2897</f>
        <v>8350669131</v>
      </c>
      <c r="L2896" s="102">
        <f>+L2897</f>
        <v>8350669131</v>
      </c>
      <c r="M2896" s="102">
        <f t="shared" si="1276"/>
        <v>0</v>
      </c>
      <c r="N2896" s="102">
        <f>+N2897</f>
        <v>4013197084476</v>
      </c>
      <c r="O2896" s="102">
        <f t="shared" ref="O2896:R2896" si="1295">+O2897</f>
        <v>4007862167830.4995</v>
      </c>
      <c r="P2896" s="102">
        <f t="shared" si="1295"/>
        <v>4007862167830.4995</v>
      </c>
      <c r="Q2896" s="102">
        <f t="shared" si="1295"/>
        <v>3999260985180.4097</v>
      </c>
      <c r="R2896" s="103">
        <f t="shared" si="1295"/>
        <v>3999164348264.5796</v>
      </c>
    </row>
    <row r="2897" spans="1:18" ht="18.600000000000001" thickBot="1" x14ac:dyDescent="0.35">
      <c r="A2897" s="2">
        <v>2021</v>
      </c>
      <c r="B2897" s="118" t="s">
        <v>448</v>
      </c>
      <c r="C2897" s="120" t="s">
        <v>200</v>
      </c>
      <c r="D2897" s="16"/>
      <c r="E2897" s="16"/>
      <c r="F2897" s="21"/>
      <c r="G2897" s="85" t="s">
        <v>201</v>
      </c>
      <c r="H2897" s="95">
        <f>+H2898+H2902+H2906+H2910+H2914+H2918+H2922+H2926+H2930+H2934+H2940+H2944+H2948+H2952+H2956+H2960+H2965+H2970+H2973+H2977+H2981+H2986+H2990+H2995</f>
        <v>4013197084476</v>
      </c>
      <c r="I2897" s="95">
        <f>+I2898+I2902+I2906+I2910+I2914+I2918+I2922+I2926+I2930+I2934+I2940+I2944+I2948+I2952+I2956+I2960+I2965+I2970+I2973+I2977+I2981+I2986+I2990+I2995</f>
        <v>0</v>
      </c>
      <c r="J2897" s="95">
        <f>+J2898+J2902+J2906+J2910+J2914+J2918+J2922+J2926+J2930+J2934+J2940+J2944+J2948+J2952+J2956+J2960+J2965+J2970+J2973+J2977+J2981+J2986+J2990+J2995</f>
        <v>0</v>
      </c>
      <c r="K2897" s="95">
        <f>+K2898+K2902+K2906+K2910+K2914+K2918+K2922+K2926+K2930+K2934+K2940+K2944+K2948+K2952+K2956+K2960+K2965+K2970+K2973+K2977+K2981+K2986+K2990+K2995</f>
        <v>8350669131</v>
      </c>
      <c r="L2897" s="95">
        <f>+L2898+L2902+L2906+L2910+L2914+L2918+L2922+L2926+L2930+L2934+L2940+L2944+L2948+L2952+L2956+L2960+L2965+L2970+L2973+L2977+L2981+L2986+L2990+L2995</f>
        <v>8350669131</v>
      </c>
      <c r="M2897" s="95">
        <f t="shared" si="1276"/>
        <v>0</v>
      </c>
      <c r="N2897" s="95">
        <f>+N2898+N2902+N2906+N2910+N2914+N2918+N2922+N2926+N2930+N2934+N2940+N2944+N2948+N2952+N2956+N2960+N2965+N2970+N2973+N2977+N2981+N2986+N2990+N2995</f>
        <v>4013197084476</v>
      </c>
      <c r="O2897" s="95">
        <f t="shared" ref="O2897:R2897" si="1296">+O2898+O2902+O2906+O2910+O2914+O2918+O2922+O2926+O2930+O2934+O2940+O2944+O2948+O2952+O2956+O2960+O2965+O2970+O2973+O2977+O2981+O2986+O2990+O2995</f>
        <v>4007862167830.4995</v>
      </c>
      <c r="P2897" s="95">
        <f t="shared" si="1296"/>
        <v>4007862167830.4995</v>
      </c>
      <c r="Q2897" s="95">
        <f t="shared" si="1296"/>
        <v>3999260985180.4097</v>
      </c>
      <c r="R2897" s="97">
        <f t="shared" si="1296"/>
        <v>3999164348264.5796</v>
      </c>
    </row>
    <row r="2898" spans="1:18" ht="47.4" thickBot="1" x14ac:dyDescent="0.35">
      <c r="A2898" s="2">
        <v>2021</v>
      </c>
      <c r="B2898" s="118" t="s">
        <v>448</v>
      </c>
      <c r="C2898" s="120" t="s">
        <v>202</v>
      </c>
      <c r="D2898" s="21"/>
      <c r="E2898" s="21"/>
      <c r="F2898" s="21"/>
      <c r="G2898" s="85" t="s">
        <v>203</v>
      </c>
      <c r="H2898" s="95">
        <f t="shared" ref="H2898:L2900" si="1297">+H2899</f>
        <v>197403295128</v>
      </c>
      <c r="I2898" s="95">
        <f t="shared" si="1297"/>
        <v>0</v>
      </c>
      <c r="J2898" s="95">
        <f t="shared" si="1297"/>
        <v>0</v>
      </c>
      <c r="K2898" s="95">
        <f t="shared" si="1297"/>
        <v>0</v>
      </c>
      <c r="L2898" s="95">
        <f t="shared" si="1297"/>
        <v>0</v>
      </c>
      <c r="M2898" s="95">
        <f t="shared" si="1276"/>
        <v>0</v>
      </c>
      <c r="N2898" s="95">
        <f>+N2899</f>
        <v>197403295128</v>
      </c>
      <c r="O2898" s="95">
        <f t="shared" ref="O2898:R2900" si="1298">+O2899</f>
        <v>197403295128</v>
      </c>
      <c r="P2898" s="95">
        <f t="shared" si="1298"/>
        <v>197403295128</v>
      </c>
      <c r="Q2898" s="95">
        <f t="shared" si="1298"/>
        <v>197403295128</v>
      </c>
      <c r="R2898" s="97">
        <f t="shared" si="1298"/>
        <v>197403295128</v>
      </c>
    </row>
    <row r="2899" spans="1:18" ht="47.4" thickBot="1" x14ac:dyDescent="0.35">
      <c r="A2899" s="2">
        <v>2021</v>
      </c>
      <c r="B2899" s="118" t="s">
        <v>448</v>
      </c>
      <c r="C2899" s="120" t="s">
        <v>204</v>
      </c>
      <c r="D2899" s="53"/>
      <c r="E2899" s="53"/>
      <c r="F2899" s="21"/>
      <c r="G2899" s="85" t="s">
        <v>203</v>
      </c>
      <c r="H2899" s="95">
        <f t="shared" si="1297"/>
        <v>197403295128</v>
      </c>
      <c r="I2899" s="95">
        <f t="shared" si="1297"/>
        <v>0</v>
      </c>
      <c r="J2899" s="95">
        <f t="shared" si="1297"/>
        <v>0</v>
      </c>
      <c r="K2899" s="95">
        <f t="shared" si="1297"/>
        <v>0</v>
      </c>
      <c r="L2899" s="95">
        <f t="shared" si="1297"/>
        <v>0</v>
      </c>
      <c r="M2899" s="95">
        <f t="shared" si="1276"/>
        <v>0</v>
      </c>
      <c r="N2899" s="95">
        <f>+N2900</f>
        <v>197403295128</v>
      </c>
      <c r="O2899" s="95">
        <f t="shared" si="1298"/>
        <v>197403295128</v>
      </c>
      <c r="P2899" s="95">
        <f t="shared" si="1298"/>
        <v>197403295128</v>
      </c>
      <c r="Q2899" s="95">
        <f t="shared" si="1298"/>
        <v>197403295128</v>
      </c>
      <c r="R2899" s="97">
        <f t="shared" si="1298"/>
        <v>197403295128</v>
      </c>
    </row>
    <row r="2900" spans="1:18" ht="18.600000000000001" thickBot="1" x14ac:dyDescent="0.35">
      <c r="A2900" s="2">
        <v>2021</v>
      </c>
      <c r="B2900" s="118" t="s">
        <v>448</v>
      </c>
      <c r="C2900" s="120" t="s">
        <v>205</v>
      </c>
      <c r="D2900" s="53"/>
      <c r="E2900" s="53"/>
      <c r="F2900" s="21"/>
      <c r="G2900" s="85" t="s">
        <v>206</v>
      </c>
      <c r="H2900" s="95">
        <f t="shared" si="1297"/>
        <v>197403295128</v>
      </c>
      <c r="I2900" s="95">
        <f t="shared" si="1297"/>
        <v>0</v>
      </c>
      <c r="J2900" s="95">
        <f t="shared" si="1297"/>
        <v>0</v>
      </c>
      <c r="K2900" s="95">
        <f t="shared" si="1297"/>
        <v>0</v>
      </c>
      <c r="L2900" s="95">
        <f t="shared" si="1297"/>
        <v>0</v>
      </c>
      <c r="M2900" s="95">
        <f t="shared" si="1276"/>
        <v>0</v>
      </c>
      <c r="N2900" s="95">
        <f>+N2901</f>
        <v>197403295128</v>
      </c>
      <c r="O2900" s="95">
        <f t="shared" si="1298"/>
        <v>197403295128</v>
      </c>
      <c r="P2900" s="95">
        <f t="shared" si="1298"/>
        <v>197403295128</v>
      </c>
      <c r="Q2900" s="95">
        <f t="shared" si="1298"/>
        <v>197403295128</v>
      </c>
      <c r="R2900" s="97">
        <f t="shared" si="1298"/>
        <v>197403295128</v>
      </c>
    </row>
    <row r="2901" spans="1:18" ht="18.600000000000001" thickBot="1" x14ac:dyDescent="0.35">
      <c r="A2901" s="2">
        <v>2021</v>
      </c>
      <c r="B2901" s="118" t="s">
        <v>448</v>
      </c>
      <c r="C2901" s="121" t="s">
        <v>207</v>
      </c>
      <c r="D2901" s="21" t="s">
        <v>172</v>
      </c>
      <c r="E2901" s="21">
        <v>11</v>
      </c>
      <c r="F2901" s="21" t="s">
        <v>19</v>
      </c>
      <c r="G2901" s="88" t="s">
        <v>208</v>
      </c>
      <c r="H2901" s="90">
        <v>197403295128</v>
      </c>
      <c r="I2901" s="90">
        <v>0</v>
      </c>
      <c r="J2901" s="90">
        <v>0</v>
      </c>
      <c r="K2901" s="90">
        <v>0</v>
      </c>
      <c r="L2901" s="90">
        <v>0</v>
      </c>
      <c r="M2901" s="90">
        <f t="shared" si="1276"/>
        <v>0</v>
      </c>
      <c r="N2901" s="90">
        <f>+H2901+M2901</f>
        <v>197403295128</v>
      </c>
      <c r="O2901" s="90">
        <v>197403295128</v>
      </c>
      <c r="P2901" s="90">
        <v>197403295128</v>
      </c>
      <c r="Q2901" s="90">
        <v>197403295128</v>
      </c>
      <c r="R2901" s="91">
        <v>197403295128</v>
      </c>
    </row>
    <row r="2902" spans="1:18" ht="47.4" thickBot="1" x14ac:dyDescent="0.35">
      <c r="A2902" s="2">
        <v>2021</v>
      </c>
      <c r="B2902" s="118" t="s">
        <v>448</v>
      </c>
      <c r="C2902" s="120" t="s">
        <v>209</v>
      </c>
      <c r="D2902" s="53"/>
      <c r="E2902" s="53"/>
      <c r="F2902" s="21"/>
      <c r="G2902" s="85" t="s">
        <v>210</v>
      </c>
      <c r="H2902" s="95">
        <f t="shared" ref="H2902:L2904" si="1299">+H2903</f>
        <v>1740600000</v>
      </c>
      <c r="I2902" s="95">
        <f t="shared" si="1299"/>
        <v>0</v>
      </c>
      <c r="J2902" s="95">
        <f t="shared" si="1299"/>
        <v>0</v>
      </c>
      <c r="K2902" s="95">
        <f t="shared" si="1299"/>
        <v>0</v>
      </c>
      <c r="L2902" s="95">
        <f t="shared" si="1299"/>
        <v>42173</v>
      </c>
      <c r="M2902" s="95">
        <f t="shared" si="1276"/>
        <v>-42173</v>
      </c>
      <c r="N2902" s="95">
        <f>+N2903</f>
        <v>1740557827</v>
      </c>
      <c r="O2902" s="95">
        <f t="shared" ref="O2902:R2904" si="1300">+O2903</f>
        <v>1740557827</v>
      </c>
      <c r="P2902" s="95">
        <f t="shared" si="1300"/>
        <v>1740557827</v>
      </c>
      <c r="Q2902" s="95">
        <f t="shared" si="1300"/>
        <v>1740557827</v>
      </c>
      <c r="R2902" s="97">
        <f t="shared" si="1300"/>
        <v>1740557827</v>
      </c>
    </row>
    <row r="2903" spans="1:18" ht="47.4" thickBot="1" x14ac:dyDescent="0.35">
      <c r="A2903" s="2">
        <v>2021</v>
      </c>
      <c r="B2903" s="118" t="s">
        <v>448</v>
      </c>
      <c r="C2903" s="120" t="s">
        <v>211</v>
      </c>
      <c r="D2903" s="21"/>
      <c r="E2903" s="21"/>
      <c r="F2903" s="21"/>
      <c r="G2903" s="104" t="s">
        <v>210</v>
      </c>
      <c r="H2903" s="95">
        <f t="shared" si="1299"/>
        <v>1740600000</v>
      </c>
      <c r="I2903" s="95">
        <f t="shared" si="1299"/>
        <v>0</v>
      </c>
      <c r="J2903" s="95">
        <f t="shared" si="1299"/>
        <v>0</v>
      </c>
      <c r="K2903" s="95">
        <f t="shared" si="1299"/>
        <v>0</v>
      </c>
      <c r="L2903" s="95">
        <f t="shared" si="1299"/>
        <v>42173</v>
      </c>
      <c r="M2903" s="95">
        <f t="shared" si="1276"/>
        <v>-42173</v>
      </c>
      <c r="N2903" s="95">
        <f>+N2904</f>
        <v>1740557827</v>
      </c>
      <c r="O2903" s="95">
        <f t="shared" si="1300"/>
        <v>1740557827</v>
      </c>
      <c r="P2903" s="95">
        <f t="shared" si="1300"/>
        <v>1740557827</v>
      </c>
      <c r="Q2903" s="95">
        <f t="shared" si="1300"/>
        <v>1740557827</v>
      </c>
      <c r="R2903" s="97">
        <f t="shared" si="1300"/>
        <v>1740557827</v>
      </c>
    </row>
    <row r="2904" spans="1:18" ht="18.600000000000001" thickBot="1" x14ac:dyDescent="0.35">
      <c r="A2904" s="2">
        <v>2021</v>
      </c>
      <c r="B2904" s="118" t="s">
        <v>448</v>
      </c>
      <c r="C2904" s="120" t="s">
        <v>212</v>
      </c>
      <c r="D2904" s="21"/>
      <c r="E2904" s="21"/>
      <c r="F2904" s="21"/>
      <c r="G2904" s="85" t="s">
        <v>206</v>
      </c>
      <c r="H2904" s="95">
        <f t="shared" si="1299"/>
        <v>1740600000</v>
      </c>
      <c r="I2904" s="95">
        <f t="shared" si="1299"/>
        <v>0</v>
      </c>
      <c r="J2904" s="95">
        <f t="shared" si="1299"/>
        <v>0</v>
      </c>
      <c r="K2904" s="95">
        <f t="shared" si="1299"/>
        <v>0</v>
      </c>
      <c r="L2904" s="95">
        <f t="shared" si="1299"/>
        <v>42173</v>
      </c>
      <c r="M2904" s="95">
        <f t="shared" si="1276"/>
        <v>-42173</v>
      </c>
      <c r="N2904" s="95">
        <f>+N2905</f>
        <v>1740557827</v>
      </c>
      <c r="O2904" s="95">
        <f t="shared" si="1300"/>
        <v>1740557827</v>
      </c>
      <c r="P2904" s="95">
        <f t="shared" si="1300"/>
        <v>1740557827</v>
      </c>
      <c r="Q2904" s="95">
        <f t="shared" si="1300"/>
        <v>1740557827</v>
      </c>
      <c r="R2904" s="97">
        <f t="shared" si="1300"/>
        <v>1740557827</v>
      </c>
    </row>
    <row r="2905" spans="1:18" ht="18.600000000000001" thickBot="1" x14ac:dyDescent="0.35">
      <c r="A2905" s="2">
        <v>2021</v>
      </c>
      <c r="B2905" s="118" t="s">
        <v>448</v>
      </c>
      <c r="C2905" s="121" t="s">
        <v>213</v>
      </c>
      <c r="D2905" s="21" t="s">
        <v>172</v>
      </c>
      <c r="E2905" s="21">
        <v>11</v>
      </c>
      <c r="F2905" s="21" t="s">
        <v>19</v>
      </c>
      <c r="G2905" s="88" t="s">
        <v>208</v>
      </c>
      <c r="H2905" s="90">
        <v>1740600000</v>
      </c>
      <c r="I2905" s="90">
        <v>0</v>
      </c>
      <c r="J2905" s="90">
        <v>0</v>
      </c>
      <c r="K2905" s="90">
        <v>0</v>
      </c>
      <c r="L2905" s="90">
        <v>42173</v>
      </c>
      <c r="M2905" s="90">
        <f t="shared" si="1276"/>
        <v>-42173</v>
      </c>
      <c r="N2905" s="90">
        <f>+H2905+M2905</f>
        <v>1740557827</v>
      </c>
      <c r="O2905" s="90">
        <v>1740557827</v>
      </c>
      <c r="P2905" s="90">
        <v>1740557827</v>
      </c>
      <c r="Q2905" s="90">
        <v>1740557827</v>
      </c>
      <c r="R2905" s="91">
        <v>1740557827</v>
      </c>
    </row>
    <row r="2906" spans="1:18" ht="63" thickBot="1" x14ac:dyDescent="0.35">
      <c r="A2906" s="2">
        <v>2021</v>
      </c>
      <c r="B2906" s="118" t="s">
        <v>448</v>
      </c>
      <c r="C2906" s="120" t="s">
        <v>214</v>
      </c>
      <c r="D2906" s="21"/>
      <c r="E2906" s="21"/>
      <c r="F2906" s="21"/>
      <c r="G2906" s="85" t="s">
        <v>215</v>
      </c>
      <c r="H2906" s="95">
        <f t="shared" ref="H2906:L2908" si="1301">+H2907</f>
        <v>152413550265</v>
      </c>
      <c r="I2906" s="95">
        <f t="shared" si="1301"/>
        <v>0</v>
      </c>
      <c r="J2906" s="95">
        <f t="shared" si="1301"/>
        <v>0</v>
      </c>
      <c r="K2906" s="95">
        <f t="shared" si="1301"/>
        <v>0</v>
      </c>
      <c r="L2906" s="95">
        <f t="shared" si="1301"/>
        <v>0</v>
      </c>
      <c r="M2906" s="95">
        <f t="shared" si="1276"/>
        <v>0</v>
      </c>
      <c r="N2906" s="95">
        <f>+N2907</f>
        <v>152413550265</v>
      </c>
      <c r="O2906" s="95">
        <f t="shared" ref="O2906:R2908" si="1302">+O2907</f>
        <v>152413550265</v>
      </c>
      <c r="P2906" s="95">
        <f t="shared" si="1302"/>
        <v>152413550265</v>
      </c>
      <c r="Q2906" s="95">
        <f t="shared" si="1302"/>
        <v>152413550265</v>
      </c>
      <c r="R2906" s="97">
        <f t="shared" si="1302"/>
        <v>152413550265</v>
      </c>
    </row>
    <row r="2907" spans="1:18" ht="63" thickBot="1" x14ac:dyDescent="0.35">
      <c r="A2907" s="2">
        <v>2021</v>
      </c>
      <c r="B2907" s="118" t="s">
        <v>448</v>
      </c>
      <c r="C2907" s="120" t="s">
        <v>216</v>
      </c>
      <c r="D2907" s="53"/>
      <c r="E2907" s="53"/>
      <c r="F2907" s="21"/>
      <c r="G2907" s="85" t="s">
        <v>215</v>
      </c>
      <c r="H2907" s="95">
        <f t="shared" si="1301"/>
        <v>152413550265</v>
      </c>
      <c r="I2907" s="95">
        <f t="shared" si="1301"/>
        <v>0</v>
      </c>
      <c r="J2907" s="95">
        <f t="shared" si="1301"/>
        <v>0</v>
      </c>
      <c r="K2907" s="95">
        <f t="shared" si="1301"/>
        <v>0</v>
      </c>
      <c r="L2907" s="95">
        <f t="shared" si="1301"/>
        <v>0</v>
      </c>
      <c r="M2907" s="95">
        <f t="shared" si="1276"/>
        <v>0</v>
      </c>
      <c r="N2907" s="95">
        <f>+N2908</f>
        <v>152413550265</v>
      </c>
      <c r="O2907" s="95">
        <f t="shared" si="1302"/>
        <v>152413550265</v>
      </c>
      <c r="P2907" s="95">
        <f t="shared" si="1302"/>
        <v>152413550265</v>
      </c>
      <c r="Q2907" s="95">
        <f t="shared" si="1302"/>
        <v>152413550265</v>
      </c>
      <c r="R2907" s="97">
        <f t="shared" si="1302"/>
        <v>152413550265</v>
      </c>
    </row>
    <row r="2908" spans="1:18" ht="18.600000000000001" thickBot="1" x14ac:dyDescent="0.35">
      <c r="A2908" s="2">
        <v>2021</v>
      </c>
      <c r="B2908" s="118" t="s">
        <v>448</v>
      </c>
      <c r="C2908" s="120" t="s">
        <v>217</v>
      </c>
      <c r="D2908" s="53"/>
      <c r="E2908" s="53"/>
      <c r="F2908" s="21"/>
      <c r="G2908" s="85" t="s">
        <v>218</v>
      </c>
      <c r="H2908" s="95">
        <f t="shared" si="1301"/>
        <v>152413550265</v>
      </c>
      <c r="I2908" s="95">
        <f t="shared" si="1301"/>
        <v>0</v>
      </c>
      <c r="J2908" s="95">
        <f t="shared" si="1301"/>
        <v>0</v>
      </c>
      <c r="K2908" s="95">
        <f t="shared" si="1301"/>
        <v>0</v>
      </c>
      <c r="L2908" s="95">
        <f t="shared" si="1301"/>
        <v>0</v>
      </c>
      <c r="M2908" s="95">
        <f t="shared" si="1276"/>
        <v>0</v>
      </c>
      <c r="N2908" s="95">
        <f>+N2909</f>
        <v>152413550265</v>
      </c>
      <c r="O2908" s="95">
        <f t="shared" si="1302"/>
        <v>152413550265</v>
      </c>
      <c r="P2908" s="95">
        <f t="shared" si="1302"/>
        <v>152413550265</v>
      </c>
      <c r="Q2908" s="95">
        <f t="shared" si="1302"/>
        <v>152413550265</v>
      </c>
      <c r="R2908" s="97">
        <f t="shared" si="1302"/>
        <v>152413550265</v>
      </c>
    </row>
    <row r="2909" spans="1:18" ht="18.600000000000001" thickBot="1" x14ac:dyDescent="0.35">
      <c r="A2909" s="2">
        <v>2021</v>
      </c>
      <c r="B2909" s="118" t="s">
        <v>448</v>
      </c>
      <c r="C2909" s="121" t="s">
        <v>219</v>
      </c>
      <c r="D2909" s="21" t="s">
        <v>172</v>
      </c>
      <c r="E2909" s="21">
        <v>11</v>
      </c>
      <c r="F2909" s="21" t="s">
        <v>19</v>
      </c>
      <c r="G2909" s="88" t="s">
        <v>208</v>
      </c>
      <c r="H2909" s="90">
        <v>152413550265</v>
      </c>
      <c r="I2909" s="90">
        <v>0</v>
      </c>
      <c r="J2909" s="90">
        <v>0</v>
      </c>
      <c r="K2909" s="90">
        <v>0</v>
      </c>
      <c r="L2909" s="90">
        <v>0</v>
      </c>
      <c r="M2909" s="90">
        <f t="shared" si="1276"/>
        <v>0</v>
      </c>
      <c r="N2909" s="90">
        <f>+H2909+M2909</f>
        <v>152413550265</v>
      </c>
      <c r="O2909" s="90">
        <v>152413550265</v>
      </c>
      <c r="P2909" s="90">
        <v>152413550265</v>
      </c>
      <c r="Q2909" s="90">
        <v>152413550265</v>
      </c>
      <c r="R2909" s="91">
        <v>152413550265</v>
      </c>
    </row>
    <row r="2910" spans="1:18" ht="78.599999999999994" thickBot="1" x14ac:dyDescent="0.35">
      <c r="A2910" s="2">
        <v>2021</v>
      </c>
      <c r="B2910" s="118" t="s">
        <v>448</v>
      </c>
      <c r="C2910" s="120" t="s">
        <v>220</v>
      </c>
      <c r="D2910" s="21"/>
      <c r="E2910" s="21"/>
      <c r="F2910" s="21"/>
      <c r="G2910" s="104" t="s">
        <v>221</v>
      </c>
      <c r="H2910" s="95">
        <f t="shared" ref="H2910:L2912" si="1303">+H2911</f>
        <v>174246806812</v>
      </c>
      <c r="I2910" s="95">
        <f t="shared" si="1303"/>
        <v>0</v>
      </c>
      <c r="J2910" s="95">
        <f t="shared" si="1303"/>
        <v>0</v>
      </c>
      <c r="K2910" s="95">
        <f t="shared" si="1303"/>
        <v>0</v>
      </c>
      <c r="L2910" s="95">
        <f t="shared" si="1303"/>
        <v>0</v>
      </c>
      <c r="M2910" s="95">
        <f t="shared" si="1276"/>
        <v>0</v>
      </c>
      <c r="N2910" s="95">
        <f>+N2911</f>
        <v>174246806812</v>
      </c>
      <c r="O2910" s="95">
        <f t="shared" ref="O2910:R2912" si="1304">+O2911</f>
        <v>174246806812</v>
      </c>
      <c r="P2910" s="95">
        <f t="shared" si="1304"/>
        <v>174246806812</v>
      </c>
      <c r="Q2910" s="95">
        <f t="shared" si="1304"/>
        <v>174246806812</v>
      </c>
      <c r="R2910" s="97">
        <f t="shared" si="1304"/>
        <v>174246806812</v>
      </c>
    </row>
    <row r="2911" spans="1:18" ht="78.599999999999994" thickBot="1" x14ac:dyDescent="0.35">
      <c r="A2911" s="2">
        <v>2021</v>
      </c>
      <c r="B2911" s="118" t="s">
        <v>448</v>
      </c>
      <c r="C2911" s="120" t="s">
        <v>222</v>
      </c>
      <c r="D2911" s="53"/>
      <c r="E2911" s="53"/>
      <c r="F2911" s="21"/>
      <c r="G2911" s="104" t="s">
        <v>221</v>
      </c>
      <c r="H2911" s="95">
        <f t="shared" si="1303"/>
        <v>174246806812</v>
      </c>
      <c r="I2911" s="95">
        <f t="shared" si="1303"/>
        <v>0</v>
      </c>
      <c r="J2911" s="95">
        <f t="shared" si="1303"/>
        <v>0</v>
      </c>
      <c r="K2911" s="95">
        <f t="shared" si="1303"/>
        <v>0</v>
      </c>
      <c r="L2911" s="95">
        <f t="shared" si="1303"/>
        <v>0</v>
      </c>
      <c r="M2911" s="95">
        <f t="shared" si="1276"/>
        <v>0</v>
      </c>
      <c r="N2911" s="95">
        <f>+N2912</f>
        <v>174246806812</v>
      </c>
      <c r="O2911" s="95">
        <f t="shared" si="1304"/>
        <v>174246806812</v>
      </c>
      <c r="P2911" s="95">
        <f t="shared" si="1304"/>
        <v>174246806812</v>
      </c>
      <c r="Q2911" s="95">
        <f t="shared" si="1304"/>
        <v>174246806812</v>
      </c>
      <c r="R2911" s="97">
        <f t="shared" si="1304"/>
        <v>174246806812</v>
      </c>
    </row>
    <row r="2912" spans="1:18" ht="18.600000000000001" thickBot="1" x14ac:dyDescent="0.35">
      <c r="A2912" s="2">
        <v>2021</v>
      </c>
      <c r="B2912" s="118" t="s">
        <v>448</v>
      </c>
      <c r="C2912" s="120" t="s">
        <v>223</v>
      </c>
      <c r="D2912" s="53"/>
      <c r="E2912" s="53"/>
      <c r="F2912" s="21"/>
      <c r="G2912" s="85" t="s">
        <v>218</v>
      </c>
      <c r="H2912" s="95">
        <f t="shared" si="1303"/>
        <v>174246806812</v>
      </c>
      <c r="I2912" s="95">
        <f t="shared" si="1303"/>
        <v>0</v>
      </c>
      <c r="J2912" s="95">
        <f t="shared" si="1303"/>
        <v>0</v>
      </c>
      <c r="K2912" s="95">
        <f t="shared" si="1303"/>
        <v>0</v>
      </c>
      <c r="L2912" s="95">
        <f t="shared" si="1303"/>
        <v>0</v>
      </c>
      <c r="M2912" s="95">
        <f t="shared" si="1276"/>
        <v>0</v>
      </c>
      <c r="N2912" s="95">
        <f>+N2913</f>
        <v>174246806812</v>
      </c>
      <c r="O2912" s="95">
        <f t="shared" si="1304"/>
        <v>174246806812</v>
      </c>
      <c r="P2912" s="95">
        <f t="shared" si="1304"/>
        <v>174246806812</v>
      </c>
      <c r="Q2912" s="95">
        <f t="shared" si="1304"/>
        <v>174246806812</v>
      </c>
      <c r="R2912" s="97">
        <f t="shared" si="1304"/>
        <v>174246806812</v>
      </c>
    </row>
    <row r="2913" spans="1:18" ht="18.600000000000001" thickBot="1" x14ac:dyDescent="0.35">
      <c r="A2913" s="2">
        <v>2021</v>
      </c>
      <c r="B2913" s="118" t="s">
        <v>448</v>
      </c>
      <c r="C2913" s="121" t="s">
        <v>224</v>
      </c>
      <c r="D2913" s="21" t="s">
        <v>172</v>
      </c>
      <c r="E2913" s="21">
        <v>11</v>
      </c>
      <c r="F2913" s="21" t="s">
        <v>19</v>
      </c>
      <c r="G2913" s="88" t="s">
        <v>208</v>
      </c>
      <c r="H2913" s="90">
        <v>174246806812</v>
      </c>
      <c r="I2913" s="90">
        <v>0</v>
      </c>
      <c r="J2913" s="90">
        <v>0</v>
      </c>
      <c r="K2913" s="90">
        <v>0</v>
      </c>
      <c r="L2913" s="90">
        <v>0</v>
      </c>
      <c r="M2913" s="90">
        <f t="shared" si="1276"/>
        <v>0</v>
      </c>
      <c r="N2913" s="90">
        <f>+H2913+M2913</f>
        <v>174246806812</v>
      </c>
      <c r="O2913" s="90">
        <v>174246806812</v>
      </c>
      <c r="P2913" s="90">
        <v>174246806812</v>
      </c>
      <c r="Q2913" s="90">
        <v>174246806812</v>
      </c>
      <c r="R2913" s="91">
        <v>174246806812</v>
      </c>
    </row>
    <row r="2914" spans="1:18" ht="63" thickBot="1" x14ac:dyDescent="0.35">
      <c r="A2914" s="2">
        <v>2021</v>
      </c>
      <c r="B2914" s="118" t="s">
        <v>448</v>
      </c>
      <c r="C2914" s="120" t="s">
        <v>225</v>
      </c>
      <c r="D2914" s="16"/>
      <c r="E2914" s="16"/>
      <c r="F2914" s="16"/>
      <c r="G2914" s="85" t="s">
        <v>226</v>
      </c>
      <c r="H2914" s="95">
        <f t="shared" ref="H2914:L2916" si="1305">+H2915</f>
        <v>251092107058</v>
      </c>
      <c r="I2914" s="95">
        <f t="shared" si="1305"/>
        <v>0</v>
      </c>
      <c r="J2914" s="95">
        <f t="shared" si="1305"/>
        <v>0</v>
      </c>
      <c r="K2914" s="95">
        <f t="shared" si="1305"/>
        <v>0</v>
      </c>
      <c r="L2914" s="95">
        <f t="shared" si="1305"/>
        <v>0</v>
      </c>
      <c r="M2914" s="95">
        <f t="shared" si="1276"/>
        <v>0</v>
      </c>
      <c r="N2914" s="95">
        <f>+N2915</f>
        <v>251092107058</v>
      </c>
      <c r="O2914" s="95">
        <f t="shared" ref="O2914:R2916" si="1306">+O2915</f>
        <v>251092107058</v>
      </c>
      <c r="P2914" s="95">
        <f t="shared" si="1306"/>
        <v>251092107058</v>
      </c>
      <c r="Q2914" s="95">
        <f t="shared" si="1306"/>
        <v>251092107058</v>
      </c>
      <c r="R2914" s="97">
        <f t="shared" si="1306"/>
        <v>251092107058</v>
      </c>
    </row>
    <row r="2915" spans="1:18" ht="63" thickBot="1" x14ac:dyDescent="0.35">
      <c r="A2915" s="2">
        <v>2021</v>
      </c>
      <c r="B2915" s="118" t="s">
        <v>448</v>
      </c>
      <c r="C2915" s="120" t="s">
        <v>227</v>
      </c>
      <c r="D2915" s="55"/>
      <c r="E2915" s="55"/>
      <c r="F2915" s="16"/>
      <c r="G2915" s="104" t="s">
        <v>226</v>
      </c>
      <c r="H2915" s="95">
        <f t="shared" si="1305"/>
        <v>251092107058</v>
      </c>
      <c r="I2915" s="95">
        <f t="shared" si="1305"/>
        <v>0</v>
      </c>
      <c r="J2915" s="95">
        <f t="shared" si="1305"/>
        <v>0</v>
      </c>
      <c r="K2915" s="95">
        <f t="shared" si="1305"/>
        <v>0</v>
      </c>
      <c r="L2915" s="95">
        <f t="shared" si="1305"/>
        <v>0</v>
      </c>
      <c r="M2915" s="95">
        <f t="shared" si="1276"/>
        <v>0</v>
      </c>
      <c r="N2915" s="95">
        <f>+N2916</f>
        <v>251092107058</v>
      </c>
      <c r="O2915" s="95">
        <f t="shared" si="1306"/>
        <v>251092107058</v>
      </c>
      <c r="P2915" s="95">
        <f t="shared" si="1306"/>
        <v>251092107058</v>
      </c>
      <c r="Q2915" s="95">
        <f t="shared" si="1306"/>
        <v>251092107058</v>
      </c>
      <c r="R2915" s="97">
        <f t="shared" si="1306"/>
        <v>251092107058</v>
      </c>
    </row>
    <row r="2916" spans="1:18" ht="18.600000000000001" thickBot="1" x14ac:dyDescent="0.35">
      <c r="A2916" s="2">
        <v>2021</v>
      </c>
      <c r="B2916" s="118" t="s">
        <v>448</v>
      </c>
      <c r="C2916" s="120" t="s">
        <v>228</v>
      </c>
      <c r="D2916" s="55"/>
      <c r="E2916" s="55"/>
      <c r="F2916" s="16"/>
      <c r="G2916" s="85" t="s">
        <v>218</v>
      </c>
      <c r="H2916" s="95">
        <f t="shared" si="1305"/>
        <v>251092107058</v>
      </c>
      <c r="I2916" s="95">
        <f t="shared" si="1305"/>
        <v>0</v>
      </c>
      <c r="J2916" s="95">
        <f t="shared" si="1305"/>
        <v>0</v>
      </c>
      <c r="K2916" s="95">
        <f t="shared" si="1305"/>
        <v>0</v>
      </c>
      <c r="L2916" s="95">
        <f t="shared" si="1305"/>
        <v>0</v>
      </c>
      <c r="M2916" s="95">
        <f t="shared" si="1276"/>
        <v>0</v>
      </c>
      <c r="N2916" s="95">
        <f>+N2917</f>
        <v>251092107058</v>
      </c>
      <c r="O2916" s="95">
        <f t="shared" si="1306"/>
        <v>251092107058</v>
      </c>
      <c r="P2916" s="95">
        <f t="shared" si="1306"/>
        <v>251092107058</v>
      </c>
      <c r="Q2916" s="95">
        <f t="shared" si="1306"/>
        <v>251092107058</v>
      </c>
      <c r="R2916" s="97">
        <f t="shared" si="1306"/>
        <v>251092107058</v>
      </c>
    </row>
    <row r="2917" spans="1:18" ht="18.600000000000001" thickBot="1" x14ac:dyDescent="0.35">
      <c r="A2917" s="2">
        <v>2021</v>
      </c>
      <c r="B2917" s="118" t="s">
        <v>448</v>
      </c>
      <c r="C2917" s="121" t="s">
        <v>229</v>
      </c>
      <c r="D2917" s="21" t="s">
        <v>172</v>
      </c>
      <c r="E2917" s="21">
        <v>11</v>
      </c>
      <c r="F2917" s="21" t="s">
        <v>19</v>
      </c>
      <c r="G2917" s="88" t="s">
        <v>208</v>
      </c>
      <c r="H2917" s="90">
        <v>251092107058</v>
      </c>
      <c r="I2917" s="90">
        <v>0</v>
      </c>
      <c r="J2917" s="90">
        <v>0</v>
      </c>
      <c r="K2917" s="90">
        <v>0</v>
      </c>
      <c r="L2917" s="90">
        <v>0</v>
      </c>
      <c r="M2917" s="90">
        <f t="shared" si="1276"/>
        <v>0</v>
      </c>
      <c r="N2917" s="90">
        <f>+H2917+M2917</f>
        <v>251092107058</v>
      </c>
      <c r="O2917" s="90">
        <v>251092107058</v>
      </c>
      <c r="P2917" s="90">
        <v>251092107058</v>
      </c>
      <c r="Q2917" s="90">
        <v>251092107058</v>
      </c>
      <c r="R2917" s="91">
        <v>251092107058</v>
      </c>
    </row>
    <row r="2918" spans="1:18" ht="78.599999999999994" thickBot="1" x14ac:dyDescent="0.35">
      <c r="A2918" s="2">
        <v>2021</v>
      </c>
      <c r="B2918" s="118" t="s">
        <v>448</v>
      </c>
      <c r="C2918" s="120" t="s">
        <v>230</v>
      </c>
      <c r="D2918" s="21"/>
      <c r="E2918" s="21"/>
      <c r="F2918" s="21"/>
      <c r="G2918" s="85" t="s">
        <v>231</v>
      </c>
      <c r="H2918" s="95">
        <f t="shared" ref="H2918:L2920" si="1307">+H2919</f>
        <v>242233026988</v>
      </c>
      <c r="I2918" s="95">
        <f t="shared" si="1307"/>
        <v>0</v>
      </c>
      <c r="J2918" s="95">
        <f t="shared" si="1307"/>
        <v>0</v>
      </c>
      <c r="K2918" s="95">
        <f t="shared" si="1307"/>
        <v>0</v>
      </c>
      <c r="L2918" s="95">
        <f t="shared" si="1307"/>
        <v>0</v>
      </c>
      <c r="M2918" s="95">
        <f t="shared" si="1276"/>
        <v>0</v>
      </c>
      <c r="N2918" s="95">
        <f>+N2919</f>
        <v>242233026988</v>
      </c>
      <c r="O2918" s="95">
        <f t="shared" ref="O2918:R2920" si="1308">+O2919</f>
        <v>242233026988</v>
      </c>
      <c r="P2918" s="95">
        <f t="shared" si="1308"/>
        <v>242233026988</v>
      </c>
      <c r="Q2918" s="95">
        <f t="shared" si="1308"/>
        <v>242233026988</v>
      </c>
      <c r="R2918" s="97">
        <f t="shared" si="1308"/>
        <v>242233026988</v>
      </c>
    </row>
    <row r="2919" spans="1:18" ht="78.599999999999994" thickBot="1" x14ac:dyDescent="0.35">
      <c r="A2919" s="2">
        <v>2021</v>
      </c>
      <c r="B2919" s="118" t="s">
        <v>448</v>
      </c>
      <c r="C2919" s="120" t="s">
        <v>232</v>
      </c>
      <c r="D2919" s="53"/>
      <c r="E2919" s="53"/>
      <c r="F2919" s="21"/>
      <c r="G2919" s="85" t="s">
        <v>231</v>
      </c>
      <c r="H2919" s="95">
        <f t="shared" si="1307"/>
        <v>242233026988</v>
      </c>
      <c r="I2919" s="95">
        <f t="shared" si="1307"/>
        <v>0</v>
      </c>
      <c r="J2919" s="95">
        <f t="shared" si="1307"/>
        <v>0</v>
      </c>
      <c r="K2919" s="95">
        <f t="shared" si="1307"/>
        <v>0</v>
      </c>
      <c r="L2919" s="95">
        <f t="shared" si="1307"/>
        <v>0</v>
      </c>
      <c r="M2919" s="95">
        <f t="shared" si="1276"/>
        <v>0</v>
      </c>
      <c r="N2919" s="95">
        <f>+N2920</f>
        <v>242233026988</v>
      </c>
      <c r="O2919" s="95">
        <f t="shared" si="1308"/>
        <v>242233026988</v>
      </c>
      <c r="P2919" s="95">
        <f t="shared" si="1308"/>
        <v>242233026988</v>
      </c>
      <c r="Q2919" s="95">
        <f t="shared" si="1308"/>
        <v>242233026988</v>
      </c>
      <c r="R2919" s="97">
        <f t="shared" si="1308"/>
        <v>242233026988</v>
      </c>
    </row>
    <row r="2920" spans="1:18" ht="18.600000000000001" thickBot="1" x14ac:dyDescent="0.35">
      <c r="A2920" s="2">
        <v>2021</v>
      </c>
      <c r="B2920" s="118" t="s">
        <v>448</v>
      </c>
      <c r="C2920" s="120" t="s">
        <v>233</v>
      </c>
      <c r="D2920" s="53"/>
      <c r="E2920" s="53"/>
      <c r="F2920" s="21"/>
      <c r="G2920" s="85" t="s">
        <v>218</v>
      </c>
      <c r="H2920" s="95">
        <f t="shared" si="1307"/>
        <v>242233026988</v>
      </c>
      <c r="I2920" s="95">
        <f t="shared" si="1307"/>
        <v>0</v>
      </c>
      <c r="J2920" s="95">
        <f t="shared" si="1307"/>
        <v>0</v>
      </c>
      <c r="K2920" s="95">
        <f t="shared" si="1307"/>
        <v>0</v>
      </c>
      <c r="L2920" s="95">
        <f t="shared" si="1307"/>
        <v>0</v>
      </c>
      <c r="M2920" s="95">
        <f t="shared" si="1276"/>
        <v>0</v>
      </c>
      <c r="N2920" s="95">
        <f>+N2921</f>
        <v>242233026988</v>
      </c>
      <c r="O2920" s="95">
        <f t="shared" si="1308"/>
        <v>242233026988</v>
      </c>
      <c r="P2920" s="95">
        <f t="shared" si="1308"/>
        <v>242233026988</v>
      </c>
      <c r="Q2920" s="95">
        <f t="shared" si="1308"/>
        <v>242233026988</v>
      </c>
      <c r="R2920" s="97">
        <f t="shared" si="1308"/>
        <v>242233026988</v>
      </c>
    </row>
    <row r="2921" spans="1:18" ht="18.600000000000001" thickBot="1" x14ac:dyDescent="0.35">
      <c r="A2921" s="2">
        <v>2021</v>
      </c>
      <c r="B2921" s="118" t="s">
        <v>448</v>
      </c>
      <c r="C2921" s="121" t="s">
        <v>234</v>
      </c>
      <c r="D2921" s="21" t="s">
        <v>172</v>
      </c>
      <c r="E2921" s="21">
        <v>11</v>
      </c>
      <c r="F2921" s="21" t="s">
        <v>19</v>
      </c>
      <c r="G2921" s="88" t="s">
        <v>208</v>
      </c>
      <c r="H2921" s="90">
        <v>242233026988</v>
      </c>
      <c r="I2921" s="90">
        <v>0</v>
      </c>
      <c r="J2921" s="90">
        <v>0</v>
      </c>
      <c r="K2921" s="90">
        <v>0</v>
      </c>
      <c r="L2921" s="90">
        <v>0</v>
      </c>
      <c r="M2921" s="90">
        <f t="shared" ref="M2921:M2986" si="1309">+I2921-J2921+K2921-L2921</f>
        <v>0</v>
      </c>
      <c r="N2921" s="90">
        <f>+H2921+M2921</f>
        <v>242233026988</v>
      </c>
      <c r="O2921" s="90">
        <v>242233026988</v>
      </c>
      <c r="P2921" s="90">
        <v>242233026988</v>
      </c>
      <c r="Q2921" s="90">
        <v>242233026988</v>
      </c>
      <c r="R2921" s="91">
        <v>242233026988</v>
      </c>
    </row>
    <row r="2922" spans="1:18" ht="63" thickBot="1" x14ac:dyDescent="0.35">
      <c r="A2922" s="2">
        <v>2021</v>
      </c>
      <c r="B2922" s="118" t="s">
        <v>448</v>
      </c>
      <c r="C2922" s="120" t="s">
        <v>235</v>
      </c>
      <c r="D2922" s="21"/>
      <c r="E2922" s="21"/>
      <c r="F2922" s="21"/>
      <c r="G2922" s="85" t="s">
        <v>236</v>
      </c>
      <c r="H2922" s="95">
        <f t="shared" ref="H2922:L2924" si="1310">+H2923</f>
        <v>172797196133</v>
      </c>
      <c r="I2922" s="95">
        <f t="shared" si="1310"/>
        <v>0</v>
      </c>
      <c r="J2922" s="95">
        <f t="shared" si="1310"/>
        <v>0</v>
      </c>
      <c r="K2922" s="95">
        <f t="shared" si="1310"/>
        <v>0</v>
      </c>
      <c r="L2922" s="95">
        <f t="shared" si="1310"/>
        <v>0</v>
      </c>
      <c r="M2922" s="95">
        <f t="shared" si="1309"/>
        <v>0</v>
      </c>
      <c r="N2922" s="95">
        <f>+N2923</f>
        <v>172797196133</v>
      </c>
      <c r="O2922" s="95">
        <f t="shared" ref="O2922:R2924" si="1311">+O2923</f>
        <v>172797196133</v>
      </c>
      <c r="P2922" s="95">
        <f t="shared" si="1311"/>
        <v>172797196133</v>
      </c>
      <c r="Q2922" s="95">
        <f t="shared" si="1311"/>
        <v>172797196133</v>
      </c>
      <c r="R2922" s="97">
        <f t="shared" si="1311"/>
        <v>172797196133</v>
      </c>
    </row>
    <row r="2923" spans="1:18" ht="63" thickBot="1" x14ac:dyDescent="0.35">
      <c r="A2923" s="2">
        <v>2021</v>
      </c>
      <c r="B2923" s="118" t="s">
        <v>448</v>
      </c>
      <c r="C2923" s="120" t="s">
        <v>237</v>
      </c>
      <c r="D2923" s="53"/>
      <c r="E2923" s="53"/>
      <c r="F2923" s="21"/>
      <c r="G2923" s="104" t="s">
        <v>236</v>
      </c>
      <c r="H2923" s="95">
        <f t="shared" si="1310"/>
        <v>172797196133</v>
      </c>
      <c r="I2923" s="95">
        <f t="shared" si="1310"/>
        <v>0</v>
      </c>
      <c r="J2923" s="95">
        <f t="shared" si="1310"/>
        <v>0</v>
      </c>
      <c r="K2923" s="95">
        <f t="shared" si="1310"/>
        <v>0</v>
      </c>
      <c r="L2923" s="95">
        <f t="shared" si="1310"/>
        <v>0</v>
      </c>
      <c r="M2923" s="95">
        <f t="shared" si="1309"/>
        <v>0</v>
      </c>
      <c r="N2923" s="95">
        <f>+N2924</f>
        <v>172797196133</v>
      </c>
      <c r="O2923" s="95">
        <f t="shared" si="1311"/>
        <v>172797196133</v>
      </c>
      <c r="P2923" s="95">
        <f t="shared" si="1311"/>
        <v>172797196133</v>
      </c>
      <c r="Q2923" s="95">
        <f t="shared" si="1311"/>
        <v>172797196133</v>
      </c>
      <c r="R2923" s="97">
        <f t="shared" si="1311"/>
        <v>172797196133</v>
      </c>
    </row>
    <row r="2924" spans="1:18" ht="18.600000000000001" thickBot="1" x14ac:dyDescent="0.35">
      <c r="A2924" s="2">
        <v>2021</v>
      </c>
      <c r="B2924" s="118" t="s">
        <v>448</v>
      </c>
      <c r="C2924" s="120" t="s">
        <v>238</v>
      </c>
      <c r="D2924" s="53"/>
      <c r="E2924" s="53"/>
      <c r="F2924" s="21"/>
      <c r="G2924" s="85" t="s">
        <v>218</v>
      </c>
      <c r="H2924" s="95">
        <f t="shared" si="1310"/>
        <v>172797196133</v>
      </c>
      <c r="I2924" s="95">
        <f t="shared" si="1310"/>
        <v>0</v>
      </c>
      <c r="J2924" s="95">
        <f t="shared" si="1310"/>
        <v>0</v>
      </c>
      <c r="K2924" s="95">
        <f t="shared" si="1310"/>
        <v>0</v>
      </c>
      <c r="L2924" s="95">
        <f t="shared" si="1310"/>
        <v>0</v>
      </c>
      <c r="M2924" s="95">
        <f t="shared" si="1309"/>
        <v>0</v>
      </c>
      <c r="N2924" s="95">
        <f>+N2925</f>
        <v>172797196133</v>
      </c>
      <c r="O2924" s="95">
        <f t="shared" si="1311"/>
        <v>172797196133</v>
      </c>
      <c r="P2924" s="95">
        <f t="shared" si="1311"/>
        <v>172797196133</v>
      </c>
      <c r="Q2924" s="95">
        <f t="shared" si="1311"/>
        <v>172797196133</v>
      </c>
      <c r="R2924" s="97">
        <f t="shared" si="1311"/>
        <v>172797196133</v>
      </c>
    </row>
    <row r="2925" spans="1:18" ht="18.600000000000001" thickBot="1" x14ac:dyDescent="0.35">
      <c r="A2925" s="2">
        <v>2021</v>
      </c>
      <c r="B2925" s="118" t="s">
        <v>448</v>
      </c>
      <c r="C2925" s="121" t="s">
        <v>239</v>
      </c>
      <c r="D2925" s="21" t="s">
        <v>172</v>
      </c>
      <c r="E2925" s="21">
        <v>11</v>
      </c>
      <c r="F2925" s="21" t="s">
        <v>19</v>
      </c>
      <c r="G2925" s="88" t="s">
        <v>208</v>
      </c>
      <c r="H2925" s="90">
        <v>172797196133</v>
      </c>
      <c r="I2925" s="90">
        <v>0</v>
      </c>
      <c r="J2925" s="90">
        <v>0</v>
      </c>
      <c r="K2925" s="90">
        <v>0</v>
      </c>
      <c r="L2925" s="90">
        <v>0</v>
      </c>
      <c r="M2925" s="90">
        <f t="shared" si="1309"/>
        <v>0</v>
      </c>
      <c r="N2925" s="90">
        <f>+H2925+M2925</f>
        <v>172797196133</v>
      </c>
      <c r="O2925" s="90">
        <v>172797196133</v>
      </c>
      <c r="P2925" s="90">
        <v>172797196133</v>
      </c>
      <c r="Q2925" s="90">
        <v>172797196133</v>
      </c>
      <c r="R2925" s="91">
        <v>172797196133</v>
      </c>
    </row>
    <row r="2926" spans="1:18" ht="63" thickBot="1" x14ac:dyDescent="0.35">
      <c r="A2926" s="2">
        <v>2021</v>
      </c>
      <c r="B2926" s="118" t="s">
        <v>448</v>
      </c>
      <c r="C2926" s="120" t="s">
        <v>240</v>
      </c>
      <c r="D2926" s="21"/>
      <c r="E2926" s="21"/>
      <c r="F2926" s="21"/>
      <c r="G2926" s="85" t="s">
        <v>241</v>
      </c>
      <c r="H2926" s="95">
        <f t="shared" ref="H2926:L2928" si="1312">+H2927</f>
        <v>186940477824</v>
      </c>
      <c r="I2926" s="95">
        <f t="shared" si="1312"/>
        <v>0</v>
      </c>
      <c r="J2926" s="95">
        <f t="shared" si="1312"/>
        <v>0</v>
      </c>
      <c r="K2926" s="95">
        <f t="shared" si="1312"/>
        <v>0</v>
      </c>
      <c r="L2926" s="95">
        <f t="shared" si="1312"/>
        <v>0</v>
      </c>
      <c r="M2926" s="95">
        <f t="shared" si="1309"/>
        <v>0</v>
      </c>
      <c r="N2926" s="95">
        <f>+N2927</f>
        <v>186940477824</v>
      </c>
      <c r="O2926" s="95">
        <f t="shared" ref="O2926:R2928" si="1313">+O2927</f>
        <v>186940477824</v>
      </c>
      <c r="P2926" s="95">
        <f t="shared" si="1313"/>
        <v>186940477824</v>
      </c>
      <c r="Q2926" s="95">
        <f t="shared" si="1313"/>
        <v>186940477824</v>
      </c>
      <c r="R2926" s="97">
        <f t="shared" si="1313"/>
        <v>186940477824</v>
      </c>
    </row>
    <row r="2927" spans="1:18" ht="63" thickBot="1" x14ac:dyDescent="0.35">
      <c r="A2927" s="2">
        <v>2021</v>
      </c>
      <c r="B2927" s="118" t="s">
        <v>448</v>
      </c>
      <c r="C2927" s="120" t="s">
        <v>242</v>
      </c>
      <c r="D2927" s="53"/>
      <c r="E2927" s="53"/>
      <c r="F2927" s="21"/>
      <c r="G2927" s="104" t="s">
        <v>241</v>
      </c>
      <c r="H2927" s="95">
        <f t="shared" si="1312"/>
        <v>186940477824</v>
      </c>
      <c r="I2927" s="95">
        <f t="shared" si="1312"/>
        <v>0</v>
      </c>
      <c r="J2927" s="95">
        <f t="shared" si="1312"/>
        <v>0</v>
      </c>
      <c r="K2927" s="95">
        <f t="shared" si="1312"/>
        <v>0</v>
      </c>
      <c r="L2927" s="95">
        <f t="shared" si="1312"/>
        <v>0</v>
      </c>
      <c r="M2927" s="95">
        <f t="shared" si="1309"/>
        <v>0</v>
      </c>
      <c r="N2927" s="95">
        <f>+N2928</f>
        <v>186940477824</v>
      </c>
      <c r="O2927" s="95">
        <f t="shared" si="1313"/>
        <v>186940477824</v>
      </c>
      <c r="P2927" s="95">
        <f t="shared" si="1313"/>
        <v>186940477824</v>
      </c>
      <c r="Q2927" s="95">
        <f t="shared" si="1313"/>
        <v>186940477824</v>
      </c>
      <c r="R2927" s="97">
        <f t="shared" si="1313"/>
        <v>186940477824</v>
      </c>
    </row>
    <row r="2928" spans="1:18" ht="18.600000000000001" thickBot="1" x14ac:dyDescent="0.35">
      <c r="A2928" s="2">
        <v>2021</v>
      </c>
      <c r="B2928" s="118" t="s">
        <v>448</v>
      </c>
      <c r="C2928" s="120" t="s">
        <v>243</v>
      </c>
      <c r="D2928" s="53"/>
      <c r="E2928" s="53"/>
      <c r="F2928" s="21"/>
      <c r="G2928" s="85" t="s">
        <v>218</v>
      </c>
      <c r="H2928" s="95">
        <f t="shared" si="1312"/>
        <v>186940477824</v>
      </c>
      <c r="I2928" s="95">
        <f t="shared" si="1312"/>
        <v>0</v>
      </c>
      <c r="J2928" s="95">
        <f t="shared" si="1312"/>
        <v>0</v>
      </c>
      <c r="K2928" s="95">
        <f t="shared" si="1312"/>
        <v>0</v>
      </c>
      <c r="L2928" s="95">
        <f t="shared" si="1312"/>
        <v>0</v>
      </c>
      <c r="M2928" s="95">
        <f t="shared" si="1309"/>
        <v>0</v>
      </c>
      <c r="N2928" s="95">
        <f>+N2929</f>
        <v>186940477824</v>
      </c>
      <c r="O2928" s="95">
        <f t="shared" si="1313"/>
        <v>186940477824</v>
      </c>
      <c r="P2928" s="95">
        <f t="shared" si="1313"/>
        <v>186940477824</v>
      </c>
      <c r="Q2928" s="95">
        <f t="shared" si="1313"/>
        <v>186940477824</v>
      </c>
      <c r="R2928" s="97">
        <f t="shared" si="1313"/>
        <v>186940477824</v>
      </c>
    </row>
    <row r="2929" spans="1:18" ht="18.600000000000001" thickBot="1" x14ac:dyDescent="0.35">
      <c r="A2929" s="2">
        <v>2021</v>
      </c>
      <c r="B2929" s="118" t="s">
        <v>448</v>
      </c>
      <c r="C2929" s="121" t="s">
        <v>244</v>
      </c>
      <c r="D2929" s="21" t="s">
        <v>172</v>
      </c>
      <c r="E2929" s="21">
        <v>11</v>
      </c>
      <c r="F2929" s="21" t="s">
        <v>19</v>
      </c>
      <c r="G2929" s="88" t="s">
        <v>208</v>
      </c>
      <c r="H2929" s="90">
        <v>186940477824</v>
      </c>
      <c r="I2929" s="90">
        <v>0</v>
      </c>
      <c r="J2929" s="90">
        <v>0</v>
      </c>
      <c r="K2929" s="90">
        <v>0</v>
      </c>
      <c r="L2929" s="90">
        <v>0</v>
      </c>
      <c r="M2929" s="90">
        <f t="shared" si="1309"/>
        <v>0</v>
      </c>
      <c r="N2929" s="90">
        <f>+H2929+M2929</f>
        <v>186940477824</v>
      </c>
      <c r="O2929" s="90">
        <v>186940477824</v>
      </c>
      <c r="P2929" s="90">
        <v>186940477824</v>
      </c>
      <c r="Q2929" s="90">
        <v>186940477824</v>
      </c>
      <c r="R2929" s="91">
        <v>186940477824</v>
      </c>
    </row>
    <row r="2930" spans="1:18" ht="63" thickBot="1" x14ac:dyDescent="0.35">
      <c r="A2930" s="2">
        <v>2021</v>
      </c>
      <c r="B2930" s="118" t="s">
        <v>448</v>
      </c>
      <c r="C2930" s="120" t="s">
        <v>245</v>
      </c>
      <c r="D2930" s="21"/>
      <c r="E2930" s="21"/>
      <c r="F2930" s="21"/>
      <c r="G2930" s="85" t="s">
        <v>246</v>
      </c>
      <c r="H2930" s="95">
        <f t="shared" ref="H2930:L2932" si="1314">+H2931</f>
        <v>203096408219</v>
      </c>
      <c r="I2930" s="95">
        <f t="shared" si="1314"/>
        <v>0</v>
      </c>
      <c r="J2930" s="95">
        <f t="shared" si="1314"/>
        <v>0</v>
      </c>
      <c r="K2930" s="95">
        <f t="shared" si="1314"/>
        <v>0</v>
      </c>
      <c r="L2930" s="95">
        <f t="shared" si="1314"/>
        <v>0</v>
      </c>
      <c r="M2930" s="95">
        <f t="shared" si="1309"/>
        <v>0</v>
      </c>
      <c r="N2930" s="95">
        <f>+N2931</f>
        <v>203096408219</v>
      </c>
      <c r="O2930" s="95">
        <f t="shared" ref="O2930:R2932" si="1315">+O2931</f>
        <v>203096408219</v>
      </c>
      <c r="P2930" s="95">
        <f t="shared" si="1315"/>
        <v>203096408219</v>
      </c>
      <c r="Q2930" s="95">
        <f t="shared" si="1315"/>
        <v>203096408219</v>
      </c>
      <c r="R2930" s="97">
        <f t="shared" si="1315"/>
        <v>203096408219</v>
      </c>
    </row>
    <row r="2931" spans="1:18" ht="63" thickBot="1" x14ac:dyDescent="0.35">
      <c r="A2931" s="2">
        <v>2021</v>
      </c>
      <c r="B2931" s="118" t="s">
        <v>448</v>
      </c>
      <c r="C2931" s="120" t="s">
        <v>247</v>
      </c>
      <c r="D2931" s="53"/>
      <c r="E2931" s="53"/>
      <c r="F2931" s="21"/>
      <c r="G2931" s="104" t="s">
        <v>246</v>
      </c>
      <c r="H2931" s="95">
        <f t="shared" si="1314"/>
        <v>203096408219</v>
      </c>
      <c r="I2931" s="95">
        <f t="shared" si="1314"/>
        <v>0</v>
      </c>
      <c r="J2931" s="95">
        <f t="shared" si="1314"/>
        <v>0</v>
      </c>
      <c r="K2931" s="95">
        <f t="shared" si="1314"/>
        <v>0</v>
      </c>
      <c r="L2931" s="95">
        <f t="shared" si="1314"/>
        <v>0</v>
      </c>
      <c r="M2931" s="95">
        <f t="shared" si="1309"/>
        <v>0</v>
      </c>
      <c r="N2931" s="95">
        <f>+N2932</f>
        <v>203096408219</v>
      </c>
      <c r="O2931" s="95">
        <f t="shared" si="1315"/>
        <v>203096408219</v>
      </c>
      <c r="P2931" s="95">
        <f t="shared" si="1315"/>
        <v>203096408219</v>
      </c>
      <c r="Q2931" s="95">
        <f t="shared" si="1315"/>
        <v>203096408219</v>
      </c>
      <c r="R2931" s="97">
        <f t="shared" si="1315"/>
        <v>203096408219</v>
      </c>
    </row>
    <row r="2932" spans="1:18" ht="18.600000000000001" thickBot="1" x14ac:dyDescent="0.35">
      <c r="A2932" s="2">
        <v>2021</v>
      </c>
      <c r="B2932" s="118" t="s">
        <v>448</v>
      </c>
      <c r="C2932" s="120" t="s">
        <v>248</v>
      </c>
      <c r="D2932" s="53"/>
      <c r="E2932" s="53"/>
      <c r="F2932" s="21"/>
      <c r="G2932" s="85" t="s">
        <v>218</v>
      </c>
      <c r="H2932" s="95">
        <f t="shared" si="1314"/>
        <v>203096408219</v>
      </c>
      <c r="I2932" s="95">
        <f t="shared" si="1314"/>
        <v>0</v>
      </c>
      <c r="J2932" s="95">
        <f t="shared" si="1314"/>
        <v>0</v>
      </c>
      <c r="K2932" s="95">
        <f t="shared" si="1314"/>
        <v>0</v>
      </c>
      <c r="L2932" s="95">
        <f t="shared" si="1314"/>
        <v>0</v>
      </c>
      <c r="M2932" s="95">
        <f t="shared" si="1309"/>
        <v>0</v>
      </c>
      <c r="N2932" s="95">
        <f>+N2933</f>
        <v>203096408219</v>
      </c>
      <c r="O2932" s="95">
        <f t="shared" si="1315"/>
        <v>203096408219</v>
      </c>
      <c r="P2932" s="95">
        <f t="shared" si="1315"/>
        <v>203096408219</v>
      </c>
      <c r="Q2932" s="95">
        <f t="shared" si="1315"/>
        <v>203096408219</v>
      </c>
      <c r="R2932" s="97">
        <f t="shared" si="1315"/>
        <v>203096408219</v>
      </c>
    </row>
    <row r="2933" spans="1:18" ht="18.600000000000001" thickBot="1" x14ac:dyDescent="0.35">
      <c r="A2933" s="2">
        <v>2021</v>
      </c>
      <c r="B2933" s="118" t="s">
        <v>448</v>
      </c>
      <c r="C2933" s="121" t="s">
        <v>249</v>
      </c>
      <c r="D2933" s="21" t="s">
        <v>172</v>
      </c>
      <c r="E2933" s="21">
        <v>11</v>
      </c>
      <c r="F2933" s="21" t="s">
        <v>19</v>
      </c>
      <c r="G2933" s="88" t="s">
        <v>208</v>
      </c>
      <c r="H2933" s="90">
        <v>203096408219</v>
      </c>
      <c r="I2933" s="90">
        <v>0</v>
      </c>
      <c r="J2933" s="90">
        <v>0</v>
      </c>
      <c r="K2933" s="90">
        <v>0</v>
      </c>
      <c r="L2933" s="90">
        <v>0</v>
      </c>
      <c r="M2933" s="90">
        <f t="shared" si="1309"/>
        <v>0</v>
      </c>
      <c r="N2933" s="90">
        <f>+H2933+M2933</f>
        <v>203096408219</v>
      </c>
      <c r="O2933" s="90">
        <v>203096408219</v>
      </c>
      <c r="P2933" s="90">
        <v>203096408219</v>
      </c>
      <c r="Q2933" s="90">
        <v>203096408219</v>
      </c>
      <c r="R2933" s="91">
        <v>203096408219</v>
      </c>
    </row>
    <row r="2934" spans="1:18" ht="31.8" thickBot="1" x14ac:dyDescent="0.35">
      <c r="A2934" s="2">
        <v>2021</v>
      </c>
      <c r="B2934" s="118" t="s">
        <v>448</v>
      </c>
      <c r="C2934" s="125" t="s">
        <v>250</v>
      </c>
      <c r="D2934" s="21"/>
      <c r="E2934" s="21"/>
      <c r="F2934" s="21"/>
      <c r="G2934" s="85" t="s">
        <v>253</v>
      </c>
      <c r="H2934" s="95">
        <f t="shared" ref="H2934:L2935" si="1316">+H2935</f>
        <v>15000000000</v>
      </c>
      <c r="I2934" s="95">
        <f t="shared" si="1316"/>
        <v>0</v>
      </c>
      <c r="J2934" s="95">
        <f t="shared" si="1316"/>
        <v>0</v>
      </c>
      <c r="K2934" s="95">
        <f t="shared" si="1316"/>
        <v>0</v>
      </c>
      <c r="L2934" s="95">
        <f t="shared" si="1316"/>
        <v>0</v>
      </c>
      <c r="M2934" s="95">
        <f t="shared" si="1309"/>
        <v>0</v>
      </c>
      <c r="N2934" s="95">
        <f>+H2934+M2934</f>
        <v>15000000000</v>
      </c>
      <c r="O2934" s="95">
        <f t="shared" ref="O2934:R2935" si="1317">+O2935</f>
        <v>9665548057.1399994</v>
      </c>
      <c r="P2934" s="95">
        <f t="shared" si="1317"/>
        <v>9665548057.1399994</v>
      </c>
      <c r="Q2934" s="95">
        <f t="shared" si="1317"/>
        <v>9569571888.0499992</v>
      </c>
      <c r="R2934" s="97">
        <f t="shared" si="1317"/>
        <v>9472934972.2200012</v>
      </c>
    </row>
    <row r="2935" spans="1:18" ht="31.8" thickBot="1" x14ac:dyDescent="0.35">
      <c r="A2935" s="2">
        <v>2021</v>
      </c>
      <c r="B2935" s="118" t="s">
        <v>448</v>
      </c>
      <c r="C2935" s="120" t="s">
        <v>252</v>
      </c>
      <c r="D2935" s="53"/>
      <c r="E2935" s="53"/>
      <c r="F2935" s="21"/>
      <c r="G2935" s="85" t="s">
        <v>253</v>
      </c>
      <c r="H2935" s="95">
        <f t="shared" si="1316"/>
        <v>15000000000</v>
      </c>
      <c r="I2935" s="95">
        <f t="shared" si="1316"/>
        <v>0</v>
      </c>
      <c r="J2935" s="95">
        <f t="shared" si="1316"/>
        <v>0</v>
      </c>
      <c r="K2935" s="95">
        <f t="shared" si="1316"/>
        <v>0</v>
      </c>
      <c r="L2935" s="95">
        <f t="shared" si="1316"/>
        <v>0</v>
      </c>
      <c r="M2935" s="95">
        <f t="shared" si="1309"/>
        <v>0</v>
      </c>
      <c r="N2935" s="95">
        <f>+N2936</f>
        <v>15000000000</v>
      </c>
      <c r="O2935" s="95">
        <f t="shared" si="1317"/>
        <v>9665548057.1399994</v>
      </c>
      <c r="P2935" s="95">
        <f t="shared" si="1317"/>
        <v>9665548057.1399994</v>
      </c>
      <c r="Q2935" s="95">
        <f t="shared" si="1317"/>
        <v>9569571888.0499992</v>
      </c>
      <c r="R2935" s="97">
        <f t="shared" si="1317"/>
        <v>9472934972.2200012</v>
      </c>
    </row>
    <row r="2936" spans="1:18" ht="47.4" thickBot="1" x14ac:dyDescent="0.35">
      <c r="A2936" s="2">
        <v>2021</v>
      </c>
      <c r="B2936" s="118" t="s">
        <v>448</v>
      </c>
      <c r="C2936" s="120" t="s">
        <v>254</v>
      </c>
      <c r="D2936" s="53"/>
      <c r="E2936" s="53"/>
      <c r="F2936" s="21"/>
      <c r="G2936" s="85" t="s">
        <v>255</v>
      </c>
      <c r="H2936" s="95">
        <f>SUM(H2937:H2939)</f>
        <v>15000000000</v>
      </c>
      <c r="I2936" s="95">
        <f>SUM(I2937:I2939)</f>
        <v>0</v>
      </c>
      <c r="J2936" s="95">
        <f>SUM(J2937:J2939)</f>
        <v>0</v>
      </c>
      <c r="K2936" s="95">
        <f>SUM(K2937:K2939)</f>
        <v>0</v>
      </c>
      <c r="L2936" s="95">
        <f>SUM(L2937:L2939)</f>
        <v>0</v>
      </c>
      <c r="M2936" s="95">
        <f t="shared" si="1309"/>
        <v>0</v>
      </c>
      <c r="N2936" s="95">
        <f>SUM(N2937:N2939)</f>
        <v>15000000000</v>
      </c>
      <c r="O2936" s="95">
        <f t="shared" ref="O2936:R2936" si="1318">SUM(O2937:O2939)</f>
        <v>9665548057.1399994</v>
      </c>
      <c r="P2936" s="95">
        <f t="shared" si="1318"/>
        <v>9665548057.1399994</v>
      </c>
      <c r="Q2936" s="95">
        <f t="shared" si="1318"/>
        <v>9569571888.0499992</v>
      </c>
      <c r="R2936" s="97">
        <f t="shared" si="1318"/>
        <v>9472934972.2200012</v>
      </c>
    </row>
    <row r="2937" spans="1:18" ht="18.600000000000001" thickBot="1" x14ac:dyDescent="0.35">
      <c r="A2937" s="2">
        <v>2021</v>
      </c>
      <c r="B2937" s="118" t="s">
        <v>448</v>
      </c>
      <c r="C2937" s="121" t="s">
        <v>256</v>
      </c>
      <c r="D2937" s="21" t="s">
        <v>172</v>
      </c>
      <c r="E2937" s="21">
        <v>11</v>
      </c>
      <c r="F2937" s="21" t="s">
        <v>19</v>
      </c>
      <c r="G2937" s="88" t="s">
        <v>208</v>
      </c>
      <c r="H2937" s="90">
        <v>6455000000</v>
      </c>
      <c r="I2937" s="90">
        <v>0</v>
      </c>
      <c r="J2937" s="90">
        <v>0</v>
      </c>
      <c r="K2937" s="90">
        <v>0</v>
      </c>
      <c r="L2937" s="90">
        <v>0</v>
      </c>
      <c r="M2937" s="90">
        <f t="shared" si="1309"/>
        <v>0</v>
      </c>
      <c r="N2937" s="90">
        <f>+H2937+M2937</f>
        <v>6455000000</v>
      </c>
      <c r="O2937" s="90">
        <v>6103627184.3000002</v>
      </c>
      <c r="P2937" s="90">
        <v>6103627184.3000002</v>
      </c>
      <c r="Q2937" s="90">
        <v>6016539811.21</v>
      </c>
      <c r="R2937" s="91">
        <v>5980410566.1800003</v>
      </c>
    </row>
    <row r="2938" spans="1:18" ht="18.600000000000001" thickBot="1" x14ac:dyDescent="0.35">
      <c r="A2938" s="2">
        <v>2021</v>
      </c>
      <c r="B2938" s="118" t="s">
        <v>448</v>
      </c>
      <c r="C2938" s="121" t="s">
        <v>256</v>
      </c>
      <c r="D2938" s="21" t="s">
        <v>172</v>
      </c>
      <c r="E2938" s="21">
        <v>54</v>
      </c>
      <c r="F2938" s="21" t="s">
        <v>19</v>
      </c>
      <c r="G2938" s="88" t="s">
        <v>208</v>
      </c>
      <c r="H2938" s="90">
        <v>1000000000</v>
      </c>
      <c r="I2938" s="90">
        <v>0</v>
      </c>
      <c r="J2938" s="90">
        <v>0</v>
      </c>
      <c r="K2938" s="90">
        <v>0</v>
      </c>
      <c r="L2938" s="90">
        <v>0</v>
      </c>
      <c r="M2938" s="90">
        <f t="shared" si="1309"/>
        <v>0</v>
      </c>
      <c r="N2938" s="90">
        <f>+H2938+M2938</f>
        <v>1000000000</v>
      </c>
      <c r="O2938" s="90">
        <v>714187168.32000005</v>
      </c>
      <c r="P2938" s="90">
        <v>714187168.32000005</v>
      </c>
      <c r="Q2938" s="90">
        <v>709555840.32000005</v>
      </c>
      <c r="R2938" s="91">
        <v>701562663.51999998</v>
      </c>
    </row>
    <row r="2939" spans="1:18" ht="18.600000000000001" thickBot="1" x14ac:dyDescent="0.35">
      <c r="A2939" s="2">
        <v>2021</v>
      </c>
      <c r="B2939" s="118" t="s">
        <v>448</v>
      </c>
      <c r="C2939" s="121" t="s">
        <v>256</v>
      </c>
      <c r="D2939" s="21" t="s">
        <v>18</v>
      </c>
      <c r="E2939" s="21">
        <v>20</v>
      </c>
      <c r="F2939" s="21" t="s">
        <v>19</v>
      </c>
      <c r="G2939" s="88" t="s">
        <v>208</v>
      </c>
      <c r="H2939" s="90">
        <v>7545000000</v>
      </c>
      <c r="I2939" s="90">
        <v>0</v>
      </c>
      <c r="J2939" s="90">
        <v>0</v>
      </c>
      <c r="K2939" s="90">
        <v>0</v>
      </c>
      <c r="L2939" s="90">
        <v>0</v>
      </c>
      <c r="M2939" s="90">
        <f t="shared" si="1309"/>
        <v>0</v>
      </c>
      <c r="N2939" s="90">
        <f>+H2939+M2939</f>
        <v>7545000000</v>
      </c>
      <c r="O2939" s="90">
        <v>2847733704.52</v>
      </c>
      <c r="P2939" s="90">
        <v>2847733704.52</v>
      </c>
      <c r="Q2939" s="90">
        <v>2843476236.52</v>
      </c>
      <c r="R2939" s="91">
        <v>2790961742.52</v>
      </c>
    </row>
    <row r="2940" spans="1:18" ht="63" thickBot="1" x14ac:dyDescent="0.35">
      <c r="A2940" s="2">
        <v>2021</v>
      </c>
      <c r="B2940" s="118" t="s">
        <v>448</v>
      </c>
      <c r="C2940" s="120" t="s">
        <v>257</v>
      </c>
      <c r="D2940" s="53"/>
      <c r="E2940" s="53"/>
      <c r="F2940" s="21"/>
      <c r="G2940" s="85" t="s">
        <v>258</v>
      </c>
      <c r="H2940" s="95">
        <f t="shared" ref="H2940:L2942" si="1319">+H2941</f>
        <v>232164420822</v>
      </c>
      <c r="I2940" s="95">
        <f t="shared" si="1319"/>
        <v>0</v>
      </c>
      <c r="J2940" s="95">
        <f t="shared" si="1319"/>
        <v>0</v>
      </c>
      <c r="K2940" s="95">
        <f t="shared" si="1319"/>
        <v>0</v>
      </c>
      <c r="L2940" s="95">
        <f t="shared" si="1319"/>
        <v>0</v>
      </c>
      <c r="M2940" s="95">
        <f t="shared" si="1309"/>
        <v>0</v>
      </c>
      <c r="N2940" s="95">
        <f>+N2941</f>
        <v>232164420822</v>
      </c>
      <c r="O2940" s="95">
        <f t="shared" ref="O2940:R2942" si="1320">+O2941</f>
        <v>232164420822</v>
      </c>
      <c r="P2940" s="95">
        <f t="shared" si="1320"/>
        <v>232164420822</v>
      </c>
      <c r="Q2940" s="95">
        <f t="shared" si="1320"/>
        <v>232164420822</v>
      </c>
      <c r="R2940" s="97">
        <f t="shared" si="1320"/>
        <v>232164420822</v>
      </c>
    </row>
    <row r="2941" spans="1:18" ht="63" thickBot="1" x14ac:dyDescent="0.35">
      <c r="A2941" s="2">
        <v>2021</v>
      </c>
      <c r="B2941" s="118" t="s">
        <v>448</v>
      </c>
      <c r="C2941" s="120" t="s">
        <v>259</v>
      </c>
      <c r="D2941" s="21"/>
      <c r="E2941" s="21"/>
      <c r="F2941" s="21"/>
      <c r="G2941" s="104" t="s">
        <v>258</v>
      </c>
      <c r="H2941" s="95">
        <f t="shared" si="1319"/>
        <v>232164420822</v>
      </c>
      <c r="I2941" s="95">
        <f t="shared" si="1319"/>
        <v>0</v>
      </c>
      <c r="J2941" s="95">
        <f t="shared" si="1319"/>
        <v>0</v>
      </c>
      <c r="K2941" s="95">
        <f t="shared" si="1319"/>
        <v>0</v>
      </c>
      <c r="L2941" s="95">
        <f t="shared" si="1319"/>
        <v>0</v>
      </c>
      <c r="M2941" s="95">
        <f t="shared" si="1309"/>
        <v>0</v>
      </c>
      <c r="N2941" s="95">
        <f>+N2942</f>
        <v>232164420822</v>
      </c>
      <c r="O2941" s="95">
        <f t="shared" si="1320"/>
        <v>232164420822</v>
      </c>
      <c r="P2941" s="95">
        <f t="shared" si="1320"/>
        <v>232164420822</v>
      </c>
      <c r="Q2941" s="95">
        <f t="shared" si="1320"/>
        <v>232164420822</v>
      </c>
      <c r="R2941" s="97">
        <f t="shared" si="1320"/>
        <v>232164420822</v>
      </c>
    </row>
    <row r="2942" spans="1:18" ht="18.600000000000001" thickBot="1" x14ac:dyDescent="0.35">
      <c r="A2942" s="2">
        <v>2021</v>
      </c>
      <c r="B2942" s="118" t="s">
        <v>448</v>
      </c>
      <c r="C2942" s="120" t="s">
        <v>260</v>
      </c>
      <c r="D2942" s="21"/>
      <c r="E2942" s="21"/>
      <c r="F2942" s="21"/>
      <c r="G2942" s="85" t="s">
        <v>218</v>
      </c>
      <c r="H2942" s="95">
        <f t="shared" si="1319"/>
        <v>232164420822</v>
      </c>
      <c r="I2942" s="95">
        <f t="shared" si="1319"/>
        <v>0</v>
      </c>
      <c r="J2942" s="95">
        <f t="shared" si="1319"/>
        <v>0</v>
      </c>
      <c r="K2942" s="95">
        <f t="shared" si="1319"/>
        <v>0</v>
      </c>
      <c r="L2942" s="95">
        <f t="shared" si="1319"/>
        <v>0</v>
      </c>
      <c r="M2942" s="95">
        <f t="shared" si="1309"/>
        <v>0</v>
      </c>
      <c r="N2942" s="95">
        <f>+N2943</f>
        <v>232164420822</v>
      </c>
      <c r="O2942" s="95">
        <f t="shared" si="1320"/>
        <v>232164420822</v>
      </c>
      <c r="P2942" s="95">
        <f t="shared" si="1320"/>
        <v>232164420822</v>
      </c>
      <c r="Q2942" s="95">
        <f t="shared" si="1320"/>
        <v>232164420822</v>
      </c>
      <c r="R2942" s="97">
        <f t="shared" si="1320"/>
        <v>232164420822</v>
      </c>
    </row>
    <row r="2943" spans="1:18" ht="18.600000000000001" thickBot="1" x14ac:dyDescent="0.35">
      <c r="A2943" s="2">
        <v>2021</v>
      </c>
      <c r="B2943" s="118" t="s">
        <v>448</v>
      </c>
      <c r="C2943" s="121" t="s">
        <v>261</v>
      </c>
      <c r="D2943" s="21" t="s">
        <v>172</v>
      </c>
      <c r="E2943" s="21">
        <v>11</v>
      </c>
      <c r="F2943" s="21" t="s">
        <v>19</v>
      </c>
      <c r="G2943" s="88" t="s">
        <v>208</v>
      </c>
      <c r="H2943" s="90">
        <v>232164420822</v>
      </c>
      <c r="I2943" s="90">
        <v>0</v>
      </c>
      <c r="J2943" s="90">
        <v>0</v>
      </c>
      <c r="K2943" s="90">
        <v>0</v>
      </c>
      <c r="L2943" s="90">
        <v>0</v>
      </c>
      <c r="M2943" s="90">
        <f t="shared" si="1309"/>
        <v>0</v>
      </c>
      <c r="N2943" s="90">
        <f>+H2943+M2943</f>
        <v>232164420822</v>
      </c>
      <c r="O2943" s="90">
        <v>232164420822</v>
      </c>
      <c r="P2943" s="90">
        <v>232164420822</v>
      </c>
      <c r="Q2943" s="90">
        <v>232164420822</v>
      </c>
      <c r="R2943" s="91">
        <v>232164420822</v>
      </c>
    </row>
    <row r="2944" spans="1:18" ht="47.4" thickBot="1" x14ac:dyDescent="0.35">
      <c r="A2944" s="2">
        <v>2021</v>
      </c>
      <c r="B2944" s="118" t="s">
        <v>448</v>
      </c>
      <c r="C2944" s="120" t="s">
        <v>262</v>
      </c>
      <c r="D2944" s="53"/>
      <c r="E2944" s="53"/>
      <c r="F2944" s="53"/>
      <c r="G2944" s="85" t="s">
        <v>263</v>
      </c>
      <c r="H2944" s="95">
        <f t="shared" ref="H2944:L2946" si="1321">+H2945</f>
        <v>231825213115</v>
      </c>
      <c r="I2944" s="95">
        <f t="shared" si="1321"/>
        <v>0</v>
      </c>
      <c r="J2944" s="95">
        <f t="shared" si="1321"/>
        <v>0</v>
      </c>
      <c r="K2944" s="95">
        <f t="shared" si="1321"/>
        <v>0</v>
      </c>
      <c r="L2944" s="95">
        <f t="shared" si="1321"/>
        <v>0</v>
      </c>
      <c r="M2944" s="95">
        <f t="shared" si="1309"/>
        <v>0</v>
      </c>
      <c r="N2944" s="95">
        <f>+N2945</f>
        <v>231825213115</v>
      </c>
      <c r="O2944" s="95">
        <f t="shared" ref="O2944:R2946" si="1322">+O2945</f>
        <v>231825213115</v>
      </c>
      <c r="P2944" s="95">
        <f t="shared" si="1322"/>
        <v>231825213115</v>
      </c>
      <c r="Q2944" s="95">
        <f t="shared" si="1322"/>
        <v>231825213115</v>
      </c>
      <c r="R2944" s="97">
        <f t="shared" si="1322"/>
        <v>231825213115</v>
      </c>
    </row>
    <row r="2945" spans="1:18" ht="47.4" thickBot="1" x14ac:dyDescent="0.35">
      <c r="A2945" s="2">
        <v>2021</v>
      </c>
      <c r="B2945" s="118" t="s">
        <v>448</v>
      </c>
      <c r="C2945" s="120" t="s">
        <v>264</v>
      </c>
      <c r="D2945" s="21"/>
      <c r="E2945" s="21"/>
      <c r="F2945" s="21"/>
      <c r="G2945" s="85" t="s">
        <v>263</v>
      </c>
      <c r="H2945" s="95">
        <f t="shared" si="1321"/>
        <v>231825213115</v>
      </c>
      <c r="I2945" s="95">
        <f t="shared" si="1321"/>
        <v>0</v>
      </c>
      <c r="J2945" s="95">
        <f t="shared" si="1321"/>
        <v>0</v>
      </c>
      <c r="K2945" s="95">
        <f t="shared" si="1321"/>
        <v>0</v>
      </c>
      <c r="L2945" s="95">
        <f t="shared" si="1321"/>
        <v>0</v>
      </c>
      <c r="M2945" s="95">
        <f t="shared" si="1309"/>
        <v>0</v>
      </c>
      <c r="N2945" s="95">
        <f>+N2946</f>
        <v>231825213115</v>
      </c>
      <c r="O2945" s="95">
        <f t="shared" si="1322"/>
        <v>231825213115</v>
      </c>
      <c r="P2945" s="95">
        <f t="shared" si="1322"/>
        <v>231825213115</v>
      </c>
      <c r="Q2945" s="95">
        <f t="shared" si="1322"/>
        <v>231825213115</v>
      </c>
      <c r="R2945" s="97">
        <f t="shared" si="1322"/>
        <v>231825213115</v>
      </c>
    </row>
    <row r="2946" spans="1:18" ht="18.600000000000001" thickBot="1" x14ac:dyDescent="0.35">
      <c r="A2946" s="2">
        <v>2021</v>
      </c>
      <c r="B2946" s="118" t="s">
        <v>448</v>
      </c>
      <c r="C2946" s="120" t="s">
        <v>265</v>
      </c>
      <c r="D2946" s="21"/>
      <c r="E2946" s="21"/>
      <c r="F2946" s="21"/>
      <c r="G2946" s="85" t="s">
        <v>218</v>
      </c>
      <c r="H2946" s="95">
        <f t="shared" si="1321"/>
        <v>231825213115</v>
      </c>
      <c r="I2946" s="95">
        <f t="shared" si="1321"/>
        <v>0</v>
      </c>
      <c r="J2946" s="95">
        <f t="shared" si="1321"/>
        <v>0</v>
      </c>
      <c r="K2946" s="95">
        <f t="shared" si="1321"/>
        <v>0</v>
      </c>
      <c r="L2946" s="95">
        <f t="shared" si="1321"/>
        <v>0</v>
      </c>
      <c r="M2946" s="95">
        <f t="shared" si="1309"/>
        <v>0</v>
      </c>
      <c r="N2946" s="95">
        <f>+N2947</f>
        <v>231825213115</v>
      </c>
      <c r="O2946" s="95">
        <f t="shared" si="1322"/>
        <v>231825213115</v>
      </c>
      <c r="P2946" s="95">
        <f t="shared" si="1322"/>
        <v>231825213115</v>
      </c>
      <c r="Q2946" s="95">
        <f t="shared" si="1322"/>
        <v>231825213115</v>
      </c>
      <c r="R2946" s="97">
        <f t="shared" si="1322"/>
        <v>231825213115</v>
      </c>
    </row>
    <row r="2947" spans="1:18" ht="18.600000000000001" thickBot="1" x14ac:dyDescent="0.35">
      <c r="A2947" s="2">
        <v>2021</v>
      </c>
      <c r="B2947" s="118" t="s">
        <v>448</v>
      </c>
      <c r="C2947" s="121" t="s">
        <v>266</v>
      </c>
      <c r="D2947" s="21" t="s">
        <v>172</v>
      </c>
      <c r="E2947" s="21">
        <v>11</v>
      </c>
      <c r="F2947" s="21" t="s">
        <v>19</v>
      </c>
      <c r="G2947" s="88" t="s">
        <v>208</v>
      </c>
      <c r="H2947" s="90">
        <v>231825213115</v>
      </c>
      <c r="I2947" s="90">
        <v>0</v>
      </c>
      <c r="J2947" s="90">
        <v>0</v>
      </c>
      <c r="K2947" s="90">
        <v>0</v>
      </c>
      <c r="L2947" s="90">
        <v>0</v>
      </c>
      <c r="M2947" s="90">
        <f t="shared" si="1309"/>
        <v>0</v>
      </c>
      <c r="N2947" s="90">
        <f>+H2947+M2947</f>
        <v>231825213115</v>
      </c>
      <c r="O2947" s="90">
        <v>231825213115</v>
      </c>
      <c r="P2947" s="90">
        <v>231825213115</v>
      </c>
      <c r="Q2947" s="90">
        <v>231825213115</v>
      </c>
      <c r="R2947" s="91">
        <v>231825213115</v>
      </c>
    </row>
    <row r="2948" spans="1:18" ht="63" thickBot="1" x14ac:dyDescent="0.35">
      <c r="A2948" s="2">
        <v>2021</v>
      </c>
      <c r="B2948" s="118" t="s">
        <v>448</v>
      </c>
      <c r="C2948" s="120" t="s">
        <v>267</v>
      </c>
      <c r="D2948" s="53"/>
      <c r="E2948" s="53"/>
      <c r="F2948" s="53"/>
      <c r="G2948" s="85" t="s">
        <v>268</v>
      </c>
      <c r="H2948" s="95">
        <f t="shared" ref="H2948:L2950" si="1323">+H2949</f>
        <v>126080065359</v>
      </c>
      <c r="I2948" s="95">
        <f t="shared" si="1323"/>
        <v>0</v>
      </c>
      <c r="J2948" s="95">
        <f t="shared" si="1323"/>
        <v>0</v>
      </c>
      <c r="K2948" s="95">
        <f t="shared" si="1323"/>
        <v>0</v>
      </c>
      <c r="L2948" s="95">
        <f t="shared" si="1323"/>
        <v>0</v>
      </c>
      <c r="M2948" s="95">
        <f t="shared" si="1309"/>
        <v>0</v>
      </c>
      <c r="N2948" s="95">
        <f>+N2949</f>
        <v>126080065359</v>
      </c>
      <c r="O2948" s="95">
        <f t="shared" ref="O2948:R2950" si="1324">+O2949</f>
        <v>126080065359</v>
      </c>
      <c r="P2948" s="95">
        <f t="shared" si="1324"/>
        <v>126080065359</v>
      </c>
      <c r="Q2948" s="95">
        <f t="shared" si="1324"/>
        <v>126080065359</v>
      </c>
      <c r="R2948" s="97">
        <f t="shared" si="1324"/>
        <v>126080065359</v>
      </c>
    </row>
    <row r="2949" spans="1:18" ht="63" thickBot="1" x14ac:dyDescent="0.35">
      <c r="A2949" s="2">
        <v>2021</v>
      </c>
      <c r="B2949" s="118" t="s">
        <v>448</v>
      </c>
      <c r="C2949" s="120" t="s">
        <v>269</v>
      </c>
      <c r="D2949" s="21"/>
      <c r="E2949" s="21"/>
      <c r="F2949" s="21"/>
      <c r="G2949" s="104" t="s">
        <v>268</v>
      </c>
      <c r="H2949" s="95">
        <f t="shared" si="1323"/>
        <v>126080065359</v>
      </c>
      <c r="I2949" s="95">
        <f t="shared" si="1323"/>
        <v>0</v>
      </c>
      <c r="J2949" s="95">
        <f t="shared" si="1323"/>
        <v>0</v>
      </c>
      <c r="K2949" s="95">
        <f t="shared" si="1323"/>
        <v>0</v>
      </c>
      <c r="L2949" s="95">
        <f t="shared" si="1323"/>
        <v>0</v>
      </c>
      <c r="M2949" s="95">
        <f t="shared" si="1309"/>
        <v>0</v>
      </c>
      <c r="N2949" s="95">
        <f>+N2950</f>
        <v>126080065359</v>
      </c>
      <c r="O2949" s="95">
        <f t="shared" si="1324"/>
        <v>126080065359</v>
      </c>
      <c r="P2949" s="95">
        <f t="shared" si="1324"/>
        <v>126080065359</v>
      </c>
      <c r="Q2949" s="95">
        <f t="shared" si="1324"/>
        <v>126080065359</v>
      </c>
      <c r="R2949" s="97">
        <f t="shared" si="1324"/>
        <v>126080065359</v>
      </c>
    </row>
    <row r="2950" spans="1:18" ht="18.600000000000001" thickBot="1" x14ac:dyDescent="0.35">
      <c r="A2950" s="2">
        <v>2021</v>
      </c>
      <c r="B2950" s="118" t="s">
        <v>448</v>
      </c>
      <c r="C2950" s="120" t="s">
        <v>270</v>
      </c>
      <c r="D2950" s="21"/>
      <c r="E2950" s="21"/>
      <c r="F2950" s="21"/>
      <c r="G2950" s="85" t="s">
        <v>218</v>
      </c>
      <c r="H2950" s="95">
        <f t="shared" si="1323"/>
        <v>126080065359</v>
      </c>
      <c r="I2950" s="95">
        <f t="shared" si="1323"/>
        <v>0</v>
      </c>
      <c r="J2950" s="95">
        <f t="shared" si="1323"/>
        <v>0</v>
      </c>
      <c r="K2950" s="95">
        <f t="shared" si="1323"/>
        <v>0</v>
      </c>
      <c r="L2950" s="95">
        <f t="shared" si="1323"/>
        <v>0</v>
      </c>
      <c r="M2950" s="95">
        <f t="shared" si="1309"/>
        <v>0</v>
      </c>
      <c r="N2950" s="95">
        <f>+N2951</f>
        <v>126080065359</v>
      </c>
      <c r="O2950" s="95">
        <f t="shared" si="1324"/>
        <v>126080065359</v>
      </c>
      <c r="P2950" s="95">
        <f t="shared" si="1324"/>
        <v>126080065359</v>
      </c>
      <c r="Q2950" s="95">
        <f t="shared" si="1324"/>
        <v>126080065359</v>
      </c>
      <c r="R2950" s="97">
        <f t="shared" si="1324"/>
        <v>126080065359</v>
      </c>
    </row>
    <row r="2951" spans="1:18" ht="18.600000000000001" thickBot="1" x14ac:dyDescent="0.35">
      <c r="A2951" s="2">
        <v>2021</v>
      </c>
      <c r="B2951" s="118" t="s">
        <v>448</v>
      </c>
      <c r="C2951" s="121" t="s">
        <v>271</v>
      </c>
      <c r="D2951" s="21" t="s">
        <v>172</v>
      </c>
      <c r="E2951" s="21">
        <v>11</v>
      </c>
      <c r="F2951" s="21" t="s">
        <v>19</v>
      </c>
      <c r="G2951" s="88" t="s">
        <v>208</v>
      </c>
      <c r="H2951" s="90">
        <v>126080065359</v>
      </c>
      <c r="I2951" s="90">
        <v>0</v>
      </c>
      <c r="J2951" s="90">
        <v>0</v>
      </c>
      <c r="K2951" s="90">
        <v>0</v>
      </c>
      <c r="L2951" s="90">
        <v>0</v>
      </c>
      <c r="M2951" s="90">
        <f t="shared" si="1309"/>
        <v>0</v>
      </c>
      <c r="N2951" s="90">
        <f>+H2951+M2951</f>
        <v>126080065359</v>
      </c>
      <c r="O2951" s="90">
        <v>126080065359</v>
      </c>
      <c r="P2951" s="90">
        <v>126080065359</v>
      </c>
      <c r="Q2951" s="90">
        <v>126080065359</v>
      </c>
      <c r="R2951" s="91">
        <v>126080065359</v>
      </c>
    </row>
    <row r="2952" spans="1:18" ht="63" thickBot="1" x14ac:dyDescent="0.35">
      <c r="A2952" s="2">
        <v>2021</v>
      </c>
      <c r="B2952" s="118" t="s">
        <v>448</v>
      </c>
      <c r="C2952" s="120" t="s">
        <v>272</v>
      </c>
      <c r="D2952" s="53"/>
      <c r="E2952" s="53"/>
      <c r="F2952" s="53"/>
      <c r="G2952" s="85" t="s">
        <v>273</v>
      </c>
      <c r="H2952" s="95">
        <f t="shared" ref="H2952:L2954" si="1325">+H2953</f>
        <v>91282312485</v>
      </c>
      <c r="I2952" s="95">
        <f t="shared" si="1325"/>
        <v>0</v>
      </c>
      <c r="J2952" s="95">
        <f t="shared" si="1325"/>
        <v>0</v>
      </c>
      <c r="K2952" s="95">
        <f t="shared" si="1325"/>
        <v>0</v>
      </c>
      <c r="L2952" s="95">
        <f t="shared" si="1325"/>
        <v>0</v>
      </c>
      <c r="M2952" s="95">
        <f t="shared" si="1309"/>
        <v>0</v>
      </c>
      <c r="N2952" s="95">
        <f>+N2953</f>
        <v>91282312485</v>
      </c>
      <c r="O2952" s="95">
        <f t="shared" ref="O2952:R2954" si="1326">+O2953</f>
        <v>91282312485</v>
      </c>
      <c r="P2952" s="95">
        <f t="shared" si="1326"/>
        <v>91282312485</v>
      </c>
      <c r="Q2952" s="95">
        <f t="shared" si="1326"/>
        <v>91282312485</v>
      </c>
      <c r="R2952" s="97">
        <f t="shared" si="1326"/>
        <v>91282312485</v>
      </c>
    </row>
    <row r="2953" spans="1:18" ht="63" thickBot="1" x14ac:dyDescent="0.35">
      <c r="A2953" s="2">
        <v>2021</v>
      </c>
      <c r="B2953" s="118" t="s">
        <v>448</v>
      </c>
      <c r="C2953" s="120" t="s">
        <v>274</v>
      </c>
      <c r="D2953" s="21"/>
      <c r="E2953" s="21"/>
      <c r="F2953" s="21"/>
      <c r="G2953" s="104" t="s">
        <v>273</v>
      </c>
      <c r="H2953" s="95">
        <f t="shared" si="1325"/>
        <v>91282312485</v>
      </c>
      <c r="I2953" s="95">
        <f t="shared" si="1325"/>
        <v>0</v>
      </c>
      <c r="J2953" s="95">
        <f t="shared" si="1325"/>
        <v>0</v>
      </c>
      <c r="K2953" s="95">
        <f t="shared" si="1325"/>
        <v>0</v>
      </c>
      <c r="L2953" s="95">
        <f t="shared" si="1325"/>
        <v>0</v>
      </c>
      <c r="M2953" s="95">
        <f t="shared" si="1309"/>
        <v>0</v>
      </c>
      <c r="N2953" s="95">
        <f>+N2954</f>
        <v>91282312485</v>
      </c>
      <c r="O2953" s="95">
        <f t="shared" si="1326"/>
        <v>91282312485</v>
      </c>
      <c r="P2953" s="95">
        <f t="shared" si="1326"/>
        <v>91282312485</v>
      </c>
      <c r="Q2953" s="95">
        <f t="shared" si="1326"/>
        <v>91282312485</v>
      </c>
      <c r="R2953" s="97">
        <f t="shared" si="1326"/>
        <v>91282312485</v>
      </c>
    </row>
    <row r="2954" spans="1:18" ht="18.600000000000001" thickBot="1" x14ac:dyDescent="0.35">
      <c r="A2954" s="2">
        <v>2021</v>
      </c>
      <c r="B2954" s="118" t="s">
        <v>448</v>
      </c>
      <c r="C2954" s="120" t="s">
        <v>275</v>
      </c>
      <c r="D2954" s="21"/>
      <c r="E2954" s="21"/>
      <c r="F2954" s="21"/>
      <c r="G2954" s="85" t="s">
        <v>218</v>
      </c>
      <c r="H2954" s="95">
        <f t="shared" si="1325"/>
        <v>91282312485</v>
      </c>
      <c r="I2954" s="95">
        <f t="shared" si="1325"/>
        <v>0</v>
      </c>
      <c r="J2954" s="95">
        <f t="shared" si="1325"/>
        <v>0</v>
      </c>
      <c r="K2954" s="95">
        <f t="shared" si="1325"/>
        <v>0</v>
      </c>
      <c r="L2954" s="95">
        <f t="shared" si="1325"/>
        <v>0</v>
      </c>
      <c r="M2954" s="95">
        <f t="shared" si="1309"/>
        <v>0</v>
      </c>
      <c r="N2954" s="95">
        <f>+N2955</f>
        <v>91282312485</v>
      </c>
      <c r="O2954" s="95">
        <f t="shared" si="1326"/>
        <v>91282312485</v>
      </c>
      <c r="P2954" s="95">
        <f t="shared" si="1326"/>
        <v>91282312485</v>
      </c>
      <c r="Q2954" s="95">
        <f t="shared" si="1326"/>
        <v>91282312485</v>
      </c>
      <c r="R2954" s="97">
        <f t="shared" si="1326"/>
        <v>91282312485</v>
      </c>
    </row>
    <row r="2955" spans="1:18" ht="18.600000000000001" thickBot="1" x14ac:dyDescent="0.35">
      <c r="A2955" s="2">
        <v>2021</v>
      </c>
      <c r="B2955" s="118" t="s">
        <v>448</v>
      </c>
      <c r="C2955" s="121" t="s">
        <v>276</v>
      </c>
      <c r="D2955" s="21" t="s">
        <v>172</v>
      </c>
      <c r="E2955" s="21">
        <v>11</v>
      </c>
      <c r="F2955" s="21" t="s">
        <v>19</v>
      </c>
      <c r="G2955" s="88" t="s">
        <v>208</v>
      </c>
      <c r="H2955" s="90">
        <v>91282312485</v>
      </c>
      <c r="I2955" s="90">
        <v>0</v>
      </c>
      <c r="J2955" s="90">
        <v>0</v>
      </c>
      <c r="K2955" s="90">
        <v>0</v>
      </c>
      <c r="L2955" s="90">
        <v>0</v>
      </c>
      <c r="M2955" s="90">
        <f t="shared" si="1309"/>
        <v>0</v>
      </c>
      <c r="N2955" s="90">
        <f>+H2955+M2955</f>
        <v>91282312485</v>
      </c>
      <c r="O2955" s="90">
        <v>91282312485</v>
      </c>
      <c r="P2955" s="90">
        <v>91282312485</v>
      </c>
      <c r="Q2955" s="90">
        <v>91282312485</v>
      </c>
      <c r="R2955" s="91">
        <v>91282312485</v>
      </c>
    </row>
    <row r="2956" spans="1:18" ht="78.599999999999994" thickBot="1" x14ac:dyDescent="0.35">
      <c r="A2956" s="2">
        <v>2021</v>
      </c>
      <c r="B2956" s="118" t="s">
        <v>448</v>
      </c>
      <c r="C2956" s="120" t="s">
        <v>277</v>
      </c>
      <c r="D2956" s="53"/>
      <c r="E2956" s="53"/>
      <c r="F2956" s="53"/>
      <c r="G2956" s="85" t="s">
        <v>278</v>
      </c>
      <c r="H2956" s="95">
        <f t="shared" ref="H2956:L2958" si="1327">+H2957</f>
        <v>175214577228</v>
      </c>
      <c r="I2956" s="95">
        <f t="shared" si="1327"/>
        <v>0</v>
      </c>
      <c r="J2956" s="95">
        <f t="shared" si="1327"/>
        <v>0</v>
      </c>
      <c r="K2956" s="95">
        <f t="shared" si="1327"/>
        <v>0</v>
      </c>
      <c r="L2956" s="95">
        <f t="shared" si="1327"/>
        <v>0</v>
      </c>
      <c r="M2956" s="95">
        <f t="shared" si="1309"/>
        <v>0</v>
      </c>
      <c r="N2956" s="95">
        <f>+N2957</f>
        <v>175214577228</v>
      </c>
      <c r="O2956" s="95">
        <f t="shared" ref="O2956:R2958" si="1328">+O2957</f>
        <v>175214577228</v>
      </c>
      <c r="P2956" s="95">
        <f t="shared" si="1328"/>
        <v>175214577228</v>
      </c>
      <c r="Q2956" s="95">
        <f t="shared" si="1328"/>
        <v>175214577228</v>
      </c>
      <c r="R2956" s="97">
        <f t="shared" si="1328"/>
        <v>175214577228</v>
      </c>
    </row>
    <row r="2957" spans="1:18" ht="78.599999999999994" thickBot="1" x14ac:dyDescent="0.35">
      <c r="A2957" s="2">
        <v>2021</v>
      </c>
      <c r="B2957" s="118" t="s">
        <v>448</v>
      </c>
      <c r="C2957" s="120" t="s">
        <v>279</v>
      </c>
      <c r="D2957" s="21"/>
      <c r="E2957" s="21"/>
      <c r="F2957" s="21"/>
      <c r="G2957" s="104" t="s">
        <v>278</v>
      </c>
      <c r="H2957" s="95">
        <f t="shared" si="1327"/>
        <v>175214577228</v>
      </c>
      <c r="I2957" s="95">
        <f t="shared" si="1327"/>
        <v>0</v>
      </c>
      <c r="J2957" s="95">
        <f t="shared" si="1327"/>
        <v>0</v>
      </c>
      <c r="K2957" s="95">
        <f t="shared" si="1327"/>
        <v>0</v>
      </c>
      <c r="L2957" s="95">
        <f t="shared" si="1327"/>
        <v>0</v>
      </c>
      <c r="M2957" s="95">
        <f t="shared" si="1309"/>
        <v>0</v>
      </c>
      <c r="N2957" s="95">
        <f>+N2958</f>
        <v>175214577228</v>
      </c>
      <c r="O2957" s="95">
        <f t="shared" si="1328"/>
        <v>175214577228</v>
      </c>
      <c r="P2957" s="95">
        <f t="shared" si="1328"/>
        <v>175214577228</v>
      </c>
      <c r="Q2957" s="95">
        <f t="shared" si="1328"/>
        <v>175214577228</v>
      </c>
      <c r="R2957" s="97">
        <f t="shared" si="1328"/>
        <v>175214577228</v>
      </c>
    </row>
    <row r="2958" spans="1:18" ht="18.600000000000001" thickBot="1" x14ac:dyDescent="0.35">
      <c r="A2958" s="2">
        <v>2021</v>
      </c>
      <c r="B2958" s="118" t="s">
        <v>448</v>
      </c>
      <c r="C2958" s="120" t="s">
        <v>280</v>
      </c>
      <c r="D2958" s="21"/>
      <c r="E2958" s="21"/>
      <c r="F2958" s="21"/>
      <c r="G2958" s="85" t="s">
        <v>218</v>
      </c>
      <c r="H2958" s="95">
        <f t="shared" si="1327"/>
        <v>175214577228</v>
      </c>
      <c r="I2958" s="95">
        <f t="shared" si="1327"/>
        <v>0</v>
      </c>
      <c r="J2958" s="95">
        <f t="shared" si="1327"/>
        <v>0</v>
      </c>
      <c r="K2958" s="95">
        <f t="shared" si="1327"/>
        <v>0</v>
      </c>
      <c r="L2958" s="95">
        <f t="shared" si="1327"/>
        <v>0</v>
      </c>
      <c r="M2958" s="95">
        <f t="shared" si="1309"/>
        <v>0</v>
      </c>
      <c r="N2958" s="95">
        <f>+N2959</f>
        <v>175214577228</v>
      </c>
      <c r="O2958" s="95">
        <f t="shared" si="1328"/>
        <v>175214577228</v>
      </c>
      <c r="P2958" s="95">
        <f t="shared" si="1328"/>
        <v>175214577228</v>
      </c>
      <c r="Q2958" s="95">
        <f t="shared" si="1328"/>
        <v>175214577228</v>
      </c>
      <c r="R2958" s="97">
        <f t="shared" si="1328"/>
        <v>175214577228</v>
      </c>
    </row>
    <row r="2959" spans="1:18" ht="18.600000000000001" thickBot="1" x14ac:dyDescent="0.35">
      <c r="A2959" s="2">
        <v>2021</v>
      </c>
      <c r="B2959" s="118" t="s">
        <v>448</v>
      </c>
      <c r="C2959" s="121" t="s">
        <v>281</v>
      </c>
      <c r="D2959" s="21" t="s">
        <v>172</v>
      </c>
      <c r="E2959" s="21">
        <v>11</v>
      </c>
      <c r="F2959" s="21" t="s">
        <v>19</v>
      </c>
      <c r="G2959" s="88" t="s">
        <v>208</v>
      </c>
      <c r="H2959" s="90">
        <v>175214577228</v>
      </c>
      <c r="I2959" s="90">
        <v>0</v>
      </c>
      <c r="J2959" s="90">
        <v>0</v>
      </c>
      <c r="K2959" s="90">
        <v>0</v>
      </c>
      <c r="L2959" s="90">
        <v>0</v>
      </c>
      <c r="M2959" s="90">
        <f t="shared" si="1309"/>
        <v>0</v>
      </c>
      <c r="N2959" s="90">
        <f>+H2959+M2959</f>
        <v>175214577228</v>
      </c>
      <c r="O2959" s="90">
        <v>175214577228</v>
      </c>
      <c r="P2959" s="90">
        <v>175214577228</v>
      </c>
      <c r="Q2959" s="90">
        <v>175214577228</v>
      </c>
      <c r="R2959" s="91">
        <v>175214577228</v>
      </c>
    </row>
    <row r="2960" spans="1:18" ht="47.4" thickBot="1" x14ac:dyDescent="0.35">
      <c r="A2960" s="2">
        <v>2021</v>
      </c>
      <c r="B2960" s="118" t="s">
        <v>448</v>
      </c>
      <c r="C2960" s="120" t="s">
        <v>282</v>
      </c>
      <c r="D2960" s="53"/>
      <c r="E2960" s="53"/>
      <c r="F2960" s="53"/>
      <c r="G2960" s="85" t="s">
        <v>283</v>
      </c>
      <c r="H2960" s="95">
        <f t="shared" ref="H2960:L2962" si="1329">+H2961</f>
        <v>109796058849</v>
      </c>
      <c r="I2960" s="95">
        <f t="shared" si="1329"/>
        <v>0</v>
      </c>
      <c r="J2960" s="95">
        <f t="shared" si="1329"/>
        <v>0</v>
      </c>
      <c r="K2960" s="95">
        <f t="shared" si="1329"/>
        <v>4175334565</v>
      </c>
      <c r="L2960" s="95">
        <f t="shared" si="1329"/>
        <v>0</v>
      </c>
      <c r="M2960" s="95">
        <f t="shared" si="1309"/>
        <v>4175334565</v>
      </c>
      <c r="N2960" s="95">
        <f>+N2961</f>
        <v>113971393414</v>
      </c>
      <c r="O2960" s="95">
        <f t="shared" ref="O2960:R2961" si="1330">+O2961</f>
        <v>113971393414</v>
      </c>
      <c r="P2960" s="95">
        <f t="shared" si="1330"/>
        <v>113971393414</v>
      </c>
      <c r="Q2960" s="95">
        <f t="shared" si="1330"/>
        <v>109796058849</v>
      </c>
      <c r="R2960" s="97">
        <f t="shared" si="1330"/>
        <v>109796058849</v>
      </c>
    </row>
    <row r="2961" spans="1:18" ht="47.4" thickBot="1" x14ac:dyDescent="0.35">
      <c r="A2961" s="2">
        <v>2021</v>
      </c>
      <c r="B2961" s="118" t="s">
        <v>448</v>
      </c>
      <c r="C2961" s="120" t="s">
        <v>284</v>
      </c>
      <c r="D2961" s="21"/>
      <c r="E2961" s="21"/>
      <c r="F2961" s="21"/>
      <c r="G2961" s="104" t="s">
        <v>283</v>
      </c>
      <c r="H2961" s="95">
        <f t="shared" si="1329"/>
        <v>109796058849</v>
      </c>
      <c r="I2961" s="95">
        <f t="shared" si="1329"/>
        <v>0</v>
      </c>
      <c r="J2961" s="95">
        <f t="shared" si="1329"/>
        <v>0</v>
      </c>
      <c r="K2961" s="95">
        <f t="shared" si="1329"/>
        <v>4175334565</v>
      </c>
      <c r="L2961" s="95">
        <f t="shared" si="1329"/>
        <v>0</v>
      </c>
      <c r="M2961" s="95">
        <f t="shared" si="1309"/>
        <v>4175334565</v>
      </c>
      <c r="N2961" s="95">
        <f>+N2962</f>
        <v>113971393414</v>
      </c>
      <c r="O2961" s="95">
        <f t="shared" si="1330"/>
        <v>113971393414</v>
      </c>
      <c r="P2961" s="95">
        <f t="shared" si="1330"/>
        <v>113971393414</v>
      </c>
      <c r="Q2961" s="95">
        <f t="shared" si="1330"/>
        <v>109796058849</v>
      </c>
      <c r="R2961" s="97">
        <f t="shared" si="1330"/>
        <v>109796058849</v>
      </c>
    </row>
    <row r="2962" spans="1:18" ht="18.600000000000001" thickBot="1" x14ac:dyDescent="0.35">
      <c r="A2962" s="2">
        <v>2021</v>
      </c>
      <c r="B2962" s="118" t="s">
        <v>448</v>
      </c>
      <c r="C2962" s="120" t="s">
        <v>285</v>
      </c>
      <c r="D2962" s="21"/>
      <c r="E2962" s="21"/>
      <c r="F2962" s="21"/>
      <c r="G2962" s="85" t="s">
        <v>218</v>
      </c>
      <c r="H2962" s="95">
        <f t="shared" si="1329"/>
        <v>109796058849</v>
      </c>
      <c r="I2962" s="95">
        <f>+I2963+I2964</f>
        <v>0</v>
      </c>
      <c r="J2962" s="95">
        <f>+J2963+J2964</f>
        <v>0</v>
      </c>
      <c r="K2962" s="95">
        <f>+K2963+K2964</f>
        <v>4175334565</v>
      </c>
      <c r="L2962" s="95">
        <f>+L2963+L2964</f>
        <v>0</v>
      </c>
      <c r="M2962" s="95">
        <f t="shared" si="1309"/>
        <v>4175334565</v>
      </c>
      <c r="N2962" s="95">
        <f>+N2963+N2964</f>
        <v>113971393414</v>
      </c>
      <c r="O2962" s="95">
        <f t="shared" ref="O2962:R2962" si="1331">+O2963+O2964</f>
        <v>113971393414</v>
      </c>
      <c r="P2962" s="95">
        <f t="shared" si="1331"/>
        <v>113971393414</v>
      </c>
      <c r="Q2962" s="95">
        <f t="shared" si="1331"/>
        <v>109796058849</v>
      </c>
      <c r="R2962" s="97">
        <f t="shared" si="1331"/>
        <v>109796058849</v>
      </c>
    </row>
    <row r="2963" spans="1:18" ht="18.600000000000001" thickBot="1" x14ac:dyDescent="0.35">
      <c r="A2963" s="2">
        <v>2021</v>
      </c>
      <c r="B2963" s="118" t="s">
        <v>448</v>
      </c>
      <c r="C2963" s="121" t="s">
        <v>286</v>
      </c>
      <c r="D2963" s="53" t="s">
        <v>172</v>
      </c>
      <c r="E2963" s="53">
        <v>11</v>
      </c>
      <c r="F2963" s="21" t="s">
        <v>19</v>
      </c>
      <c r="G2963" s="88" t="s">
        <v>208</v>
      </c>
      <c r="H2963" s="90">
        <v>109796058849</v>
      </c>
      <c r="I2963" s="90">
        <v>0</v>
      </c>
      <c r="J2963" s="90">
        <v>0</v>
      </c>
      <c r="K2963" s="90">
        <v>0</v>
      </c>
      <c r="L2963" s="90">
        <v>0</v>
      </c>
      <c r="M2963" s="90">
        <f t="shared" si="1309"/>
        <v>0</v>
      </c>
      <c r="N2963" s="90">
        <f>+H2963+M2963</f>
        <v>109796058849</v>
      </c>
      <c r="O2963" s="90">
        <v>109796058849</v>
      </c>
      <c r="P2963" s="90">
        <v>109796058849</v>
      </c>
      <c r="Q2963" s="90">
        <v>109796058849</v>
      </c>
      <c r="R2963" s="91">
        <v>109796058849</v>
      </c>
    </row>
    <row r="2964" spans="1:18" ht="18.600000000000001" thickBot="1" x14ac:dyDescent="0.35">
      <c r="A2964" s="2">
        <v>2021</v>
      </c>
      <c r="B2964" s="118" t="s">
        <v>448</v>
      </c>
      <c r="C2964" s="121" t="s">
        <v>286</v>
      </c>
      <c r="D2964" s="53" t="s">
        <v>172</v>
      </c>
      <c r="E2964" s="53">
        <v>54</v>
      </c>
      <c r="F2964" s="21" t="s">
        <v>19</v>
      </c>
      <c r="G2964" s="88" t="s">
        <v>208</v>
      </c>
      <c r="H2964" s="90">
        <v>0</v>
      </c>
      <c r="I2964" s="90">
        <v>0</v>
      </c>
      <c r="J2964" s="90">
        <v>0</v>
      </c>
      <c r="K2964" s="90">
        <v>4175334565</v>
      </c>
      <c r="L2964" s="90">
        <v>0</v>
      </c>
      <c r="M2964" s="90">
        <f t="shared" si="1309"/>
        <v>4175334565</v>
      </c>
      <c r="N2964" s="90">
        <f>+H2964+M2964</f>
        <v>4175334565</v>
      </c>
      <c r="O2964" s="90">
        <v>4175334565</v>
      </c>
      <c r="P2964" s="90">
        <v>4175334565</v>
      </c>
      <c r="Q2964" s="90">
        <v>0</v>
      </c>
      <c r="R2964" s="91">
        <v>0</v>
      </c>
    </row>
    <row r="2965" spans="1:18" ht="63" thickBot="1" x14ac:dyDescent="0.35">
      <c r="A2965" s="2">
        <v>2021</v>
      </c>
      <c r="B2965" s="118" t="s">
        <v>448</v>
      </c>
      <c r="C2965" s="120" t="s">
        <v>287</v>
      </c>
      <c r="D2965" s="53"/>
      <c r="E2965" s="53"/>
      <c r="F2965" s="53"/>
      <c r="G2965" s="85" t="s">
        <v>288</v>
      </c>
      <c r="H2965" s="95">
        <f t="shared" ref="H2965:L2967" si="1332">+H2966</f>
        <v>216924287600</v>
      </c>
      <c r="I2965" s="95">
        <f t="shared" si="1332"/>
        <v>0</v>
      </c>
      <c r="J2965" s="95">
        <f t="shared" si="1332"/>
        <v>0</v>
      </c>
      <c r="K2965" s="95">
        <f t="shared" si="1332"/>
        <v>0</v>
      </c>
      <c r="L2965" s="95">
        <f t="shared" si="1332"/>
        <v>0</v>
      </c>
      <c r="M2965" s="95">
        <f t="shared" si="1309"/>
        <v>0</v>
      </c>
      <c r="N2965" s="95">
        <f>+N2966</f>
        <v>216924287600</v>
      </c>
      <c r="O2965" s="95">
        <f t="shared" ref="O2965:R2967" si="1333">+O2966</f>
        <v>216924287600</v>
      </c>
      <c r="P2965" s="95">
        <f t="shared" si="1333"/>
        <v>216924287600</v>
      </c>
      <c r="Q2965" s="95">
        <f t="shared" si="1333"/>
        <v>216924287600</v>
      </c>
      <c r="R2965" s="97">
        <f t="shared" si="1333"/>
        <v>216924287600</v>
      </c>
    </row>
    <row r="2966" spans="1:18" ht="63" thickBot="1" x14ac:dyDescent="0.35">
      <c r="A2966" s="2">
        <v>2021</v>
      </c>
      <c r="B2966" s="118" t="s">
        <v>448</v>
      </c>
      <c r="C2966" s="120" t="s">
        <v>289</v>
      </c>
      <c r="D2966" s="21"/>
      <c r="E2966" s="21"/>
      <c r="F2966" s="21"/>
      <c r="G2966" s="104" t="s">
        <v>288</v>
      </c>
      <c r="H2966" s="95">
        <f t="shared" si="1332"/>
        <v>216924287600</v>
      </c>
      <c r="I2966" s="95">
        <f t="shared" si="1332"/>
        <v>0</v>
      </c>
      <c r="J2966" s="95">
        <f t="shared" si="1332"/>
        <v>0</v>
      </c>
      <c r="K2966" s="95">
        <f t="shared" si="1332"/>
        <v>0</v>
      </c>
      <c r="L2966" s="95">
        <f t="shared" si="1332"/>
        <v>0</v>
      </c>
      <c r="M2966" s="95">
        <f t="shared" si="1309"/>
        <v>0</v>
      </c>
      <c r="N2966" s="95">
        <f>+N2967</f>
        <v>216924287600</v>
      </c>
      <c r="O2966" s="95">
        <f t="shared" si="1333"/>
        <v>216924287600</v>
      </c>
      <c r="P2966" s="95">
        <f t="shared" si="1333"/>
        <v>216924287600</v>
      </c>
      <c r="Q2966" s="95">
        <f t="shared" si="1333"/>
        <v>216924287600</v>
      </c>
      <c r="R2966" s="97">
        <f t="shared" si="1333"/>
        <v>216924287600</v>
      </c>
    </row>
    <row r="2967" spans="1:18" ht="18.600000000000001" thickBot="1" x14ac:dyDescent="0.35">
      <c r="A2967" s="2">
        <v>2021</v>
      </c>
      <c r="B2967" s="118" t="s">
        <v>448</v>
      </c>
      <c r="C2967" s="120" t="s">
        <v>290</v>
      </c>
      <c r="D2967" s="21"/>
      <c r="E2967" s="21"/>
      <c r="F2967" s="21"/>
      <c r="G2967" s="85" t="s">
        <v>218</v>
      </c>
      <c r="H2967" s="95">
        <f t="shared" si="1332"/>
        <v>216924287600</v>
      </c>
      <c r="I2967" s="95">
        <f t="shared" si="1332"/>
        <v>0</v>
      </c>
      <c r="J2967" s="95">
        <f t="shared" si="1332"/>
        <v>0</v>
      </c>
      <c r="K2967" s="95">
        <f t="shared" si="1332"/>
        <v>0</v>
      </c>
      <c r="L2967" s="95">
        <f t="shared" si="1332"/>
        <v>0</v>
      </c>
      <c r="M2967" s="95">
        <f t="shared" si="1309"/>
        <v>0</v>
      </c>
      <c r="N2967" s="95">
        <f>+N2968</f>
        <v>216924287600</v>
      </c>
      <c r="O2967" s="95">
        <f t="shared" si="1333"/>
        <v>216924287600</v>
      </c>
      <c r="P2967" s="95">
        <f t="shared" si="1333"/>
        <v>216924287600</v>
      </c>
      <c r="Q2967" s="95">
        <f t="shared" si="1333"/>
        <v>216924287600</v>
      </c>
      <c r="R2967" s="97">
        <f t="shared" si="1333"/>
        <v>216924287600</v>
      </c>
    </row>
    <row r="2968" spans="1:18" ht="18.600000000000001" thickBot="1" x14ac:dyDescent="0.35">
      <c r="A2968" s="2">
        <v>2021</v>
      </c>
      <c r="B2968" s="118" t="s">
        <v>448</v>
      </c>
      <c r="C2968" s="121" t="s">
        <v>291</v>
      </c>
      <c r="D2968" s="21" t="s">
        <v>172</v>
      </c>
      <c r="E2968" s="21">
        <v>11</v>
      </c>
      <c r="F2968" s="21" t="s">
        <v>19</v>
      </c>
      <c r="G2968" s="88" t="s">
        <v>208</v>
      </c>
      <c r="H2968" s="90">
        <v>216924287600</v>
      </c>
      <c r="I2968" s="90">
        <v>0</v>
      </c>
      <c r="J2968" s="90">
        <v>0</v>
      </c>
      <c r="K2968" s="90">
        <v>0</v>
      </c>
      <c r="L2968" s="90">
        <v>0</v>
      </c>
      <c r="M2968" s="90">
        <f t="shared" si="1309"/>
        <v>0</v>
      </c>
      <c r="N2968" s="90">
        <f>+H2968+M2968</f>
        <v>216924287600</v>
      </c>
      <c r="O2968" s="90">
        <v>216924287600</v>
      </c>
      <c r="P2968" s="90">
        <v>216924287600</v>
      </c>
      <c r="Q2968" s="90">
        <v>216924287600</v>
      </c>
      <c r="R2968" s="91">
        <v>216924287600</v>
      </c>
    </row>
    <row r="2969" spans="1:18" ht="63" thickBot="1" x14ac:dyDescent="0.35">
      <c r="A2969" s="2">
        <v>2021</v>
      </c>
      <c r="B2969" s="118" t="s">
        <v>448</v>
      </c>
      <c r="C2969" s="120" t="s">
        <v>292</v>
      </c>
      <c r="D2969" s="53"/>
      <c r="E2969" s="53"/>
      <c r="F2969" s="53"/>
      <c r="G2969" s="85" t="s">
        <v>293</v>
      </c>
      <c r="H2969" s="95">
        <f t="shared" ref="H2969:L2971" si="1334">+H2970</f>
        <v>263086153404</v>
      </c>
      <c r="I2969" s="95">
        <f t="shared" si="1334"/>
        <v>0</v>
      </c>
      <c r="J2969" s="95">
        <f t="shared" si="1334"/>
        <v>0</v>
      </c>
      <c r="K2969" s="95">
        <f t="shared" si="1334"/>
        <v>0</v>
      </c>
      <c r="L2969" s="95">
        <f t="shared" si="1334"/>
        <v>0</v>
      </c>
      <c r="M2969" s="95">
        <f t="shared" si="1309"/>
        <v>0</v>
      </c>
      <c r="N2969" s="95">
        <f>+N2970</f>
        <v>263086153404</v>
      </c>
      <c r="O2969" s="95">
        <f t="shared" ref="O2969:R2971" si="1335">+O2970</f>
        <v>263086153404</v>
      </c>
      <c r="P2969" s="95">
        <f t="shared" si="1335"/>
        <v>263086153404</v>
      </c>
      <c r="Q2969" s="95">
        <f t="shared" si="1335"/>
        <v>263086153404</v>
      </c>
      <c r="R2969" s="97">
        <f t="shared" si="1335"/>
        <v>263086153404</v>
      </c>
    </row>
    <row r="2970" spans="1:18" ht="63" thickBot="1" x14ac:dyDescent="0.35">
      <c r="A2970" s="2">
        <v>2021</v>
      </c>
      <c r="B2970" s="118" t="s">
        <v>448</v>
      </c>
      <c r="C2970" s="120" t="s">
        <v>294</v>
      </c>
      <c r="D2970" s="21"/>
      <c r="E2970" s="21"/>
      <c r="F2970" s="21"/>
      <c r="G2970" s="104" t="s">
        <v>293</v>
      </c>
      <c r="H2970" s="95">
        <f t="shared" si="1334"/>
        <v>263086153404</v>
      </c>
      <c r="I2970" s="95">
        <f t="shared" si="1334"/>
        <v>0</v>
      </c>
      <c r="J2970" s="95">
        <f t="shared" si="1334"/>
        <v>0</v>
      </c>
      <c r="K2970" s="95">
        <f t="shared" si="1334"/>
        <v>0</v>
      </c>
      <c r="L2970" s="95">
        <f t="shared" si="1334"/>
        <v>0</v>
      </c>
      <c r="M2970" s="95">
        <f t="shared" si="1309"/>
        <v>0</v>
      </c>
      <c r="N2970" s="95">
        <f>+N2971</f>
        <v>263086153404</v>
      </c>
      <c r="O2970" s="95">
        <f t="shared" si="1335"/>
        <v>263086153404</v>
      </c>
      <c r="P2970" s="95">
        <f t="shared" si="1335"/>
        <v>263086153404</v>
      </c>
      <c r="Q2970" s="95">
        <f t="shared" si="1335"/>
        <v>263086153404</v>
      </c>
      <c r="R2970" s="97">
        <f t="shared" si="1335"/>
        <v>263086153404</v>
      </c>
    </row>
    <row r="2971" spans="1:18" ht="18.600000000000001" thickBot="1" x14ac:dyDescent="0.35">
      <c r="A2971" s="2">
        <v>2021</v>
      </c>
      <c r="B2971" s="118" t="s">
        <v>448</v>
      </c>
      <c r="C2971" s="120" t="s">
        <v>295</v>
      </c>
      <c r="D2971" s="21"/>
      <c r="E2971" s="21"/>
      <c r="F2971" s="21"/>
      <c r="G2971" s="85" t="s">
        <v>218</v>
      </c>
      <c r="H2971" s="95">
        <f t="shared" si="1334"/>
        <v>263086153404</v>
      </c>
      <c r="I2971" s="95">
        <f t="shared" si="1334"/>
        <v>0</v>
      </c>
      <c r="J2971" s="95">
        <f t="shared" si="1334"/>
        <v>0</v>
      </c>
      <c r="K2971" s="95">
        <f t="shared" si="1334"/>
        <v>0</v>
      </c>
      <c r="L2971" s="95">
        <f t="shared" si="1334"/>
        <v>0</v>
      </c>
      <c r="M2971" s="95">
        <f t="shared" si="1309"/>
        <v>0</v>
      </c>
      <c r="N2971" s="95">
        <f>+N2972</f>
        <v>263086153404</v>
      </c>
      <c r="O2971" s="95">
        <f t="shared" si="1335"/>
        <v>263086153404</v>
      </c>
      <c r="P2971" s="95">
        <f t="shared" si="1335"/>
        <v>263086153404</v>
      </c>
      <c r="Q2971" s="95">
        <f t="shared" si="1335"/>
        <v>263086153404</v>
      </c>
      <c r="R2971" s="97">
        <f t="shared" si="1335"/>
        <v>263086153404</v>
      </c>
    </row>
    <row r="2972" spans="1:18" ht="18.600000000000001" thickBot="1" x14ac:dyDescent="0.35">
      <c r="A2972" s="2">
        <v>2021</v>
      </c>
      <c r="B2972" s="118" t="s">
        <v>448</v>
      </c>
      <c r="C2972" s="121" t="s">
        <v>296</v>
      </c>
      <c r="D2972" s="21" t="s">
        <v>172</v>
      </c>
      <c r="E2972" s="21">
        <v>11</v>
      </c>
      <c r="F2972" s="21" t="s">
        <v>19</v>
      </c>
      <c r="G2972" s="88" t="s">
        <v>208</v>
      </c>
      <c r="H2972" s="90">
        <v>263086153404</v>
      </c>
      <c r="I2972" s="90">
        <v>0</v>
      </c>
      <c r="J2972" s="90">
        <v>0</v>
      </c>
      <c r="K2972" s="90">
        <v>0</v>
      </c>
      <c r="L2972" s="90">
        <v>0</v>
      </c>
      <c r="M2972" s="90">
        <f t="shared" si="1309"/>
        <v>0</v>
      </c>
      <c r="N2972" s="90">
        <f>+H2972+M2972</f>
        <v>263086153404</v>
      </c>
      <c r="O2972" s="90">
        <v>263086153404</v>
      </c>
      <c r="P2972" s="90">
        <v>263086153404</v>
      </c>
      <c r="Q2972" s="90">
        <v>263086153404</v>
      </c>
      <c r="R2972" s="91">
        <v>263086153404</v>
      </c>
    </row>
    <row r="2973" spans="1:18" ht="63" thickBot="1" x14ac:dyDescent="0.35">
      <c r="A2973" s="2">
        <v>2021</v>
      </c>
      <c r="B2973" s="118" t="s">
        <v>448</v>
      </c>
      <c r="C2973" s="120" t="s">
        <v>297</v>
      </c>
      <c r="D2973" s="53"/>
      <c r="E2973" s="53"/>
      <c r="F2973" s="53"/>
      <c r="G2973" s="85" t="s">
        <v>298</v>
      </c>
      <c r="H2973" s="95">
        <f t="shared" ref="H2973:L2975" si="1336">+H2974</f>
        <v>138383140985</v>
      </c>
      <c r="I2973" s="95">
        <f t="shared" si="1336"/>
        <v>0</v>
      </c>
      <c r="J2973" s="95">
        <f t="shared" si="1336"/>
        <v>0</v>
      </c>
      <c r="K2973" s="95">
        <f t="shared" si="1336"/>
        <v>0</v>
      </c>
      <c r="L2973" s="95">
        <f t="shared" si="1336"/>
        <v>0</v>
      </c>
      <c r="M2973" s="95">
        <f t="shared" si="1309"/>
        <v>0</v>
      </c>
      <c r="N2973" s="95">
        <f>+N2974</f>
        <v>138383140985</v>
      </c>
      <c r="O2973" s="95">
        <f t="shared" ref="O2973:R2975" si="1337">+O2974</f>
        <v>138383140985</v>
      </c>
      <c r="P2973" s="95">
        <f t="shared" si="1337"/>
        <v>138383140985</v>
      </c>
      <c r="Q2973" s="95">
        <f t="shared" si="1337"/>
        <v>138383140985</v>
      </c>
      <c r="R2973" s="97">
        <f t="shared" si="1337"/>
        <v>138383140985</v>
      </c>
    </row>
    <row r="2974" spans="1:18" ht="63" thickBot="1" x14ac:dyDescent="0.35">
      <c r="A2974" s="2">
        <v>2021</v>
      </c>
      <c r="B2974" s="118" t="s">
        <v>448</v>
      </c>
      <c r="C2974" s="120" t="s">
        <v>299</v>
      </c>
      <c r="D2974" s="21"/>
      <c r="E2974" s="21"/>
      <c r="F2974" s="21"/>
      <c r="G2974" s="104" t="s">
        <v>298</v>
      </c>
      <c r="H2974" s="95">
        <f t="shared" si="1336"/>
        <v>138383140985</v>
      </c>
      <c r="I2974" s="95">
        <f t="shared" si="1336"/>
        <v>0</v>
      </c>
      <c r="J2974" s="95">
        <f t="shared" si="1336"/>
        <v>0</v>
      </c>
      <c r="K2974" s="95">
        <f t="shared" si="1336"/>
        <v>0</v>
      </c>
      <c r="L2974" s="95">
        <f t="shared" si="1336"/>
        <v>0</v>
      </c>
      <c r="M2974" s="95">
        <f t="shared" si="1309"/>
        <v>0</v>
      </c>
      <c r="N2974" s="95">
        <f>+N2975</f>
        <v>138383140985</v>
      </c>
      <c r="O2974" s="95">
        <f t="shared" si="1337"/>
        <v>138383140985</v>
      </c>
      <c r="P2974" s="95">
        <f t="shared" si="1337"/>
        <v>138383140985</v>
      </c>
      <c r="Q2974" s="95">
        <f t="shared" si="1337"/>
        <v>138383140985</v>
      </c>
      <c r="R2974" s="97">
        <f t="shared" si="1337"/>
        <v>138383140985</v>
      </c>
    </row>
    <row r="2975" spans="1:18" ht="18.600000000000001" thickBot="1" x14ac:dyDescent="0.35">
      <c r="A2975" s="2">
        <v>2021</v>
      </c>
      <c r="B2975" s="118" t="s">
        <v>448</v>
      </c>
      <c r="C2975" s="120" t="s">
        <v>300</v>
      </c>
      <c r="D2975" s="21"/>
      <c r="E2975" s="21"/>
      <c r="F2975" s="21"/>
      <c r="G2975" s="85" t="s">
        <v>218</v>
      </c>
      <c r="H2975" s="95">
        <f t="shared" si="1336"/>
        <v>138383140985</v>
      </c>
      <c r="I2975" s="95">
        <f t="shared" si="1336"/>
        <v>0</v>
      </c>
      <c r="J2975" s="95">
        <f t="shared" si="1336"/>
        <v>0</v>
      </c>
      <c r="K2975" s="95">
        <f t="shared" si="1336"/>
        <v>0</v>
      </c>
      <c r="L2975" s="95">
        <f t="shared" si="1336"/>
        <v>0</v>
      </c>
      <c r="M2975" s="95">
        <f t="shared" si="1309"/>
        <v>0</v>
      </c>
      <c r="N2975" s="95">
        <f>+N2976</f>
        <v>138383140985</v>
      </c>
      <c r="O2975" s="95">
        <f t="shared" si="1337"/>
        <v>138383140985</v>
      </c>
      <c r="P2975" s="95">
        <f t="shared" si="1337"/>
        <v>138383140985</v>
      </c>
      <c r="Q2975" s="95">
        <f t="shared" si="1337"/>
        <v>138383140985</v>
      </c>
      <c r="R2975" s="97">
        <f t="shared" si="1337"/>
        <v>138383140985</v>
      </c>
    </row>
    <row r="2976" spans="1:18" ht="18.600000000000001" thickBot="1" x14ac:dyDescent="0.35">
      <c r="A2976" s="2">
        <v>2021</v>
      </c>
      <c r="B2976" s="118" t="s">
        <v>448</v>
      </c>
      <c r="C2976" s="121" t="s">
        <v>301</v>
      </c>
      <c r="D2976" s="21" t="s">
        <v>172</v>
      </c>
      <c r="E2976" s="21">
        <v>11</v>
      </c>
      <c r="F2976" s="21" t="s">
        <v>19</v>
      </c>
      <c r="G2976" s="88" t="s">
        <v>208</v>
      </c>
      <c r="H2976" s="90">
        <v>138383140985</v>
      </c>
      <c r="I2976" s="90">
        <v>0</v>
      </c>
      <c r="J2976" s="90">
        <v>0</v>
      </c>
      <c r="K2976" s="90">
        <v>0</v>
      </c>
      <c r="L2976" s="90">
        <v>0</v>
      </c>
      <c r="M2976" s="90">
        <f t="shared" si="1309"/>
        <v>0</v>
      </c>
      <c r="N2976" s="90">
        <f>+H2976+M2976</f>
        <v>138383140985</v>
      </c>
      <c r="O2976" s="90">
        <v>138383140985</v>
      </c>
      <c r="P2976" s="90">
        <v>138383140985</v>
      </c>
      <c r="Q2976" s="90">
        <v>138383140985</v>
      </c>
      <c r="R2976" s="91">
        <v>138383140985</v>
      </c>
    </row>
    <row r="2977" spans="1:18" ht="63" thickBot="1" x14ac:dyDescent="0.35">
      <c r="A2977" s="2">
        <v>2021</v>
      </c>
      <c r="B2977" s="118" t="s">
        <v>448</v>
      </c>
      <c r="C2977" s="120" t="s">
        <v>302</v>
      </c>
      <c r="D2977" s="53"/>
      <c r="E2977" s="53"/>
      <c r="F2977" s="53"/>
      <c r="G2977" s="85" t="s">
        <v>303</v>
      </c>
      <c r="H2977" s="95">
        <f t="shared" ref="H2977:L2979" si="1338">+H2978</f>
        <v>325658709524</v>
      </c>
      <c r="I2977" s="95">
        <f t="shared" si="1338"/>
        <v>0</v>
      </c>
      <c r="J2977" s="95">
        <f t="shared" si="1338"/>
        <v>0</v>
      </c>
      <c r="K2977" s="95">
        <f t="shared" si="1338"/>
        <v>0</v>
      </c>
      <c r="L2977" s="95">
        <f t="shared" si="1338"/>
        <v>0</v>
      </c>
      <c r="M2977" s="95">
        <f t="shared" si="1309"/>
        <v>0</v>
      </c>
      <c r="N2977" s="95">
        <f>+N2978</f>
        <v>325658709524</v>
      </c>
      <c r="O2977" s="95">
        <f t="shared" ref="O2977:R2979" si="1339">+O2978</f>
        <v>325658709524</v>
      </c>
      <c r="P2977" s="95">
        <f t="shared" si="1339"/>
        <v>325658709524</v>
      </c>
      <c r="Q2977" s="95">
        <f t="shared" si="1339"/>
        <v>325658709524</v>
      </c>
      <c r="R2977" s="97">
        <f t="shared" si="1339"/>
        <v>325658709524</v>
      </c>
    </row>
    <row r="2978" spans="1:18" ht="63" thickBot="1" x14ac:dyDescent="0.35">
      <c r="A2978" s="2">
        <v>2021</v>
      </c>
      <c r="B2978" s="118" t="s">
        <v>448</v>
      </c>
      <c r="C2978" s="120" t="s">
        <v>304</v>
      </c>
      <c r="D2978" s="21"/>
      <c r="E2978" s="21"/>
      <c r="F2978" s="21"/>
      <c r="G2978" s="104" t="s">
        <v>303</v>
      </c>
      <c r="H2978" s="95">
        <f t="shared" si="1338"/>
        <v>325658709524</v>
      </c>
      <c r="I2978" s="95">
        <f t="shared" si="1338"/>
        <v>0</v>
      </c>
      <c r="J2978" s="95">
        <f t="shared" si="1338"/>
        <v>0</v>
      </c>
      <c r="K2978" s="95">
        <f t="shared" si="1338"/>
        <v>0</v>
      </c>
      <c r="L2978" s="95">
        <f t="shared" si="1338"/>
        <v>0</v>
      </c>
      <c r="M2978" s="95">
        <f t="shared" si="1309"/>
        <v>0</v>
      </c>
      <c r="N2978" s="95">
        <f>+N2979</f>
        <v>325658709524</v>
      </c>
      <c r="O2978" s="95">
        <f t="shared" si="1339"/>
        <v>325658709524</v>
      </c>
      <c r="P2978" s="95">
        <f t="shared" si="1339"/>
        <v>325658709524</v>
      </c>
      <c r="Q2978" s="95">
        <f t="shared" si="1339"/>
        <v>325658709524</v>
      </c>
      <c r="R2978" s="97">
        <f t="shared" si="1339"/>
        <v>325658709524</v>
      </c>
    </row>
    <row r="2979" spans="1:18" ht="18.600000000000001" thickBot="1" x14ac:dyDescent="0.35">
      <c r="A2979" s="2">
        <v>2021</v>
      </c>
      <c r="B2979" s="118" t="s">
        <v>448</v>
      </c>
      <c r="C2979" s="120" t="s">
        <v>305</v>
      </c>
      <c r="D2979" s="21"/>
      <c r="E2979" s="21"/>
      <c r="F2979" s="21"/>
      <c r="G2979" s="85" t="s">
        <v>218</v>
      </c>
      <c r="H2979" s="95">
        <f t="shared" si="1338"/>
        <v>325658709524</v>
      </c>
      <c r="I2979" s="95">
        <f t="shared" si="1338"/>
        <v>0</v>
      </c>
      <c r="J2979" s="95">
        <f t="shared" si="1338"/>
        <v>0</v>
      </c>
      <c r="K2979" s="95">
        <f t="shared" si="1338"/>
        <v>0</v>
      </c>
      <c r="L2979" s="95">
        <f t="shared" si="1338"/>
        <v>0</v>
      </c>
      <c r="M2979" s="95">
        <f t="shared" si="1309"/>
        <v>0</v>
      </c>
      <c r="N2979" s="95">
        <f>+N2980</f>
        <v>325658709524</v>
      </c>
      <c r="O2979" s="95">
        <f t="shared" si="1339"/>
        <v>325658709524</v>
      </c>
      <c r="P2979" s="95">
        <f t="shared" si="1339"/>
        <v>325658709524</v>
      </c>
      <c r="Q2979" s="95">
        <f t="shared" si="1339"/>
        <v>325658709524</v>
      </c>
      <c r="R2979" s="97">
        <f t="shared" si="1339"/>
        <v>325658709524</v>
      </c>
    </row>
    <row r="2980" spans="1:18" ht="18.600000000000001" thickBot="1" x14ac:dyDescent="0.35">
      <c r="A2980" s="2">
        <v>2021</v>
      </c>
      <c r="B2980" s="118" t="s">
        <v>448</v>
      </c>
      <c r="C2980" s="121" t="s">
        <v>306</v>
      </c>
      <c r="D2980" s="21" t="s">
        <v>172</v>
      </c>
      <c r="E2980" s="21">
        <v>11</v>
      </c>
      <c r="F2980" s="21" t="s">
        <v>19</v>
      </c>
      <c r="G2980" s="88" t="s">
        <v>208</v>
      </c>
      <c r="H2980" s="90">
        <v>325658709524</v>
      </c>
      <c r="I2980" s="90">
        <v>0</v>
      </c>
      <c r="J2980" s="90">
        <v>0</v>
      </c>
      <c r="K2980" s="90">
        <v>0</v>
      </c>
      <c r="L2980" s="90">
        <v>0</v>
      </c>
      <c r="M2980" s="90">
        <f t="shared" si="1309"/>
        <v>0</v>
      </c>
      <c r="N2980" s="90">
        <f>+H2980+M2980</f>
        <v>325658709524</v>
      </c>
      <c r="O2980" s="90">
        <v>325658709524</v>
      </c>
      <c r="P2980" s="90">
        <v>325658709524</v>
      </c>
      <c r="Q2980" s="90">
        <v>325658709524</v>
      </c>
      <c r="R2980" s="91">
        <v>325658709524</v>
      </c>
    </row>
    <row r="2981" spans="1:18" ht="63" thickBot="1" x14ac:dyDescent="0.35">
      <c r="A2981" s="2">
        <v>2021</v>
      </c>
      <c r="B2981" s="118" t="s">
        <v>448</v>
      </c>
      <c r="C2981" s="120" t="s">
        <v>307</v>
      </c>
      <c r="D2981" s="53"/>
      <c r="E2981" s="53"/>
      <c r="F2981" s="53"/>
      <c r="G2981" s="85" t="s">
        <v>308</v>
      </c>
      <c r="H2981" s="95">
        <f t="shared" ref="H2981:L2982" si="1340">+H2982</f>
        <v>101620433497</v>
      </c>
      <c r="I2981" s="95">
        <f t="shared" si="1340"/>
        <v>0</v>
      </c>
      <c r="J2981" s="95">
        <f t="shared" si="1340"/>
        <v>0</v>
      </c>
      <c r="K2981" s="95">
        <f t="shared" si="1340"/>
        <v>3981861364</v>
      </c>
      <c r="L2981" s="95">
        <f t="shared" si="1340"/>
        <v>0</v>
      </c>
      <c r="M2981" s="95">
        <f t="shared" si="1309"/>
        <v>3981861364</v>
      </c>
      <c r="N2981" s="95">
        <f>+N2982</f>
        <v>105602294861</v>
      </c>
      <c r="O2981" s="95">
        <f t="shared" ref="O2981:R2982" si="1341">+O2982</f>
        <v>105602294861</v>
      </c>
      <c r="P2981" s="95">
        <f t="shared" si="1341"/>
        <v>105602294861</v>
      </c>
      <c r="Q2981" s="95">
        <f t="shared" si="1341"/>
        <v>101620433497</v>
      </c>
      <c r="R2981" s="97">
        <f t="shared" si="1341"/>
        <v>101620433497</v>
      </c>
    </row>
    <row r="2982" spans="1:18" ht="63" thickBot="1" x14ac:dyDescent="0.35">
      <c r="A2982" s="2">
        <v>2021</v>
      </c>
      <c r="B2982" s="118" t="s">
        <v>448</v>
      </c>
      <c r="C2982" s="120" t="s">
        <v>309</v>
      </c>
      <c r="D2982" s="21"/>
      <c r="E2982" s="21"/>
      <c r="F2982" s="21"/>
      <c r="G2982" s="104" t="s">
        <v>308</v>
      </c>
      <c r="H2982" s="95">
        <f t="shared" si="1340"/>
        <v>101620433497</v>
      </c>
      <c r="I2982" s="95">
        <f t="shared" si="1340"/>
        <v>0</v>
      </c>
      <c r="J2982" s="95">
        <f t="shared" si="1340"/>
        <v>0</v>
      </c>
      <c r="K2982" s="95">
        <f t="shared" si="1340"/>
        <v>3981861364</v>
      </c>
      <c r="L2982" s="95">
        <f t="shared" si="1340"/>
        <v>0</v>
      </c>
      <c r="M2982" s="95">
        <f t="shared" si="1309"/>
        <v>3981861364</v>
      </c>
      <c r="N2982" s="95">
        <f>+N2983</f>
        <v>105602294861</v>
      </c>
      <c r="O2982" s="95">
        <f t="shared" si="1341"/>
        <v>105602294861</v>
      </c>
      <c r="P2982" s="95">
        <f t="shared" si="1341"/>
        <v>105602294861</v>
      </c>
      <c r="Q2982" s="95">
        <f t="shared" si="1341"/>
        <v>101620433497</v>
      </c>
      <c r="R2982" s="97">
        <f t="shared" si="1341"/>
        <v>101620433497</v>
      </c>
    </row>
    <row r="2983" spans="1:18" ht="18.600000000000001" thickBot="1" x14ac:dyDescent="0.35">
      <c r="A2983" s="2">
        <v>2021</v>
      </c>
      <c r="B2983" s="118" t="s">
        <v>448</v>
      </c>
      <c r="C2983" s="120" t="s">
        <v>310</v>
      </c>
      <c r="D2983" s="21"/>
      <c r="E2983" s="21"/>
      <c r="F2983" s="21"/>
      <c r="G2983" s="85" t="s">
        <v>218</v>
      </c>
      <c r="H2983" s="95">
        <f>+H2984+H2985</f>
        <v>101620433497</v>
      </c>
      <c r="I2983" s="95">
        <f t="shared" ref="I2983:L2983" si="1342">+I2984+I2985</f>
        <v>0</v>
      </c>
      <c r="J2983" s="95">
        <f t="shared" si="1342"/>
        <v>0</v>
      </c>
      <c r="K2983" s="95">
        <f t="shared" si="1342"/>
        <v>3981861364</v>
      </c>
      <c r="L2983" s="95">
        <f t="shared" si="1342"/>
        <v>0</v>
      </c>
      <c r="M2983" s="95">
        <f t="shared" si="1309"/>
        <v>3981861364</v>
      </c>
      <c r="N2983" s="95">
        <f>+N2984+N2985</f>
        <v>105602294861</v>
      </c>
      <c r="O2983" s="95">
        <f t="shared" ref="O2983:R2983" si="1343">+O2984+O2985</f>
        <v>105602294861</v>
      </c>
      <c r="P2983" s="95">
        <f t="shared" si="1343"/>
        <v>105602294861</v>
      </c>
      <c r="Q2983" s="95">
        <f t="shared" si="1343"/>
        <v>101620433497</v>
      </c>
      <c r="R2983" s="97">
        <f t="shared" si="1343"/>
        <v>101620433497</v>
      </c>
    </row>
    <row r="2984" spans="1:18" ht="18.600000000000001" thickBot="1" x14ac:dyDescent="0.35">
      <c r="A2984" s="2">
        <v>2021</v>
      </c>
      <c r="B2984" s="118" t="s">
        <v>448</v>
      </c>
      <c r="C2984" s="121" t="s">
        <v>311</v>
      </c>
      <c r="D2984" s="21" t="s">
        <v>172</v>
      </c>
      <c r="E2984" s="21">
        <v>11</v>
      </c>
      <c r="F2984" s="21" t="s">
        <v>19</v>
      </c>
      <c r="G2984" s="88" t="s">
        <v>208</v>
      </c>
      <c r="H2984" s="90">
        <v>101620433497</v>
      </c>
      <c r="I2984" s="90">
        <v>0</v>
      </c>
      <c r="J2984" s="90">
        <v>0</v>
      </c>
      <c r="K2984" s="90">
        <v>0</v>
      </c>
      <c r="L2984" s="90">
        <v>0</v>
      </c>
      <c r="M2984" s="90">
        <f t="shared" si="1309"/>
        <v>0</v>
      </c>
      <c r="N2984" s="90">
        <f>+H2984+M2984</f>
        <v>101620433497</v>
      </c>
      <c r="O2984" s="90">
        <v>101620433497</v>
      </c>
      <c r="P2984" s="90">
        <v>101620433497</v>
      </c>
      <c r="Q2984" s="90">
        <v>101620433497</v>
      </c>
      <c r="R2984" s="91">
        <v>101620433497</v>
      </c>
    </row>
    <row r="2985" spans="1:18" ht="18.600000000000001" thickBot="1" x14ac:dyDescent="0.35">
      <c r="A2985" s="2">
        <v>2021</v>
      </c>
      <c r="B2985" s="118" t="s">
        <v>448</v>
      </c>
      <c r="C2985" s="121" t="s">
        <v>311</v>
      </c>
      <c r="D2985" s="21" t="s">
        <v>172</v>
      </c>
      <c r="E2985" s="21">
        <v>54</v>
      </c>
      <c r="F2985" s="21" t="s">
        <v>19</v>
      </c>
      <c r="G2985" s="88" t="s">
        <v>208</v>
      </c>
      <c r="H2985" s="90">
        <v>0</v>
      </c>
      <c r="I2985" s="90">
        <v>0</v>
      </c>
      <c r="J2985" s="90">
        <v>0</v>
      </c>
      <c r="K2985" s="90">
        <v>3981861364</v>
      </c>
      <c r="L2985" s="90">
        <v>0</v>
      </c>
      <c r="M2985" s="90">
        <f t="shared" si="1309"/>
        <v>3981861364</v>
      </c>
      <c r="N2985" s="90">
        <f>+H2985+M2985</f>
        <v>3981861364</v>
      </c>
      <c r="O2985" s="90">
        <v>3981861364</v>
      </c>
      <c r="P2985" s="90">
        <v>3981861364</v>
      </c>
      <c r="Q2985" s="90">
        <v>0</v>
      </c>
      <c r="R2985" s="91">
        <v>0</v>
      </c>
    </row>
    <row r="2986" spans="1:18" ht="63" thickBot="1" x14ac:dyDescent="0.35">
      <c r="A2986" s="2">
        <v>2021</v>
      </c>
      <c r="B2986" s="118" t="s">
        <v>448</v>
      </c>
      <c r="C2986" s="120" t="s">
        <v>312</v>
      </c>
      <c r="D2986" s="53"/>
      <c r="E2986" s="53"/>
      <c r="F2986" s="53"/>
      <c r="G2986" s="85" t="s">
        <v>313</v>
      </c>
      <c r="H2986" s="95">
        <f t="shared" ref="H2986:L2988" si="1344">+H2987</f>
        <v>331558916195</v>
      </c>
      <c r="I2986" s="95">
        <f t="shared" si="1344"/>
        <v>0</v>
      </c>
      <c r="J2986" s="95">
        <f t="shared" si="1344"/>
        <v>0</v>
      </c>
      <c r="K2986" s="95">
        <f t="shared" si="1344"/>
        <v>0</v>
      </c>
      <c r="L2986" s="95">
        <f t="shared" si="1344"/>
        <v>0</v>
      </c>
      <c r="M2986" s="95">
        <f t="shared" si="1309"/>
        <v>0</v>
      </c>
      <c r="N2986" s="95">
        <f>+N2987</f>
        <v>331558916195</v>
      </c>
      <c r="O2986" s="95">
        <f t="shared" ref="O2986:R2988" si="1345">+O2987</f>
        <v>331558916195</v>
      </c>
      <c r="P2986" s="95">
        <f t="shared" si="1345"/>
        <v>331558916195</v>
      </c>
      <c r="Q2986" s="95">
        <f t="shared" si="1345"/>
        <v>331558916195</v>
      </c>
      <c r="R2986" s="97">
        <f t="shared" si="1345"/>
        <v>331558916195</v>
      </c>
    </row>
    <row r="2987" spans="1:18" ht="63" thickBot="1" x14ac:dyDescent="0.35">
      <c r="A2987" s="2">
        <v>2021</v>
      </c>
      <c r="B2987" s="118" t="s">
        <v>448</v>
      </c>
      <c r="C2987" s="120" t="s">
        <v>314</v>
      </c>
      <c r="D2987" s="21"/>
      <c r="E2987" s="21"/>
      <c r="F2987" s="21"/>
      <c r="G2987" s="85" t="s">
        <v>313</v>
      </c>
      <c r="H2987" s="95">
        <f t="shared" si="1344"/>
        <v>331558916195</v>
      </c>
      <c r="I2987" s="95">
        <f t="shared" si="1344"/>
        <v>0</v>
      </c>
      <c r="J2987" s="95">
        <f t="shared" si="1344"/>
        <v>0</v>
      </c>
      <c r="K2987" s="95">
        <f t="shared" si="1344"/>
        <v>0</v>
      </c>
      <c r="L2987" s="95">
        <f t="shared" si="1344"/>
        <v>0</v>
      </c>
      <c r="M2987" s="95">
        <f t="shared" ref="M2987:M3051" si="1346">+I2987-J2987+K2987-L2987</f>
        <v>0</v>
      </c>
      <c r="N2987" s="95">
        <f>+N2988</f>
        <v>331558916195</v>
      </c>
      <c r="O2987" s="95">
        <f t="shared" si="1345"/>
        <v>331558916195</v>
      </c>
      <c r="P2987" s="95">
        <f t="shared" si="1345"/>
        <v>331558916195</v>
      </c>
      <c r="Q2987" s="95">
        <f t="shared" si="1345"/>
        <v>331558916195</v>
      </c>
      <c r="R2987" s="97">
        <f t="shared" si="1345"/>
        <v>331558916195</v>
      </c>
    </row>
    <row r="2988" spans="1:18" ht="18.600000000000001" thickBot="1" x14ac:dyDescent="0.35">
      <c r="A2988" s="2">
        <v>2021</v>
      </c>
      <c r="B2988" s="118" t="s">
        <v>448</v>
      </c>
      <c r="C2988" s="120" t="s">
        <v>315</v>
      </c>
      <c r="D2988" s="21"/>
      <c r="E2988" s="21"/>
      <c r="F2988" s="21"/>
      <c r="G2988" s="85" t="s">
        <v>218</v>
      </c>
      <c r="H2988" s="95">
        <f t="shared" si="1344"/>
        <v>331558916195</v>
      </c>
      <c r="I2988" s="95">
        <f t="shared" si="1344"/>
        <v>0</v>
      </c>
      <c r="J2988" s="95">
        <f t="shared" si="1344"/>
        <v>0</v>
      </c>
      <c r="K2988" s="95">
        <f t="shared" si="1344"/>
        <v>0</v>
      </c>
      <c r="L2988" s="95">
        <f t="shared" si="1344"/>
        <v>0</v>
      </c>
      <c r="M2988" s="95">
        <f t="shared" si="1346"/>
        <v>0</v>
      </c>
      <c r="N2988" s="95">
        <f>+N2989</f>
        <v>331558916195</v>
      </c>
      <c r="O2988" s="95">
        <f t="shared" si="1345"/>
        <v>331558916195</v>
      </c>
      <c r="P2988" s="95">
        <f t="shared" si="1345"/>
        <v>331558916195</v>
      </c>
      <c r="Q2988" s="95">
        <f t="shared" si="1345"/>
        <v>331558916195</v>
      </c>
      <c r="R2988" s="97">
        <f t="shared" si="1345"/>
        <v>331558916195</v>
      </c>
    </row>
    <row r="2989" spans="1:18" ht="18.600000000000001" thickBot="1" x14ac:dyDescent="0.35">
      <c r="A2989" s="2">
        <v>2021</v>
      </c>
      <c r="B2989" s="118" t="s">
        <v>448</v>
      </c>
      <c r="C2989" s="121" t="s">
        <v>316</v>
      </c>
      <c r="D2989" s="21" t="s">
        <v>172</v>
      </c>
      <c r="E2989" s="21">
        <v>11</v>
      </c>
      <c r="F2989" s="21" t="s">
        <v>19</v>
      </c>
      <c r="G2989" s="88" t="s">
        <v>208</v>
      </c>
      <c r="H2989" s="90">
        <v>331558916195</v>
      </c>
      <c r="I2989" s="90">
        <v>0</v>
      </c>
      <c r="J2989" s="90">
        <v>0</v>
      </c>
      <c r="K2989" s="90">
        <v>0</v>
      </c>
      <c r="L2989" s="90">
        <v>0</v>
      </c>
      <c r="M2989" s="90">
        <f t="shared" si="1346"/>
        <v>0</v>
      </c>
      <c r="N2989" s="90">
        <f>+H2989+M2989</f>
        <v>331558916195</v>
      </c>
      <c r="O2989" s="90">
        <v>331558916195</v>
      </c>
      <c r="P2989" s="90">
        <v>331558916195</v>
      </c>
      <c r="Q2989" s="90">
        <v>331558916195</v>
      </c>
      <c r="R2989" s="91">
        <v>331558916195</v>
      </c>
    </row>
    <row r="2990" spans="1:18" ht="63" thickBot="1" x14ac:dyDescent="0.35">
      <c r="A2990" s="2">
        <v>2021</v>
      </c>
      <c r="B2990" s="118" t="s">
        <v>448</v>
      </c>
      <c r="C2990" s="120" t="s">
        <v>317</v>
      </c>
      <c r="D2990" s="53"/>
      <c r="E2990" s="53"/>
      <c r="F2990" s="53"/>
      <c r="G2990" s="85" t="s">
        <v>318</v>
      </c>
      <c r="H2990" s="95">
        <f t="shared" ref="H2990:L2991" si="1347">+H2991</f>
        <v>57639326986</v>
      </c>
      <c r="I2990" s="95">
        <f t="shared" si="1347"/>
        <v>0</v>
      </c>
      <c r="J2990" s="95">
        <f t="shared" si="1347"/>
        <v>0</v>
      </c>
      <c r="K2990" s="95">
        <f t="shared" si="1347"/>
        <v>193473202</v>
      </c>
      <c r="L2990" s="95">
        <f t="shared" si="1347"/>
        <v>0</v>
      </c>
      <c r="M2990" s="95">
        <f t="shared" si="1346"/>
        <v>193473202</v>
      </c>
      <c r="N2990" s="95">
        <f>+N2991</f>
        <v>57832800188</v>
      </c>
      <c r="O2990" s="95">
        <f t="shared" ref="O2990:R2991" si="1348">+O2991</f>
        <v>57832800188</v>
      </c>
      <c r="P2990" s="95">
        <f t="shared" si="1348"/>
        <v>57832800188</v>
      </c>
      <c r="Q2990" s="95">
        <f t="shared" si="1348"/>
        <v>57639326986</v>
      </c>
      <c r="R2990" s="97">
        <f t="shared" si="1348"/>
        <v>57639326986</v>
      </c>
    </row>
    <row r="2991" spans="1:18" ht="63" thickBot="1" x14ac:dyDescent="0.35">
      <c r="A2991" s="2">
        <v>2021</v>
      </c>
      <c r="B2991" s="118" t="s">
        <v>448</v>
      </c>
      <c r="C2991" s="120" t="s">
        <v>319</v>
      </c>
      <c r="D2991" s="21"/>
      <c r="E2991" s="21"/>
      <c r="F2991" s="21"/>
      <c r="G2991" s="104" t="s">
        <v>318</v>
      </c>
      <c r="H2991" s="95">
        <f t="shared" si="1347"/>
        <v>57639326986</v>
      </c>
      <c r="I2991" s="95">
        <f t="shared" si="1347"/>
        <v>0</v>
      </c>
      <c r="J2991" s="95">
        <f t="shared" si="1347"/>
        <v>0</v>
      </c>
      <c r="K2991" s="95">
        <f t="shared" si="1347"/>
        <v>193473202</v>
      </c>
      <c r="L2991" s="95">
        <f t="shared" si="1347"/>
        <v>0</v>
      </c>
      <c r="M2991" s="95">
        <f t="shared" si="1346"/>
        <v>193473202</v>
      </c>
      <c r="N2991" s="95">
        <f>+N2992</f>
        <v>57832800188</v>
      </c>
      <c r="O2991" s="95">
        <f t="shared" si="1348"/>
        <v>57832800188</v>
      </c>
      <c r="P2991" s="95">
        <f t="shared" si="1348"/>
        <v>57832800188</v>
      </c>
      <c r="Q2991" s="95">
        <f t="shared" si="1348"/>
        <v>57639326986</v>
      </c>
      <c r="R2991" s="97">
        <f t="shared" si="1348"/>
        <v>57639326986</v>
      </c>
    </row>
    <row r="2992" spans="1:18" ht="18.600000000000001" thickBot="1" x14ac:dyDescent="0.35">
      <c r="A2992" s="2">
        <v>2021</v>
      </c>
      <c r="B2992" s="118" t="s">
        <v>448</v>
      </c>
      <c r="C2992" s="120" t="s">
        <v>320</v>
      </c>
      <c r="D2992" s="21"/>
      <c r="E2992" s="21"/>
      <c r="F2992" s="21"/>
      <c r="G2992" s="85" t="s">
        <v>218</v>
      </c>
      <c r="H2992" s="95">
        <f>+H2993+H2994</f>
        <v>57639326986</v>
      </c>
      <c r="I2992" s="95">
        <f t="shared" ref="I2992:L2992" si="1349">+I2993+I2994</f>
        <v>0</v>
      </c>
      <c r="J2992" s="95">
        <f t="shared" si="1349"/>
        <v>0</v>
      </c>
      <c r="K2992" s="95">
        <f t="shared" si="1349"/>
        <v>193473202</v>
      </c>
      <c r="L2992" s="95">
        <f t="shared" si="1349"/>
        <v>0</v>
      </c>
      <c r="M2992" s="95">
        <f t="shared" si="1346"/>
        <v>193473202</v>
      </c>
      <c r="N2992" s="95">
        <f>+N2993+N2994</f>
        <v>57832800188</v>
      </c>
      <c r="O2992" s="95">
        <f t="shared" ref="O2992:R2992" si="1350">+O2993+O2994</f>
        <v>57832800188</v>
      </c>
      <c r="P2992" s="95">
        <f t="shared" si="1350"/>
        <v>57832800188</v>
      </c>
      <c r="Q2992" s="95">
        <f t="shared" si="1350"/>
        <v>57639326986</v>
      </c>
      <c r="R2992" s="97">
        <f t="shared" si="1350"/>
        <v>57639326986</v>
      </c>
    </row>
    <row r="2993" spans="1:18" ht="18.600000000000001" thickBot="1" x14ac:dyDescent="0.35">
      <c r="A2993" s="2">
        <v>2021</v>
      </c>
      <c r="B2993" s="118" t="s">
        <v>448</v>
      </c>
      <c r="C2993" s="121" t="s">
        <v>321</v>
      </c>
      <c r="D2993" s="21" t="s">
        <v>172</v>
      </c>
      <c r="E2993" s="21">
        <v>11</v>
      </c>
      <c r="F2993" s="21" t="s">
        <v>19</v>
      </c>
      <c r="G2993" s="88" t="s">
        <v>208</v>
      </c>
      <c r="H2993" s="90">
        <v>57639326986</v>
      </c>
      <c r="I2993" s="90">
        <v>0</v>
      </c>
      <c r="J2993" s="90">
        <v>0</v>
      </c>
      <c r="K2993" s="90">
        <v>42173</v>
      </c>
      <c r="L2993" s="90">
        <v>0</v>
      </c>
      <c r="M2993" s="90">
        <f t="shared" si="1346"/>
        <v>42173</v>
      </c>
      <c r="N2993" s="90">
        <f>+H2993+M2993</f>
        <v>57639369159</v>
      </c>
      <c r="O2993" s="90">
        <v>57639369159</v>
      </c>
      <c r="P2993" s="90">
        <v>57639369159</v>
      </c>
      <c r="Q2993" s="90">
        <v>57639326986</v>
      </c>
      <c r="R2993" s="91">
        <v>57639326986</v>
      </c>
    </row>
    <row r="2994" spans="1:18" ht="18.600000000000001" thickBot="1" x14ac:dyDescent="0.35">
      <c r="A2994" s="2">
        <v>2021</v>
      </c>
      <c r="B2994" s="118" t="s">
        <v>448</v>
      </c>
      <c r="C2994" s="121" t="s">
        <v>321</v>
      </c>
      <c r="D2994" s="21" t="s">
        <v>172</v>
      </c>
      <c r="E2994" s="21">
        <v>54</v>
      </c>
      <c r="F2994" s="21" t="s">
        <v>19</v>
      </c>
      <c r="G2994" s="88" t="s">
        <v>208</v>
      </c>
      <c r="H2994" s="90">
        <v>0</v>
      </c>
      <c r="I2994" s="90">
        <v>0</v>
      </c>
      <c r="J2994" s="90">
        <v>0</v>
      </c>
      <c r="K2994" s="90">
        <v>193431029</v>
      </c>
      <c r="L2994" s="90"/>
      <c r="M2994" s="90">
        <f t="shared" si="1346"/>
        <v>193431029</v>
      </c>
      <c r="N2994" s="90">
        <f>+H2994+M2994</f>
        <v>193431029</v>
      </c>
      <c r="O2994" s="90">
        <v>193431029</v>
      </c>
      <c r="P2994" s="90">
        <v>193431029</v>
      </c>
      <c r="Q2994" s="90">
        <v>0</v>
      </c>
      <c r="R2994" s="91">
        <v>0</v>
      </c>
    </row>
    <row r="2995" spans="1:18" ht="47.4" thickBot="1" x14ac:dyDescent="0.35">
      <c r="A2995" s="2">
        <v>2021</v>
      </c>
      <c r="B2995" s="118" t="s">
        <v>448</v>
      </c>
      <c r="C2995" s="125" t="s">
        <v>322</v>
      </c>
      <c r="D2995" s="64"/>
      <c r="E2995" s="16"/>
      <c r="F2995" s="16"/>
      <c r="G2995" s="104" t="s">
        <v>400</v>
      </c>
      <c r="H2995" s="93">
        <f>+H2996</f>
        <v>15000000000</v>
      </c>
      <c r="I2995" s="93">
        <f>+I2996</f>
        <v>0</v>
      </c>
      <c r="J2995" s="93">
        <f>+J2996</f>
        <v>0</v>
      </c>
      <c r="K2995" s="93">
        <f>+K2996</f>
        <v>0</v>
      </c>
      <c r="L2995" s="93">
        <f>+L2996</f>
        <v>8350626958</v>
      </c>
      <c r="M2995" s="93">
        <f t="shared" si="1346"/>
        <v>-8350626958</v>
      </c>
      <c r="N2995" s="94">
        <f>+H2995+M2995</f>
        <v>6649373042</v>
      </c>
      <c r="O2995" s="94">
        <f>+O2996</f>
        <v>6648908339.3599997</v>
      </c>
      <c r="P2995" s="94">
        <f>+P2996</f>
        <v>6648908339.3599997</v>
      </c>
      <c r="Q2995" s="94">
        <f>+Q2996</f>
        <v>6494370989.3599997</v>
      </c>
      <c r="R2995" s="96">
        <f>+R2996</f>
        <v>6494370989.3599997</v>
      </c>
    </row>
    <row r="2996" spans="1:18" ht="47.4" thickBot="1" x14ac:dyDescent="0.35">
      <c r="A2996" s="2">
        <v>2021</v>
      </c>
      <c r="B2996" s="118" t="s">
        <v>448</v>
      </c>
      <c r="C2996" s="125" t="s">
        <v>399</v>
      </c>
      <c r="D2996" s="64"/>
      <c r="E2996" s="16"/>
      <c r="F2996" s="16"/>
      <c r="G2996" s="104" t="s">
        <v>400</v>
      </c>
      <c r="H2996" s="93">
        <f>+H2997+H2999+H3001</f>
        <v>15000000000</v>
      </c>
      <c r="I2996" s="93">
        <f>+I2997+I2999+I3001</f>
        <v>0</v>
      </c>
      <c r="J2996" s="93">
        <f>+J2997+J2999+J3001</f>
        <v>0</v>
      </c>
      <c r="K2996" s="93">
        <f>+K2997+K2999+K3001</f>
        <v>0</v>
      </c>
      <c r="L2996" s="93">
        <f>+L2997+L2999+L3001</f>
        <v>8350626958</v>
      </c>
      <c r="M2996" s="93">
        <f t="shared" si="1346"/>
        <v>-8350626958</v>
      </c>
      <c r="N2996" s="93">
        <f>+N2997+N2999+N3001</f>
        <v>6649373042</v>
      </c>
      <c r="O2996" s="93">
        <f t="shared" ref="O2996:R2996" si="1351">+O2997+O2999+O3001</f>
        <v>6648908339.3599997</v>
      </c>
      <c r="P2996" s="93">
        <f t="shared" si="1351"/>
        <v>6648908339.3599997</v>
      </c>
      <c r="Q2996" s="93">
        <f t="shared" si="1351"/>
        <v>6494370989.3599997</v>
      </c>
      <c r="R2996" s="105">
        <f t="shared" si="1351"/>
        <v>6494370989.3599997</v>
      </c>
    </row>
    <row r="2997" spans="1:18" ht="18.600000000000001" thickBot="1" x14ac:dyDescent="0.35">
      <c r="A2997" s="2">
        <v>2021</v>
      </c>
      <c r="B2997" s="118" t="s">
        <v>448</v>
      </c>
      <c r="C2997" s="125" t="s">
        <v>401</v>
      </c>
      <c r="D2997" s="64"/>
      <c r="E2997" s="16"/>
      <c r="F2997" s="16"/>
      <c r="G2997" s="104" t="s">
        <v>402</v>
      </c>
      <c r="H2997" s="93">
        <f>+H2998</f>
        <v>3974737950</v>
      </c>
      <c r="I2997" s="93">
        <f>+I2998</f>
        <v>0</v>
      </c>
      <c r="J2997" s="93">
        <f>+J2998</f>
        <v>0</v>
      </c>
      <c r="K2997" s="93">
        <f>+K2998</f>
        <v>0</v>
      </c>
      <c r="L2997" s="93">
        <f>+L2998</f>
        <v>3974737950</v>
      </c>
      <c r="M2997" s="93">
        <f t="shared" si="1346"/>
        <v>-3974737950</v>
      </c>
      <c r="N2997" s="93">
        <f>+N2998</f>
        <v>0</v>
      </c>
      <c r="O2997" s="93">
        <f t="shared" ref="O2997:R2997" si="1352">+O2998</f>
        <v>0</v>
      </c>
      <c r="P2997" s="93">
        <f t="shared" si="1352"/>
        <v>0</v>
      </c>
      <c r="Q2997" s="93">
        <f t="shared" si="1352"/>
        <v>0</v>
      </c>
      <c r="R2997" s="105">
        <f t="shared" si="1352"/>
        <v>0</v>
      </c>
    </row>
    <row r="2998" spans="1:18" ht="18.600000000000001" thickBot="1" x14ac:dyDescent="0.35">
      <c r="A2998" s="2">
        <v>2021</v>
      </c>
      <c r="B2998" s="118" t="s">
        <v>448</v>
      </c>
      <c r="C2998" s="126" t="s">
        <v>403</v>
      </c>
      <c r="D2998" s="60" t="s">
        <v>172</v>
      </c>
      <c r="E2998" s="21">
        <v>54</v>
      </c>
      <c r="F2998" s="21" t="s">
        <v>19</v>
      </c>
      <c r="G2998" s="88" t="s">
        <v>208</v>
      </c>
      <c r="H2998" s="106">
        <v>3974737950</v>
      </c>
      <c r="I2998" s="106">
        <v>0</v>
      </c>
      <c r="J2998" s="106">
        <v>0</v>
      </c>
      <c r="K2998" s="106">
        <v>0</v>
      </c>
      <c r="L2998" s="106">
        <v>3974737950</v>
      </c>
      <c r="M2998" s="106">
        <f t="shared" si="1346"/>
        <v>-3974737950</v>
      </c>
      <c r="N2998" s="90">
        <f>+H2998+M2998</f>
        <v>0</v>
      </c>
      <c r="O2998" s="106">
        <v>0</v>
      </c>
      <c r="P2998" s="106">
        <v>0</v>
      </c>
      <c r="Q2998" s="106">
        <v>0</v>
      </c>
      <c r="R2998" s="107">
        <v>0</v>
      </c>
    </row>
    <row r="2999" spans="1:18" ht="31.8" thickBot="1" x14ac:dyDescent="0.35">
      <c r="A2999" s="2">
        <v>2021</v>
      </c>
      <c r="B2999" s="118" t="s">
        <v>448</v>
      </c>
      <c r="C2999" s="125" t="s">
        <v>404</v>
      </c>
      <c r="D2999" s="64"/>
      <c r="E2999" s="16"/>
      <c r="F2999" s="16"/>
      <c r="G2999" s="104" t="s">
        <v>405</v>
      </c>
      <c r="H2999" s="93">
        <f>+H3000</f>
        <v>5396885000</v>
      </c>
      <c r="I2999" s="93">
        <f>+I3000</f>
        <v>0</v>
      </c>
      <c r="J2999" s="93">
        <f>+J3000</f>
        <v>0</v>
      </c>
      <c r="K2999" s="93">
        <f>+K3000</f>
        <v>0</v>
      </c>
      <c r="L2999" s="93">
        <f>+L3000</f>
        <v>0</v>
      </c>
      <c r="M2999" s="93">
        <f t="shared" si="1346"/>
        <v>0</v>
      </c>
      <c r="N2999" s="93">
        <f>+N3000</f>
        <v>5396885000</v>
      </c>
      <c r="O2999" s="93">
        <f t="shared" ref="O2999:R2999" si="1353">+O3000</f>
        <v>5396885000</v>
      </c>
      <c r="P2999" s="93">
        <f t="shared" si="1353"/>
        <v>5396885000</v>
      </c>
      <c r="Q2999" s="93">
        <f t="shared" si="1353"/>
        <v>5396885000</v>
      </c>
      <c r="R2999" s="105">
        <f t="shared" si="1353"/>
        <v>5396885000</v>
      </c>
    </row>
    <row r="3000" spans="1:18" ht="18.600000000000001" thickBot="1" x14ac:dyDescent="0.35">
      <c r="A3000" s="2">
        <v>2021</v>
      </c>
      <c r="B3000" s="118" t="s">
        <v>448</v>
      </c>
      <c r="C3000" s="126" t="s">
        <v>406</v>
      </c>
      <c r="D3000" s="60" t="s">
        <v>172</v>
      </c>
      <c r="E3000" s="21">
        <v>54</v>
      </c>
      <c r="F3000" s="21" t="s">
        <v>19</v>
      </c>
      <c r="G3000" s="88" t="s">
        <v>208</v>
      </c>
      <c r="H3000" s="106">
        <v>5396885000</v>
      </c>
      <c r="I3000" s="106">
        <v>0</v>
      </c>
      <c r="J3000" s="106">
        <v>0</v>
      </c>
      <c r="K3000" s="106">
        <v>0</v>
      </c>
      <c r="L3000" s="106">
        <v>0</v>
      </c>
      <c r="M3000" s="106">
        <f t="shared" si="1346"/>
        <v>0</v>
      </c>
      <c r="N3000" s="90">
        <f>+H3000+M3000</f>
        <v>5396885000</v>
      </c>
      <c r="O3000" s="90">
        <v>5396885000</v>
      </c>
      <c r="P3000" s="90">
        <v>5396885000</v>
      </c>
      <c r="Q3000" s="90">
        <v>5396885000</v>
      </c>
      <c r="R3000" s="91">
        <v>5396885000</v>
      </c>
    </row>
    <row r="3001" spans="1:18" ht="18.600000000000001" thickBot="1" x14ac:dyDescent="0.35">
      <c r="A3001" s="2">
        <v>2021</v>
      </c>
      <c r="B3001" s="118" t="s">
        <v>448</v>
      </c>
      <c r="C3001" s="125" t="s">
        <v>407</v>
      </c>
      <c r="D3001" s="64"/>
      <c r="E3001" s="16"/>
      <c r="F3001" s="16"/>
      <c r="G3001" s="104" t="s">
        <v>218</v>
      </c>
      <c r="H3001" s="93">
        <f>+H3002</f>
        <v>5628377050</v>
      </c>
      <c r="I3001" s="93">
        <f>+I3002</f>
        <v>0</v>
      </c>
      <c r="J3001" s="93">
        <f>+J3002</f>
        <v>0</v>
      </c>
      <c r="K3001" s="93">
        <f>+K3002</f>
        <v>0</v>
      </c>
      <c r="L3001" s="93">
        <f>+L3002</f>
        <v>4375889008</v>
      </c>
      <c r="M3001" s="93">
        <f t="shared" si="1346"/>
        <v>-4375889008</v>
      </c>
      <c r="N3001" s="93">
        <f>+N3002</f>
        <v>1252488042</v>
      </c>
      <c r="O3001" s="93">
        <f t="shared" ref="O3001:R3001" si="1354">+O3002</f>
        <v>1252023339.3599999</v>
      </c>
      <c r="P3001" s="93">
        <f t="shared" si="1354"/>
        <v>1252023339.3599999</v>
      </c>
      <c r="Q3001" s="93">
        <f t="shared" si="1354"/>
        <v>1097485989.3599999</v>
      </c>
      <c r="R3001" s="105">
        <f t="shared" si="1354"/>
        <v>1097485989.3599999</v>
      </c>
    </row>
    <row r="3002" spans="1:18" ht="18.600000000000001" thickBot="1" x14ac:dyDescent="0.35">
      <c r="A3002" s="2">
        <v>2021</v>
      </c>
      <c r="B3002" s="118" t="s">
        <v>448</v>
      </c>
      <c r="C3002" s="126" t="s">
        <v>408</v>
      </c>
      <c r="D3002" s="60" t="s">
        <v>172</v>
      </c>
      <c r="E3002" s="21">
        <v>54</v>
      </c>
      <c r="F3002" s="21" t="s">
        <v>19</v>
      </c>
      <c r="G3002" s="88" t="s">
        <v>208</v>
      </c>
      <c r="H3002" s="106">
        <v>5628377050</v>
      </c>
      <c r="I3002" s="106">
        <v>0</v>
      </c>
      <c r="J3002" s="106">
        <v>0</v>
      </c>
      <c r="K3002" s="106">
        <v>0</v>
      </c>
      <c r="L3002" s="106">
        <v>4375889008</v>
      </c>
      <c r="M3002" s="106">
        <f t="shared" si="1346"/>
        <v>-4375889008</v>
      </c>
      <c r="N3002" s="90">
        <f>+H3002+M3002</f>
        <v>1252488042</v>
      </c>
      <c r="O3002" s="106">
        <v>1252023339.3599999</v>
      </c>
      <c r="P3002" s="106">
        <v>1252023339.3599999</v>
      </c>
      <c r="Q3002" s="106">
        <v>1097485989.3599999</v>
      </c>
      <c r="R3002" s="107">
        <v>1097485989.3599999</v>
      </c>
    </row>
    <row r="3003" spans="1:18" ht="31.8" thickBot="1" x14ac:dyDescent="0.35">
      <c r="A3003" s="2">
        <v>2021</v>
      </c>
      <c r="B3003" s="118" t="s">
        <v>448</v>
      </c>
      <c r="C3003" s="120" t="s">
        <v>324</v>
      </c>
      <c r="D3003" s="53"/>
      <c r="E3003" s="53"/>
      <c r="F3003" s="53"/>
      <c r="G3003" s="104" t="s">
        <v>325</v>
      </c>
      <c r="H3003" s="95">
        <f t="shared" ref="H3003:L3007" si="1355">+H3004</f>
        <v>2500000000</v>
      </c>
      <c r="I3003" s="95">
        <f t="shared" si="1355"/>
        <v>0</v>
      </c>
      <c r="J3003" s="95">
        <f t="shared" si="1355"/>
        <v>0</v>
      </c>
      <c r="K3003" s="95">
        <f t="shared" si="1355"/>
        <v>0</v>
      </c>
      <c r="L3003" s="95">
        <f t="shared" si="1355"/>
        <v>0</v>
      </c>
      <c r="M3003" s="95">
        <f t="shared" si="1346"/>
        <v>0</v>
      </c>
      <c r="N3003" s="95">
        <f>+N3004</f>
        <v>2500000000</v>
      </c>
      <c r="O3003" s="95">
        <f t="shared" ref="O3003:R3007" si="1356">+O3004</f>
        <v>1841443595.9300001</v>
      </c>
      <c r="P3003" s="95">
        <f t="shared" si="1356"/>
        <v>1841443595.9300001</v>
      </c>
      <c r="Q3003" s="95">
        <f t="shared" si="1356"/>
        <v>1817849766.3299999</v>
      </c>
      <c r="R3003" s="97">
        <f t="shared" si="1356"/>
        <v>1804678259.3699999</v>
      </c>
    </row>
    <row r="3004" spans="1:18" ht="18.600000000000001" thickBot="1" x14ac:dyDescent="0.35">
      <c r="A3004" s="2">
        <v>2021</v>
      </c>
      <c r="B3004" s="118" t="s">
        <v>448</v>
      </c>
      <c r="C3004" s="120" t="s">
        <v>326</v>
      </c>
      <c r="D3004" s="21"/>
      <c r="E3004" s="21"/>
      <c r="F3004" s="21"/>
      <c r="G3004" s="85" t="s">
        <v>201</v>
      </c>
      <c r="H3004" s="95">
        <f t="shared" si="1355"/>
        <v>2500000000</v>
      </c>
      <c r="I3004" s="95">
        <f t="shared" si="1355"/>
        <v>0</v>
      </c>
      <c r="J3004" s="95">
        <f t="shared" si="1355"/>
        <v>0</v>
      </c>
      <c r="K3004" s="95">
        <f t="shared" si="1355"/>
        <v>0</v>
      </c>
      <c r="L3004" s="95">
        <f t="shared" si="1355"/>
        <v>0</v>
      </c>
      <c r="M3004" s="95">
        <f t="shared" si="1346"/>
        <v>0</v>
      </c>
      <c r="N3004" s="95">
        <f>+N3005</f>
        <v>2500000000</v>
      </c>
      <c r="O3004" s="95">
        <f t="shared" si="1356"/>
        <v>1841443595.9300001</v>
      </c>
      <c r="P3004" s="95">
        <f t="shared" si="1356"/>
        <v>1841443595.9300001</v>
      </c>
      <c r="Q3004" s="95">
        <f t="shared" si="1356"/>
        <v>1817849766.3299999</v>
      </c>
      <c r="R3004" s="97">
        <f t="shared" si="1356"/>
        <v>1804678259.3699999</v>
      </c>
    </row>
    <row r="3005" spans="1:18" ht="31.8" thickBot="1" x14ac:dyDescent="0.35">
      <c r="A3005" s="2">
        <v>2021</v>
      </c>
      <c r="B3005" s="118" t="s">
        <v>448</v>
      </c>
      <c r="C3005" s="120" t="s">
        <v>327</v>
      </c>
      <c r="D3005" s="21"/>
      <c r="E3005" s="21"/>
      <c r="F3005" s="21"/>
      <c r="G3005" s="85" t="s">
        <v>328</v>
      </c>
      <c r="H3005" s="95">
        <f t="shared" si="1355"/>
        <v>2500000000</v>
      </c>
      <c r="I3005" s="95">
        <f t="shared" si="1355"/>
        <v>0</v>
      </c>
      <c r="J3005" s="95">
        <f t="shared" si="1355"/>
        <v>0</v>
      </c>
      <c r="K3005" s="95">
        <f t="shared" si="1355"/>
        <v>0</v>
      </c>
      <c r="L3005" s="95">
        <f t="shared" si="1355"/>
        <v>0</v>
      </c>
      <c r="M3005" s="95">
        <f t="shared" si="1346"/>
        <v>0</v>
      </c>
      <c r="N3005" s="95">
        <f>+N3006</f>
        <v>2500000000</v>
      </c>
      <c r="O3005" s="95">
        <f t="shared" si="1356"/>
        <v>1841443595.9300001</v>
      </c>
      <c r="P3005" s="95">
        <f t="shared" si="1356"/>
        <v>1841443595.9300001</v>
      </c>
      <c r="Q3005" s="95">
        <f t="shared" si="1356"/>
        <v>1817849766.3299999</v>
      </c>
      <c r="R3005" s="97">
        <f t="shared" si="1356"/>
        <v>1804678259.3699999</v>
      </c>
    </row>
    <row r="3006" spans="1:18" ht="31.8" thickBot="1" x14ac:dyDescent="0.35">
      <c r="A3006" s="2">
        <v>2021</v>
      </c>
      <c r="B3006" s="118" t="s">
        <v>448</v>
      </c>
      <c r="C3006" s="120" t="s">
        <v>329</v>
      </c>
      <c r="D3006" s="21"/>
      <c r="E3006" s="21"/>
      <c r="F3006" s="21"/>
      <c r="G3006" s="85" t="s">
        <v>328</v>
      </c>
      <c r="H3006" s="95">
        <f t="shared" si="1355"/>
        <v>2500000000</v>
      </c>
      <c r="I3006" s="95">
        <f t="shared" si="1355"/>
        <v>0</v>
      </c>
      <c r="J3006" s="95">
        <f t="shared" si="1355"/>
        <v>0</v>
      </c>
      <c r="K3006" s="95">
        <f t="shared" si="1355"/>
        <v>0</v>
      </c>
      <c r="L3006" s="95">
        <f t="shared" si="1355"/>
        <v>0</v>
      </c>
      <c r="M3006" s="95">
        <f t="shared" si="1346"/>
        <v>0</v>
      </c>
      <c r="N3006" s="95">
        <f>+N3007</f>
        <v>2500000000</v>
      </c>
      <c r="O3006" s="95">
        <f t="shared" si="1356"/>
        <v>1841443595.9300001</v>
      </c>
      <c r="P3006" s="95">
        <f t="shared" si="1356"/>
        <v>1841443595.9300001</v>
      </c>
      <c r="Q3006" s="95">
        <f t="shared" si="1356"/>
        <v>1817849766.3299999</v>
      </c>
      <c r="R3006" s="97">
        <f t="shared" si="1356"/>
        <v>1804678259.3699999</v>
      </c>
    </row>
    <row r="3007" spans="1:18" ht="18.600000000000001" thickBot="1" x14ac:dyDescent="0.35">
      <c r="A3007" s="2">
        <v>2021</v>
      </c>
      <c r="B3007" s="118" t="s">
        <v>448</v>
      </c>
      <c r="C3007" s="120" t="s">
        <v>330</v>
      </c>
      <c r="D3007" s="21"/>
      <c r="E3007" s="21"/>
      <c r="F3007" s="21"/>
      <c r="G3007" s="104" t="s">
        <v>331</v>
      </c>
      <c r="H3007" s="95">
        <f t="shared" si="1355"/>
        <v>2500000000</v>
      </c>
      <c r="I3007" s="95">
        <f t="shared" si="1355"/>
        <v>0</v>
      </c>
      <c r="J3007" s="95">
        <f t="shared" si="1355"/>
        <v>0</v>
      </c>
      <c r="K3007" s="95">
        <f t="shared" si="1355"/>
        <v>0</v>
      </c>
      <c r="L3007" s="95">
        <f t="shared" si="1355"/>
        <v>0</v>
      </c>
      <c r="M3007" s="95">
        <f t="shared" si="1346"/>
        <v>0</v>
      </c>
      <c r="N3007" s="95">
        <f>+N3008</f>
        <v>2500000000</v>
      </c>
      <c r="O3007" s="95">
        <f t="shared" si="1356"/>
        <v>1841443595.9300001</v>
      </c>
      <c r="P3007" s="95">
        <f t="shared" si="1356"/>
        <v>1841443595.9300001</v>
      </c>
      <c r="Q3007" s="95">
        <f t="shared" si="1356"/>
        <v>1817849766.3299999</v>
      </c>
      <c r="R3007" s="97">
        <f t="shared" si="1356"/>
        <v>1804678259.3699999</v>
      </c>
    </row>
    <row r="3008" spans="1:18" ht="18.600000000000001" thickBot="1" x14ac:dyDescent="0.35">
      <c r="A3008" s="2">
        <v>2021</v>
      </c>
      <c r="B3008" s="118" t="s">
        <v>448</v>
      </c>
      <c r="C3008" s="121" t="s">
        <v>332</v>
      </c>
      <c r="D3008" s="21" t="s">
        <v>172</v>
      </c>
      <c r="E3008" s="21">
        <v>11</v>
      </c>
      <c r="F3008" s="21" t="s">
        <v>19</v>
      </c>
      <c r="G3008" s="88" t="s">
        <v>208</v>
      </c>
      <c r="H3008" s="90">
        <v>2500000000</v>
      </c>
      <c r="I3008" s="90">
        <v>0</v>
      </c>
      <c r="J3008" s="90">
        <v>0</v>
      </c>
      <c r="K3008" s="90">
        <v>0</v>
      </c>
      <c r="L3008" s="90">
        <v>0</v>
      </c>
      <c r="M3008" s="90">
        <f t="shared" si="1346"/>
        <v>0</v>
      </c>
      <c r="N3008" s="90">
        <f>+H3008+M3008</f>
        <v>2500000000</v>
      </c>
      <c r="O3008" s="90">
        <v>1841443595.9300001</v>
      </c>
      <c r="P3008" s="90">
        <v>1841443595.9300001</v>
      </c>
      <c r="Q3008" s="90">
        <v>1817849766.3299999</v>
      </c>
      <c r="R3008" s="91">
        <v>1804678259.3699999</v>
      </c>
    </row>
    <row r="3009" spans="1:18" ht="18.600000000000001" thickBot="1" x14ac:dyDescent="0.35">
      <c r="A3009" s="2">
        <v>2021</v>
      </c>
      <c r="B3009" s="118" t="s">
        <v>448</v>
      </c>
      <c r="C3009" s="120" t="s">
        <v>333</v>
      </c>
      <c r="D3009" s="21"/>
      <c r="E3009" s="21"/>
      <c r="F3009" s="21"/>
      <c r="G3009" s="85" t="s">
        <v>334</v>
      </c>
      <c r="H3009" s="95">
        <f>+H3010</f>
        <v>177265214000</v>
      </c>
      <c r="I3009" s="95">
        <f>+I3010</f>
        <v>0</v>
      </c>
      <c r="J3009" s="95">
        <f>+J3010</f>
        <v>0</v>
      </c>
      <c r="K3009" s="95">
        <f>+K3010</f>
        <v>20000000000</v>
      </c>
      <c r="L3009" s="95">
        <f>+L3010</f>
        <v>20000000000</v>
      </c>
      <c r="M3009" s="95">
        <f t="shared" si="1346"/>
        <v>0</v>
      </c>
      <c r="N3009" s="95">
        <f>+N3010</f>
        <v>177265214000</v>
      </c>
      <c r="O3009" s="95">
        <f t="shared" ref="O3009:R3009" si="1357">+O3010</f>
        <v>90145050077.990005</v>
      </c>
      <c r="P3009" s="95">
        <f t="shared" si="1357"/>
        <v>90145050077.990005</v>
      </c>
      <c r="Q3009" s="95">
        <f t="shared" si="1357"/>
        <v>61204376738.470001</v>
      </c>
      <c r="R3009" s="97">
        <f t="shared" si="1357"/>
        <v>61201138323.470001</v>
      </c>
    </row>
    <row r="3010" spans="1:18" ht="18.600000000000001" thickBot="1" x14ac:dyDescent="0.35">
      <c r="A3010" s="2">
        <v>2021</v>
      </c>
      <c r="B3010" s="118" t="s">
        <v>448</v>
      </c>
      <c r="C3010" s="120" t="s">
        <v>335</v>
      </c>
      <c r="D3010" s="21"/>
      <c r="E3010" s="21"/>
      <c r="F3010" s="21"/>
      <c r="G3010" s="85" t="s">
        <v>201</v>
      </c>
      <c r="H3010" s="95">
        <f>+H3011+H3017</f>
        <v>177265214000</v>
      </c>
      <c r="I3010" s="95">
        <f>+I3011+I3017</f>
        <v>0</v>
      </c>
      <c r="J3010" s="95">
        <f>+J3011+J3017</f>
        <v>0</v>
      </c>
      <c r="K3010" s="95">
        <f>+K3011+K3017</f>
        <v>20000000000</v>
      </c>
      <c r="L3010" s="95">
        <f>+L3011+L3017</f>
        <v>20000000000</v>
      </c>
      <c r="M3010" s="95">
        <f t="shared" si="1346"/>
        <v>0</v>
      </c>
      <c r="N3010" s="95">
        <f>+N3011+N3017</f>
        <v>177265214000</v>
      </c>
      <c r="O3010" s="95">
        <f t="shared" ref="O3010:R3010" si="1358">+O3011+O3017</f>
        <v>90145050077.990005</v>
      </c>
      <c r="P3010" s="95">
        <f t="shared" si="1358"/>
        <v>90145050077.990005</v>
      </c>
      <c r="Q3010" s="95">
        <f t="shared" si="1358"/>
        <v>61204376738.470001</v>
      </c>
      <c r="R3010" s="97">
        <f t="shared" si="1358"/>
        <v>61201138323.470001</v>
      </c>
    </row>
    <row r="3011" spans="1:18" ht="47.4" thickBot="1" x14ac:dyDescent="0.35">
      <c r="A3011" s="2">
        <v>2021</v>
      </c>
      <c r="B3011" s="118" t="s">
        <v>448</v>
      </c>
      <c r="C3011" s="120" t="s">
        <v>336</v>
      </c>
      <c r="D3011" s="21"/>
      <c r="E3011" s="21"/>
      <c r="F3011" s="21"/>
      <c r="G3011" s="104" t="s">
        <v>337</v>
      </c>
      <c r="H3011" s="95">
        <f>+H3012</f>
        <v>176465214000</v>
      </c>
      <c r="I3011" s="95">
        <f>+I3012</f>
        <v>0</v>
      </c>
      <c r="J3011" s="95">
        <f>+J3012</f>
        <v>0</v>
      </c>
      <c r="K3011" s="95">
        <f>+K3012</f>
        <v>20000000000</v>
      </c>
      <c r="L3011" s="95">
        <f>+L3012</f>
        <v>20000000000</v>
      </c>
      <c r="M3011" s="95">
        <f t="shared" si="1346"/>
        <v>0</v>
      </c>
      <c r="N3011" s="95">
        <f>+N3012</f>
        <v>176465214000</v>
      </c>
      <c r="O3011" s="95">
        <f t="shared" ref="O3011:R3011" si="1359">+O3012</f>
        <v>89612123311.5</v>
      </c>
      <c r="P3011" s="95">
        <f t="shared" si="1359"/>
        <v>89612123311.5</v>
      </c>
      <c r="Q3011" s="95">
        <f t="shared" si="1359"/>
        <v>60675249627.68</v>
      </c>
      <c r="R3011" s="97">
        <f t="shared" si="1359"/>
        <v>60675249627.68</v>
      </c>
    </row>
    <row r="3012" spans="1:18" ht="47.4" thickBot="1" x14ac:dyDescent="0.35">
      <c r="A3012" s="2">
        <v>2021</v>
      </c>
      <c r="B3012" s="118" t="s">
        <v>448</v>
      </c>
      <c r="C3012" s="120" t="s">
        <v>338</v>
      </c>
      <c r="D3012" s="53"/>
      <c r="E3012" s="53"/>
      <c r="F3012" s="53"/>
      <c r="G3012" s="85" t="s">
        <v>337</v>
      </c>
      <c r="H3012" s="95">
        <f>+H3013+H3015</f>
        <v>176465214000</v>
      </c>
      <c r="I3012" s="95">
        <f>+I3013+I3015</f>
        <v>0</v>
      </c>
      <c r="J3012" s="95">
        <f>+J3013+J3015</f>
        <v>0</v>
      </c>
      <c r="K3012" s="95">
        <f>+K3013+K3015</f>
        <v>20000000000</v>
      </c>
      <c r="L3012" s="95">
        <f>+L3013+L3015</f>
        <v>20000000000</v>
      </c>
      <c r="M3012" s="95">
        <f t="shared" si="1346"/>
        <v>0</v>
      </c>
      <c r="N3012" s="95">
        <f>+N3013+N3015</f>
        <v>176465214000</v>
      </c>
      <c r="O3012" s="95">
        <f t="shared" ref="O3012:R3012" si="1360">+O3013+O3015</f>
        <v>89612123311.5</v>
      </c>
      <c r="P3012" s="95">
        <f t="shared" si="1360"/>
        <v>89612123311.5</v>
      </c>
      <c r="Q3012" s="95">
        <f t="shared" si="1360"/>
        <v>60675249627.68</v>
      </c>
      <c r="R3012" s="97">
        <f t="shared" si="1360"/>
        <v>60675249627.68</v>
      </c>
    </row>
    <row r="3013" spans="1:18" ht="18.600000000000001" thickBot="1" x14ac:dyDescent="0.35">
      <c r="A3013" s="2">
        <v>2021</v>
      </c>
      <c r="B3013" s="118" t="s">
        <v>448</v>
      </c>
      <c r="C3013" s="120" t="s">
        <v>339</v>
      </c>
      <c r="D3013" s="53"/>
      <c r="E3013" s="53"/>
      <c r="F3013" s="53"/>
      <c r="G3013" s="85" t="s">
        <v>340</v>
      </c>
      <c r="H3013" s="95">
        <f>+H3014</f>
        <v>114613483443</v>
      </c>
      <c r="I3013" s="95">
        <f>+I3014</f>
        <v>0</v>
      </c>
      <c r="J3013" s="95">
        <f>+J3014</f>
        <v>0</v>
      </c>
      <c r="K3013" s="95">
        <f>+K3014</f>
        <v>20000000000</v>
      </c>
      <c r="L3013" s="95">
        <f>+L3014</f>
        <v>0</v>
      </c>
      <c r="M3013" s="95">
        <f t="shared" si="1346"/>
        <v>20000000000</v>
      </c>
      <c r="N3013" s="95">
        <f>+N3014</f>
        <v>134613483443</v>
      </c>
      <c r="O3013" s="95">
        <f t="shared" ref="O3013:R3013" si="1361">+O3014</f>
        <v>80892704276.020004</v>
      </c>
      <c r="P3013" s="95">
        <f t="shared" si="1361"/>
        <v>80892704276.020004</v>
      </c>
      <c r="Q3013" s="95">
        <f t="shared" si="1361"/>
        <v>53811756174.489998</v>
      </c>
      <c r="R3013" s="97">
        <f t="shared" si="1361"/>
        <v>53811756174.489998</v>
      </c>
    </row>
    <row r="3014" spans="1:18" ht="18.600000000000001" thickBot="1" x14ac:dyDescent="0.35">
      <c r="A3014" s="2">
        <v>2021</v>
      </c>
      <c r="B3014" s="118" t="s">
        <v>448</v>
      </c>
      <c r="C3014" s="121" t="s">
        <v>341</v>
      </c>
      <c r="D3014" s="21" t="s">
        <v>18</v>
      </c>
      <c r="E3014" s="21">
        <v>20</v>
      </c>
      <c r="F3014" s="21" t="s">
        <v>19</v>
      </c>
      <c r="G3014" s="88" t="s">
        <v>208</v>
      </c>
      <c r="H3014" s="90">
        <v>114613483443</v>
      </c>
      <c r="I3014" s="90">
        <v>0</v>
      </c>
      <c r="J3014" s="90">
        <v>0</v>
      </c>
      <c r="K3014" s="90">
        <v>20000000000</v>
      </c>
      <c r="L3014" s="90">
        <v>0</v>
      </c>
      <c r="M3014" s="90">
        <f t="shared" si="1346"/>
        <v>20000000000</v>
      </c>
      <c r="N3014" s="90">
        <f>+H3014+M3014</f>
        <v>134613483443</v>
      </c>
      <c r="O3014" s="90">
        <v>80892704276.020004</v>
      </c>
      <c r="P3014" s="90">
        <v>80892704276.020004</v>
      </c>
      <c r="Q3014" s="90">
        <v>53811756174.489998</v>
      </c>
      <c r="R3014" s="91">
        <v>53811756174.489998</v>
      </c>
    </row>
    <row r="3015" spans="1:18" ht="18.600000000000001" thickBot="1" x14ac:dyDescent="0.35">
      <c r="A3015" s="2">
        <v>2021</v>
      </c>
      <c r="B3015" s="118" t="s">
        <v>448</v>
      </c>
      <c r="C3015" s="120" t="s">
        <v>342</v>
      </c>
      <c r="D3015" s="21"/>
      <c r="E3015" s="21"/>
      <c r="F3015" s="21"/>
      <c r="G3015" s="85" t="s">
        <v>343</v>
      </c>
      <c r="H3015" s="95">
        <f>+H3016</f>
        <v>61851730557</v>
      </c>
      <c r="I3015" s="95">
        <f>+I3016</f>
        <v>0</v>
      </c>
      <c r="J3015" s="95">
        <f>+J3016</f>
        <v>0</v>
      </c>
      <c r="K3015" s="95">
        <f>+K3016</f>
        <v>0</v>
      </c>
      <c r="L3015" s="95">
        <f>+L3016</f>
        <v>20000000000</v>
      </c>
      <c r="M3015" s="95">
        <f t="shared" si="1346"/>
        <v>-20000000000</v>
      </c>
      <c r="N3015" s="95">
        <f>+N3016</f>
        <v>41851730557</v>
      </c>
      <c r="O3015" s="95">
        <f t="shared" ref="O3015:R3015" si="1362">+O3016</f>
        <v>8719419035.4799995</v>
      </c>
      <c r="P3015" s="95">
        <f t="shared" si="1362"/>
        <v>8719419035.4799995</v>
      </c>
      <c r="Q3015" s="95">
        <f t="shared" si="1362"/>
        <v>6863493453.1899996</v>
      </c>
      <c r="R3015" s="97">
        <f t="shared" si="1362"/>
        <v>6863493453.1899996</v>
      </c>
    </row>
    <row r="3016" spans="1:18" ht="18.600000000000001" thickBot="1" x14ac:dyDescent="0.35">
      <c r="A3016" s="2">
        <v>2021</v>
      </c>
      <c r="B3016" s="118" t="s">
        <v>448</v>
      </c>
      <c r="C3016" s="121" t="s">
        <v>344</v>
      </c>
      <c r="D3016" s="21" t="s">
        <v>18</v>
      </c>
      <c r="E3016" s="21">
        <v>20</v>
      </c>
      <c r="F3016" s="21" t="s">
        <v>19</v>
      </c>
      <c r="G3016" s="88" t="s">
        <v>208</v>
      </c>
      <c r="H3016" s="90">
        <v>61851730557</v>
      </c>
      <c r="I3016" s="90">
        <v>0</v>
      </c>
      <c r="J3016" s="90">
        <v>0</v>
      </c>
      <c r="K3016" s="90">
        <v>0</v>
      </c>
      <c r="L3016" s="90">
        <v>20000000000</v>
      </c>
      <c r="M3016" s="90">
        <f t="shared" si="1346"/>
        <v>-20000000000</v>
      </c>
      <c r="N3016" s="90">
        <f>+H3016+M3016</f>
        <v>41851730557</v>
      </c>
      <c r="O3016" s="90">
        <v>8719419035.4799995</v>
      </c>
      <c r="P3016" s="90">
        <v>8719419035.4799995</v>
      </c>
      <c r="Q3016" s="90">
        <v>6863493453.1899996</v>
      </c>
      <c r="R3016" s="91">
        <v>6863493453.1899996</v>
      </c>
    </row>
    <row r="3017" spans="1:18" ht="31.8" thickBot="1" x14ac:dyDescent="0.35">
      <c r="A3017" s="2">
        <v>2021</v>
      </c>
      <c r="B3017" s="118" t="s">
        <v>448</v>
      </c>
      <c r="C3017" s="120" t="s">
        <v>345</v>
      </c>
      <c r="D3017" s="21"/>
      <c r="E3017" s="21"/>
      <c r="F3017" s="21"/>
      <c r="G3017" s="85" t="s">
        <v>346</v>
      </c>
      <c r="H3017" s="95">
        <f t="shared" ref="H3017:L3019" si="1363">+H3018</f>
        <v>800000000</v>
      </c>
      <c r="I3017" s="95">
        <f t="shared" si="1363"/>
        <v>0</v>
      </c>
      <c r="J3017" s="95">
        <f t="shared" si="1363"/>
        <v>0</v>
      </c>
      <c r="K3017" s="95">
        <f t="shared" si="1363"/>
        <v>0</v>
      </c>
      <c r="L3017" s="95">
        <f t="shared" si="1363"/>
        <v>0</v>
      </c>
      <c r="M3017" s="95">
        <f t="shared" si="1346"/>
        <v>0</v>
      </c>
      <c r="N3017" s="95">
        <f>+N3018</f>
        <v>800000000</v>
      </c>
      <c r="O3017" s="95">
        <f t="shared" ref="O3017:R3019" si="1364">+O3018</f>
        <v>532926766.49000001</v>
      </c>
      <c r="P3017" s="95">
        <f t="shared" si="1364"/>
        <v>532926766.49000001</v>
      </c>
      <c r="Q3017" s="95">
        <f t="shared" si="1364"/>
        <v>529127110.79000002</v>
      </c>
      <c r="R3017" s="97">
        <f t="shared" si="1364"/>
        <v>525888695.79000002</v>
      </c>
    </row>
    <row r="3018" spans="1:18" ht="31.8" thickBot="1" x14ac:dyDescent="0.35">
      <c r="A3018" s="2">
        <v>2021</v>
      </c>
      <c r="B3018" s="118" t="s">
        <v>448</v>
      </c>
      <c r="C3018" s="120" t="s">
        <v>347</v>
      </c>
      <c r="D3018" s="21"/>
      <c r="E3018" s="21"/>
      <c r="F3018" s="21"/>
      <c r="G3018" s="85" t="s">
        <v>346</v>
      </c>
      <c r="H3018" s="95">
        <f t="shared" si="1363"/>
        <v>800000000</v>
      </c>
      <c r="I3018" s="95">
        <f t="shared" si="1363"/>
        <v>0</v>
      </c>
      <c r="J3018" s="95">
        <f t="shared" si="1363"/>
        <v>0</v>
      </c>
      <c r="K3018" s="95">
        <f t="shared" si="1363"/>
        <v>0</v>
      </c>
      <c r="L3018" s="95">
        <f t="shared" si="1363"/>
        <v>0</v>
      </c>
      <c r="M3018" s="95">
        <f t="shared" si="1346"/>
        <v>0</v>
      </c>
      <c r="N3018" s="95">
        <f>+N3019</f>
        <v>800000000</v>
      </c>
      <c r="O3018" s="95">
        <f t="shared" si="1364"/>
        <v>532926766.49000001</v>
      </c>
      <c r="P3018" s="95">
        <f t="shared" si="1364"/>
        <v>532926766.49000001</v>
      </c>
      <c r="Q3018" s="95">
        <f t="shared" si="1364"/>
        <v>529127110.79000002</v>
      </c>
      <c r="R3018" s="97">
        <f t="shared" si="1364"/>
        <v>525888695.79000002</v>
      </c>
    </row>
    <row r="3019" spans="1:18" ht="18.600000000000001" thickBot="1" x14ac:dyDescent="0.35">
      <c r="A3019" s="2">
        <v>2021</v>
      </c>
      <c r="B3019" s="118" t="s">
        <v>448</v>
      </c>
      <c r="C3019" s="120" t="s">
        <v>348</v>
      </c>
      <c r="D3019" s="21"/>
      <c r="E3019" s="21"/>
      <c r="F3019" s="21"/>
      <c r="G3019" s="85" t="s">
        <v>331</v>
      </c>
      <c r="H3019" s="86">
        <f t="shared" si="1363"/>
        <v>800000000</v>
      </c>
      <c r="I3019" s="86">
        <f t="shared" si="1363"/>
        <v>0</v>
      </c>
      <c r="J3019" s="86">
        <f t="shared" si="1363"/>
        <v>0</v>
      </c>
      <c r="K3019" s="86">
        <f t="shared" si="1363"/>
        <v>0</v>
      </c>
      <c r="L3019" s="86">
        <f t="shared" si="1363"/>
        <v>0</v>
      </c>
      <c r="M3019" s="86">
        <f t="shared" si="1346"/>
        <v>0</v>
      </c>
      <c r="N3019" s="86">
        <f>+N3020</f>
        <v>800000000</v>
      </c>
      <c r="O3019" s="86">
        <f t="shared" si="1364"/>
        <v>532926766.49000001</v>
      </c>
      <c r="P3019" s="86">
        <f t="shared" si="1364"/>
        <v>532926766.49000001</v>
      </c>
      <c r="Q3019" s="86">
        <f t="shared" si="1364"/>
        <v>529127110.79000002</v>
      </c>
      <c r="R3019" s="87">
        <f t="shared" si="1364"/>
        <v>525888695.79000002</v>
      </c>
    </row>
    <row r="3020" spans="1:18" ht="18.600000000000001" thickBot="1" x14ac:dyDescent="0.35">
      <c r="A3020" s="2">
        <v>2021</v>
      </c>
      <c r="B3020" s="118" t="s">
        <v>448</v>
      </c>
      <c r="C3020" s="121" t="s">
        <v>349</v>
      </c>
      <c r="D3020" s="21" t="s">
        <v>172</v>
      </c>
      <c r="E3020" s="21">
        <v>11</v>
      </c>
      <c r="F3020" s="21" t="s">
        <v>19</v>
      </c>
      <c r="G3020" s="88" t="s">
        <v>208</v>
      </c>
      <c r="H3020" s="90">
        <v>800000000</v>
      </c>
      <c r="I3020" s="90">
        <v>0</v>
      </c>
      <c r="J3020" s="90">
        <v>0</v>
      </c>
      <c r="K3020" s="90">
        <v>0</v>
      </c>
      <c r="L3020" s="90">
        <v>0</v>
      </c>
      <c r="M3020" s="90">
        <f t="shared" si="1346"/>
        <v>0</v>
      </c>
      <c r="N3020" s="90">
        <f>+H3020+M3020</f>
        <v>800000000</v>
      </c>
      <c r="O3020" s="90">
        <v>532926766.49000001</v>
      </c>
      <c r="P3020" s="90">
        <v>532926766.49000001</v>
      </c>
      <c r="Q3020" s="90">
        <v>529127110.79000002</v>
      </c>
      <c r="R3020" s="91">
        <v>525888695.79000002</v>
      </c>
    </row>
    <row r="3021" spans="1:18" ht="18.600000000000001" thickBot="1" x14ac:dyDescent="0.35">
      <c r="A3021" s="2">
        <v>2021</v>
      </c>
      <c r="B3021" s="118" t="s">
        <v>448</v>
      </c>
      <c r="C3021" s="120" t="s">
        <v>350</v>
      </c>
      <c r="D3021" s="21"/>
      <c r="E3021" s="21"/>
      <c r="F3021" s="21"/>
      <c r="G3021" s="85" t="s">
        <v>351</v>
      </c>
      <c r="H3021" s="93">
        <f>+H3022</f>
        <v>4650000000</v>
      </c>
      <c r="I3021" s="93">
        <f>+I3022</f>
        <v>0</v>
      </c>
      <c r="J3021" s="93">
        <f>+J3022</f>
        <v>0</v>
      </c>
      <c r="K3021" s="93">
        <f>+K3022</f>
        <v>0</v>
      </c>
      <c r="L3021" s="93">
        <f>+L3022</f>
        <v>0</v>
      </c>
      <c r="M3021" s="93">
        <f t="shared" si="1346"/>
        <v>0</v>
      </c>
      <c r="N3021" s="93">
        <f>+N3022</f>
        <v>4650000000</v>
      </c>
      <c r="O3021" s="93">
        <f t="shared" ref="O3021:R3021" si="1365">+O3022</f>
        <v>3253956059.4699998</v>
      </c>
      <c r="P3021" s="93">
        <f t="shared" si="1365"/>
        <v>3253956059.4699998</v>
      </c>
      <c r="Q3021" s="93">
        <f t="shared" si="1365"/>
        <v>2649741018.6599998</v>
      </c>
      <c r="R3021" s="105">
        <f t="shared" si="1365"/>
        <v>2625623205.25</v>
      </c>
    </row>
    <row r="3022" spans="1:18" ht="18.600000000000001" thickBot="1" x14ac:dyDescent="0.35">
      <c r="A3022" s="2">
        <v>2021</v>
      </c>
      <c r="B3022" s="118" t="s">
        <v>448</v>
      </c>
      <c r="C3022" s="120" t="s">
        <v>352</v>
      </c>
      <c r="D3022" s="21"/>
      <c r="E3022" s="21"/>
      <c r="F3022" s="21"/>
      <c r="G3022" s="104" t="s">
        <v>201</v>
      </c>
      <c r="H3022" s="93">
        <f>H3023+H3028</f>
        <v>4650000000</v>
      </c>
      <c r="I3022" s="93">
        <f>I3023+I3028</f>
        <v>0</v>
      </c>
      <c r="J3022" s="93">
        <f>J3023+J3028</f>
        <v>0</v>
      </c>
      <c r="K3022" s="93">
        <f>K3023+K3028</f>
        <v>0</v>
      </c>
      <c r="L3022" s="93">
        <f>L3023+L3028</f>
        <v>0</v>
      </c>
      <c r="M3022" s="93">
        <f t="shared" si="1346"/>
        <v>0</v>
      </c>
      <c r="N3022" s="93">
        <f>N3023+N3028</f>
        <v>4650000000</v>
      </c>
      <c r="O3022" s="93">
        <f t="shared" ref="O3022:R3022" si="1366">O3023+O3028</f>
        <v>3253956059.4699998</v>
      </c>
      <c r="P3022" s="93">
        <f t="shared" si="1366"/>
        <v>3253956059.4699998</v>
      </c>
      <c r="Q3022" s="93">
        <f t="shared" si="1366"/>
        <v>2649741018.6599998</v>
      </c>
      <c r="R3022" s="105">
        <f t="shared" si="1366"/>
        <v>2625623205.25</v>
      </c>
    </row>
    <row r="3023" spans="1:18" ht="31.8" thickBot="1" x14ac:dyDescent="0.35">
      <c r="A3023" s="2">
        <v>2021</v>
      </c>
      <c r="B3023" s="118" t="s">
        <v>448</v>
      </c>
      <c r="C3023" s="120" t="s">
        <v>353</v>
      </c>
      <c r="D3023" s="53"/>
      <c r="E3023" s="53"/>
      <c r="F3023" s="53"/>
      <c r="G3023" s="85" t="s">
        <v>356</v>
      </c>
      <c r="H3023" s="93">
        <f>H3024</f>
        <v>1000000000</v>
      </c>
      <c r="I3023" s="93">
        <f>I3024</f>
        <v>0</v>
      </c>
      <c r="J3023" s="93">
        <f>J3024</f>
        <v>0</v>
      </c>
      <c r="K3023" s="93">
        <f>K3024</f>
        <v>0</v>
      </c>
      <c r="L3023" s="93">
        <f>L3024</f>
        <v>0</v>
      </c>
      <c r="M3023" s="93">
        <f t="shared" si="1346"/>
        <v>0</v>
      </c>
      <c r="N3023" s="93">
        <f>N3024</f>
        <v>1000000000</v>
      </c>
      <c r="O3023" s="93">
        <f t="shared" ref="O3023:R3023" si="1367">O3024</f>
        <v>550877313.51999998</v>
      </c>
      <c r="P3023" s="93">
        <f t="shared" si="1367"/>
        <v>550877313.51999998</v>
      </c>
      <c r="Q3023" s="93">
        <f t="shared" si="1367"/>
        <v>1665.52</v>
      </c>
      <c r="R3023" s="105">
        <f t="shared" si="1367"/>
        <v>1665.52</v>
      </c>
    </row>
    <row r="3024" spans="1:18" ht="31.8" thickBot="1" x14ac:dyDescent="0.35">
      <c r="A3024" s="2">
        <v>2021</v>
      </c>
      <c r="B3024" s="118" t="s">
        <v>448</v>
      </c>
      <c r="C3024" s="120" t="s">
        <v>355</v>
      </c>
      <c r="D3024" s="53"/>
      <c r="E3024" s="53"/>
      <c r="F3024" s="53"/>
      <c r="G3024" s="85" t="s">
        <v>356</v>
      </c>
      <c r="H3024" s="93">
        <f>+H3025</f>
        <v>1000000000</v>
      </c>
      <c r="I3024" s="93">
        <f>+I3025</f>
        <v>0</v>
      </c>
      <c r="J3024" s="93">
        <f>+J3025</f>
        <v>0</v>
      </c>
      <c r="K3024" s="93">
        <f>+K3025</f>
        <v>0</v>
      </c>
      <c r="L3024" s="93">
        <f>+L3025</f>
        <v>0</v>
      </c>
      <c r="M3024" s="93">
        <f t="shared" si="1346"/>
        <v>0</v>
      </c>
      <c r="N3024" s="93">
        <f>+N3025</f>
        <v>1000000000</v>
      </c>
      <c r="O3024" s="93">
        <f t="shared" ref="O3024:R3024" si="1368">+O3025</f>
        <v>550877313.51999998</v>
      </c>
      <c r="P3024" s="93">
        <f t="shared" si="1368"/>
        <v>550877313.51999998</v>
      </c>
      <c r="Q3024" s="93">
        <f t="shared" si="1368"/>
        <v>1665.52</v>
      </c>
      <c r="R3024" s="105">
        <f t="shared" si="1368"/>
        <v>1665.52</v>
      </c>
    </row>
    <row r="3025" spans="1:18" ht="18.600000000000001" thickBot="1" x14ac:dyDescent="0.35">
      <c r="A3025" s="2">
        <v>2021</v>
      </c>
      <c r="B3025" s="118" t="s">
        <v>448</v>
      </c>
      <c r="C3025" s="120" t="s">
        <v>357</v>
      </c>
      <c r="D3025" s="21"/>
      <c r="E3025" s="21"/>
      <c r="F3025" s="21"/>
      <c r="G3025" s="85" t="s">
        <v>358</v>
      </c>
      <c r="H3025" s="93">
        <f>+H3026+H3027</f>
        <v>1000000000</v>
      </c>
      <c r="I3025" s="93">
        <f>+I3026+I3027</f>
        <v>0</v>
      </c>
      <c r="J3025" s="93">
        <f>+J3026+J3027</f>
        <v>0</v>
      </c>
      <c r="K3025" s="93">
        <f>+K3026+K3027</f>
        <v>0</v>
      </c>
      <c r="L3025" s="93">
        <f>+L3026+L3027</f>
        <v>0</v>
      </c>
      <c r="M3025" s="93">
        <f t="shared" si="1346"/>
        <v>0</v>
      </c>
      <c r="N3025" s="93">
        <f>+N3026+N3027</f>
        <v>1000000000</v>
      </c>
      <c r="O3025" s="93">
        <f t="shared" ref="O3025:R3025" si="1369">+O3026+O3027</f>
        <v>550877313.51999998</v>
      </c>
      <c r="P3025" s="93">
        <f t="shared" si="1369"/>
        <v>550877313.51999998</v>
      </c>
      <c r="Q3025" s="93">
        <f t="shared" si="1369"/>
        <v>1665.52</v>
      </c>
      <c r="R3025" s="105">
        <f t="shared" si="1369"/>
        <v>1665.52</v>
      </c>
    </row>
    <row r="3026" spans="1:18" ht="18.600000000000001" thickBot="1" x14ac:dyDescent="0.35">
      <c r="A3026" s="2">
        <v>2021</v>
      </c>
      <c r="B3026" s="118" t="s">
        <v>448</v>
      </c>
      <c r="C3026" s="121" t="s">
        <v>359</v>
      </c>
      <c r="D3026" s="21" t="s">
        <v>172</v>
      </c>
      <c r="E3026" s="21">
        <v>11</v>
      </c>
      <c r="F3026" s="21" t="s">
        <v>19</v>
      </c>
      <c r="G3026" s="88" t="s">
        <v>208</v>
      </c>
      <c r="H3026" s="106">
        <v>500000000</v>
      </c>
      <c r="I3026" s="90">
        <v>0</v>
      </c>
      <c r="J3026" s="90">
        <v>0</v>
      </c>
      <c r="K3026" s="90">
        <v>0</v>
      </c>
      <c r="L3026" s="90">
        <v>0</v>
      </c>
      <c r="M3026" s="90">
        <f t="shared" si="1346"/>
        <v>0</v>
      </c>
      <c r="N3026" s="90">
        <f>+H3026+M3026</f>
        <v>500000000</v>
      </c>
      <c r="O3026" s="90">
        <v>179430227.52000001</v>
      </c>
      <c r="P3026" s="90">
        <v>179430227.52000001</v>
      </c>
      <c r="Q3026" s="90">
        <v>1665.52</v>
      </c>
      <c r="R3026" s="91">
        <v>1665.52</v>
      </c>
    </row>
    <row r="3027" spans="1:18" ht="18.600000000000001" thickBot="1" x14ac:dyDescent="0.35">
      <c r="A3027" s="2">
        <v>2021</v>
      </c>
      <c r="B3027" s="118" t="s">
        <v>448</v>
      </c>
      <c r="C3027" s="126" t="s">
        <v>359</v>
      </c>
      <c r="D3027" s="60" t="s">
        <v>172</v>
      </c>
      <c r="E3027" s="53">
        <v>54</v>
      </c>
      <c r="F3027" s="53" t="s">
        <v>19</v>
      </c>
      <c r="G3027" s="108" t="s">
        <v>208</v>
      </c>
      <c r="H3027" s="106">
        <v>500000000</v>
      </c>
      <c r="I3027" s="90">
        <v>0</v>
      </c>
      <c r="J3027" s="90">
        <v>0</v>
      </c>
      <c r="K3027" s="90">
        <v>0</v>
      </c>
      <c r="L3027" s="90">
        <v>0</v>
      </c>
      <c r="M3027" s="90">
        <f t="shared" si="1346"/>
        <v>0</v>
      </c>
      <c r="N3027" s="90">
        <f>+H3027+M3027</f>
        <v>500000000</v>
      </c>
      <c r="O3027" s="92">
        <v>371447086</v>
      </c>
      <c r="P3027" s="92">
        <v>371447086</v>
      </c>
      <c r="Q3027" s="92">
        <v>0</v>
      </c>
      <c r="R3027" s="98">
        <v>0</v>
      </c>
    </row>
    <row r="3028" spans="1:18" ht="31.8" thickBot="1" x14ac:dyDescent="0.35">
      <c r="A3028" s="2">
        <v>2021</v>
      </c>
      <c r="B3028" s="118" t="s">
        <v>448</v>
      </c>
      <c r="C3028" s="120" t="s">
        <v>360</v>
      </c>
      <c r="D3028" s="53"/>
      <c r="E3028" s="53"/>
      <c r="F3028" s="53"/>
      <c r="G3028" s="85" t="s">
        <v>361</v>
      </c>
      <c r="H3028" s="95">
        <f t="shared" ref="H3028:L3030" si="1370">+H3029</f>
        <v>3650000000</v>
      </c>
      <c r="I3028" s="95">
        <f t="shared" si="1370"/>
        <v>0</v>
      </c>
      <c r="J3028" s="95">
        <f t="shared" si="1370"/>
        <v>0</v>
      </c>
      <c r="K3028" s="95">
        <f t="shared" si="1370"/>
        <v>0</v>
      </c>
      <c r="L3028" s="95">
        <f t="shared" si="1370"/>
        <v>0</v>
      </c>
      <c r="M3028" s="95">
        <f t="shared" si="1346"/>
        <v>0</v>
      </c>
      <c r="N3028" s="95">
        <f>+N3029</f>
        <v>3650000000</v>
      </c>
      <c r="O3028" s="95">
        <f t="shared" ref="O3028:R3030" si="1371">+O3029</f>
        <v>2703078745.9499998</v>
      </c>
      <c r="P3028" s="95">
        <f t="shared" si="1371"/>
        <v>2703078745.9499998</v>
      </c>
      <c r="Q3028" s="95">
        <f t="shared" si="1371"/>
        <v>2649739353.1399999</v>
      </c>
      <c r="R3028" s="97">
        <f t="shared" si="1371"/>
        <v>2625621539.73</v>
      </c>
    </row>
    <row r="3029" spans="1:18" ht="31.8" thickBot="1" x14ac:dyDescent="0.35">
      <c r="A3029" s="2">
        <v>2021</v>
      </c>
      <c r="B3029" s="118" t="s">
        <v>448</v>
      </c>
      <c r="C3029" s="120" t="s">
        <v>362</v>
      </c>
      <c r="D3029" s="53"/>
      <c r="E3029" s="53"/>
      <c r="F3029" s="53"/>
      <c r="G3029" s="85" t="s">
        <v>361</v>
      </c>
      <c r="H3029" s="95">
        <f t="shared" si="1370"/>
        <v>3650000000</v>
      </c>
      <c r="I3029" s="95">
        <f t="shared" si="1370"/>
        <v>0</v>
      </c>
      <c r="J3029" s="95">
        <f t="shared" si="1370"/>
        <v>0</v>
      </c>
      <c r="K3029" s="95">
        <f t="shared" si="1370"/>
        <v>0</v>
      </c>
      <c r="L3029" s="95">
        <f t="shared" si="1370"/>
        <v>0</v>
      </c>
      <c r="M3029" s="95">
        <f t="shared" si="1346"/>
        <v>0</v>
      </c>
      <c r="N3029" s="95">
        <f>+N3030</f>
        <v>3650000000</v>
      </c>
      <c r="O3029" s="95">
        <f t="shared" si="1371"/>
        <v>2703078745.9499998</v>
      </c>
      <c r="P3029" s="95">
        <f t="shared" si="1371"/>
        <v>2703078745.9499998</v>
      </c>
      <c r="Q3029" s="95">
        <f t="shared" si="1371"/>
        <v>2649739353.1399999</v>
      </c>
      <c r="R3029" s="97">
        <f t="shared" si="1371"/>
        <v>2625621539.73</v>
      </c>
    </row>
    <row r="3030" spans="1:18" ht="18.600000000000001" thickBot="1" x14ac:dyDescent="0.35">
      <c r="A3030" s="2">
        <v>2021</v>
      </c>
      <c r="B3030" s="118" t="s">
        <v>448</v>
      </c>
      <c r="C3030" s="120" t="s">
        <v>363</v>
      </c>
      <c r="D3030" s="53"/>
      <c r="E3030" s="53"/>
      <c r="F3030" s="53"/>
      <c r="G3030" s="85" t="s">
        <v>331</v>
      </c>
      <c r="H3030" s="95">
        <f t="shared" si="1370"/>
        <v>3650000000</v>
      </c>
      <c r="I3030" s="95">
        <f t="shared" si="1370"/>
        <v>0</v>
      </c>
      <c r="J3030" s="95">
        <f t="shared" si="1370"/>
        <v>0</v>
      </c>
      <c r="K3030" s="95">
        <f t="shared" si="1370"/>
        <v>0</v>
      </c>
      <c r="L3030" s="95">
        <f t="shared" si="1370"/>
        <v>0</v>
      </c>
      <c r="M3030" s="95">
        <f t="shared" si="1346"/>
        <v>0</v>
      </c>
      <c r="N3030" s="95">
        <f>+N3031</f>
        <v>3650000000</v>
      </c>
      <c r="O3030" s="95">
        <f t="shared" si="1371"/>
        <v>2703078745.9499998</v>
      </c>
      <c r="P3030" s="95">
        <f t="shared" si="1371"/>
        <v>2703078745.9499998</v>
      </c>
      <c r="Q3030" s="95">
        <f t="shared" si="1371"/>
        <v>2649739353.1399999</v>
      </c>
      <c r="R3030" s="97">
        <f t="shared" si="1371"/>
        <v>2625621539.73</v>
      </c>
    </row>
    <row r="3031" spans="1:18" ht="18.600000000000001" thickBot="1" x14ac:dyDescent="0.35">
      <c r="A3031" s="2">
        <v>2021</v>
      </c>
      <c r="B3031" s="118" t="s">
        <v>448</v>
      </c>
      <c r="C3031" s="121" t="s">
        <v>364</v>
      </c>
      <c r="D3031" s="21" t="s">
        <v>172</v>
      </c>
      <c r="E3031" s="21">
        <v>11</v>
      </c>
      <c r="F3031" s="21" t="s">
        <v>19</v>
      </c>
      <c r="G3031" s="88" t="s">
        <v>208</v>
      </c>
      <c r="H3031" s="90">
        <v>3650000000</v>
      </c>
      <c r="I3031" s="90">
        <v>0</v>
      </c>
      <c r="J3031" s="90">
        <v>0</v>
      </c>
      <c r="K3031" s="90">
        <v>0</v>
      </c>
      <c r="L3031" s="90">
        <v>0</v>
      </c>
      <c r="M3031" s="90">
        <f t="shared" si="1346"/>
        <v>0</v>
      </c>
      <c r="N3031" s="90">
        <f>+H3031+M3031</f>
        <v>3650000000</v>
      </c>
      <c r="O3031" s="90">
        <v>2703078745.9499998</v>
      </c>
      <c r="P3031" s="90">
        <v>2703078745.9499998</v>
      </c>
      <c r="Q3031" s="90">
        <v>2649739353.1399999</v>
      </c>
      <c r="R3031" s="91">
        <v>2625621539.73</v>
      </c>
    </row>
    <row r="3032" spans="1:18" ht="31.8" thickBot="1" x14ac:dyDescent="0.35">
      <c r="A3032" s="2">
        <v>2021</v>
      </c>
      <c r="B3032" s="118" t="s">
        <v>448</v>
      </c>
      <c r="C3032" s="127" t="s">
        <v>365</v>
      </c>
      <c r="D3032" s="55"/>
      <c r="E3032" s="55"/>
      <c r="F3032" s="55"/>
      <c r="G3032" s="104" t="s">
        <v>366</v>
      </c>
      <c r="H3032" s="94">
        <f>+H3033</f>
        <v>39914957829</v>
      </c>
      <c r="I3032" s="94">
        <f>+I3033</f>
        <v>0</v>
      </c>
      <c r="J3032" s="94">
        <f>+J3033</f>
        <v>0</v>
      </c>
      <c r="K3032" s="94">
        <f>+K3033</f>
        <v>7388884022</v>
      </c>
      <c r="L3032" s="94">
        <f>+L3033</f>
        <v>7388884022</v>
      </c>
      <c r="M3032" s="94">
        <f t="shared" si="1346"/>
        <v>0</v>
      </c>
      <c r="N3032" s="94">
        <f>+N3033</f>
        <v>39914957829</v>
      </c>
      <c r="O3032" s="94">
        <f t="shared" ref="O3032:R3032" si="1372">+O3033</f>
        <v>30940389173.459999</v>
      </c>
      <c r="P3032" s="94">
        <f t="shared" si="1372"/>
        <v>30940389173.459999</v>
      </c>
      <c r="Q3032" s="94">
        <f t="shared" si="1372"/>
        <v>15912788018.889999</v>
      </c>
      <c r="R3032" s="96">
        <f t="shared" si="1372"/>
        <v>15867523996.09</v>
      </c>
    </row>
    <row r="3033" spans="1:18" ht="18.600000000000001" thickBot="1" x14ac:dyDescent="0.35">
      <c r="A3033" s="2">
        <v>2021</v>
      </c>
      <c r="B3033" s="118" t="s">
        <v>448</v>
      </c>
      <c r="C3033" s="127" t="s">
        <v>367</v>
      </c>
      <c r="D3033" s="55"/>
      <c r="E3033" s="55"/>
      <c r="F3033" s="55"/>
      <c r="G3033" s="104" t="s">
        <v>201</v>
      </c>
      <c r="H3033" s="94">
        <f>+H3034+H3038+H3045+H3050</f>
        <v>39914957829</v>
      </c>
      <c r="I3033" s="94">
        <f>+I3034+I3038+I3045+I3050</f>
        <v>0</v>
      </c>
      <c r="J3033" s="94">
        <f>+J3034+J3038+J3045+J3050</f>
        <v>0</v>
      </c>
      <c r="K3033" s="94">
        <f>+K3034+K3038+K3045+K3050</f>
        <v>7388884022</v>
      </c>
      <c r="L3033" s="94">
        <f>+L3034+L3038+L3045+L3050</f>
        <v>7388884022</v>
      </c>
      <c r="M3033" s="94">
        <f t="shared" si="1346"/>
        <v>0</v>
      </c>
      <c r="N3033" s="94">
        <f>+N3034+N3038+N3045+N3050</f>
        <v>39914957829</v>
      </c>
      <c r="O3033" s="94">
        <f t="shared" ref="O3033:R3033" si="1373">+O3034+O3038+O3045+O3050</f>
        <v>30940389173.459999</v>
      </c>
      <c r="P3033" s="94">
        <f t="shared" si="1373"/>
        <v>30940389173.459999</v>
      </c>
      <c r="Q3033" s="94">
        <f t="shared" si="1373"/>
        <v>15912788018.889999</v>
      </c>
      <c r="R3033" s="96">
        <f t="shared" si="1373"/>
        <v>15867523996.09</v>
      </c>
    </row>
    <row r="3034" spans="1:18" ht="47.4" thickBot="1" x14ac:dyDescent="0.35">
      <c r="A3034" s="2">
        <v>2021</v>
      </c>
      <c r="B3034" s="118" t="s">
        <v>448</v>
      </c>
      <c r="C3034" s="125" t="s">
        <v>368</v>
      </c>
      <c r="D3034" s="55"/>
      <c r="E3034" s="55"/>
      <c r="F3034" s="55"/>
      <c r="G3034" s="104" t="s">
        <v>371</v>
      </c>
      <c r="H3034" s="94">
        <f t="shared" ref="H3034:L3036" si="1374">+H3035</f>
        <v>50000000</v>
      </c>
      <c r="I3034" s="94">
        <f t="shared" si="1374"/>
        <v>0</v>
      </c>
      <c r="J3034" s="94">
        <f t="shared" si="1374"/>
        <v>0</v>
      </c>
      <c r="K3034" s="94">
        <f t="shared" si="1374"/>
        <v>0</v>
      </c>
      <c r="L3034" s="94">
        <f t="shared" si="1374"/>
        <v>0</v>
      </c>
      <c r="M3034" s="94">
        <f t="shared" si="1346"/>
        <v>0</v>
      </c>
      <c r="N3034" s="94">
        <f>+N3035</f>
        <v>50000000</v>
      </c>
      <c r="O3034" s="94">
        <f t="shared" ref="O3034:R3036" si="1375">+O3035</f>
        <v>46242400.390000001</v>
      </c>
      <c r="P3034" s="94">
        <f t="shared" si="1375"/>
        <v>46242400.390000001</v>
      </c>
      <c r="Q3034" s="94">
        <f t="shared" si="1375"/>
        <v>31242400.390000001</v>
      </c>
      <c r="R3034" s="96">
        <f t="shared" si="1375"/>
        <v>31242400.390000001</v>
      </c>
    </row>
    <row r="3035" spans="1:18" ht="47.4" thickBot="1" x14ac:dyDescent="0.35">
      <c r="A3035" s="2">
        <v>2021</v>
      </c>
      <c r="B3035" s="118" t="s">
        <v>448</v>
      </c>
      <c r="C3035" s="125" t="s">
        <v>370</v>
      </c>
      <c r="D3035" s="55"/>
      <c r="E3035" s="55"/>
      <c r="F3035" s="55"/>
      <c r="G3035" s="104" t="s">
        <v>371</v>
      </c>
      <c r="H3035" s="94">
        <f t="shared" si="1374"/>
        <v>50000000</v>
      </c>
      <c r="I3035" s="94">
        <f t="shared" si="1374"/>
        <v>0</v>
      </c>
      <c r="J3035" s="94">
        <f t="shared" si="1374"/>
        <v>0</v>
      </c>
      <c r="K3035" s="94">
        <f t="shared" si="1374"/>
        <v>0</v>
      </c>
      <c r="L3035" s="94">
        <f t="shared" si="1374"/>
        <v>0</v>
      </c>
      <c r="M3035" s="94">
        <f t="shared" si="1346"/>
        <v>0</v>
      </c>
      <c r="N3035" s="94">
        <f>+N3036</f>
        <v>50000000</v>
      </c>
      <c r="O3035" s="94">
        <f t="shared" si="1375"/>
        <v>46242400.390000001</v>
      </c>
      <c r="P3035" s="94">
        <f t="shared" si="1375"/>
        <v>46242400.390000001</v>
      </c>
      <c r="Q3035" s="94">
        <f t="shared" si="1375"/>
        <v>31242400.390000001</v>
      </c>
      <c r="R3035" s="96">
        <f t="shared" si="1375"/>
        <v>31242400.390000001</v>
      </c>
    </row>
    <row r="3036" spans="1:18" ht="31.8" thickBot="1" x14ac:dyDescent="0.35">
      <c r="A3036" s="2">
        <v>2021</v>
      </c>
      <c r="B3036" s="118" t="s">
        <v>448</v>
      </c>
      <c r="C3036" s="125" t="s">
        <v>372</v>
      </c>
      <c r="D3036" s="55"/>
      <c r="E3036" s="55"/>
      <c r="F3036" s="55"/>
      <c r="G3036" s="104" t="s">
        <v>373</v>
      </c>
      <c r="H3036" s="94">
        <f t="shared" si="1374"/>
        <v>50000000</v>
      </c>
      <c r="I3036" s="94">
        <f t="shared" si="1374"/>
        <v>0</v>
      </c>
      <c r="J3036" s="94">
        <f t="shared" si="1374"/>
        <v>0</v>
      </c>
      <c r="K3036" s="94">
        <f t="shared" si="1374"/>
        <v>0</v>
      </c>
      <c r="L3036" s="94">
        <f t="shared" si="1374"/>
        <v>0</v>
      </c>
      <c r="M3036" s="94">
        <f t="shared" si="1346"/>
        <v>0</v>
      </c>
      <c r="N3036" s="94">
        <f>+N3037</f>
        <v>50000000</v>
      </c>
      <c r="O3036" s="94">
        <f t="shared" si="1375"/>
        <v>46242400.390000001</v>
      </c>
      <c r="P3036" s="94">
        <f t="shared" si="1375"/>
        <v>46242400.390000001</v>
      </c>
      <c r="Q3036" s="94">
        <f t="shared" si="1375"/>
        <v>31242400.390000001</v>
      </c>
      <c r="R3036" s="96">
        <f t="shared" si="1375"/>
        <v>31242400.390000001</v>
      </c>
    </row>
    <row r="3037" spans="1:18" ht="18.600000000000001" thickBot="1" x14ac:dyDescent="0.35">
      <c r="A3037" s="2">
        <v>2021</v>
      </c>
      <c r="B3037" s="118" t="s">
        <v>448</v>
      </c>
      <c r="C3037" s="121" t="s">
        <v>374</v>
      </c>
      <c r="D3037" s="60" t="s">
        <v>172</v>
      </c>
      <c r="E3037" s="21">
        <v>54</v>
      </c>
      <c r="F3037" s="21" t="s">
        <v>19</v>
      </c>
      <c r="G3037" s="88" t="s">
        <v>208</v>
      </c>
      <c r="H3037" s="90">
        <v>50000000</v>
      </c>
      <c r="I3037" s="90">
        <v>0</v>
      </c>
      <c r="J3037" s="90">
        <v>0</v>
      </c>
      <c r="K3037" s="90">
        <v>0</v>
      </c>
      <c r="L3037" s="90">
        <v>0</v>
      </c>
      <c r="M3037" s="90">
        <f t="shared" si="1346"/>
        <v>0</v>
      </c>
      <c r="N3037" s="90">
        <f>+H3037+M3037</f>
        <v>50000000</v>
      </c>
      <c r="O3037" s="90">
        <v>46242400.390000001</v>
      </c>
      <c r="P3037" s="90">
        <v>46242400.390000001</v>
      </c>
      <c r="Q3037" s="90">
        <v>31242400.390000001</v>
      </c>
      <c r="R3037" s="91">
        <v>31242400.390000001</v>
      </c>
    </row>
    <row r="3038" spans="1:18" ht="47.4" thickBot="1" x14ac:dyDescent="0.35">
      <c r="A3038" s="2">
        <v>2021</v>
      </c>
      <c r="B3038" s="118" t="s">
        <v>448</v>
      </c>
      <c r="C3038" s="125" t="s">
        <v>375</v>
      </c>
      <c r="D3038" s="53"/>
      <c r="E3038" s="53"/>
      <c r="F3038" s="53"/>
      <c r="G3038" s="104" t="s">
        <v>378</v>
      </c>
      <c r="H3038" s="93">
        <f>+H3039</f>
        <v>34364957829</v>
      </c>
      <c r="I3038" s="94">
        <f>+I3039</f>
        <v>0</v>
      </c>
      <c r="J3038" s="94">
        <f>+J3039</f>
        <v>0</v>
      </c>
      <c r="K3038" s="94">
        <f>+K3039</f>
        <v>7388884022</v>
      </c>
      <c r="L3038" s="94">
        <f>+L3039</f>
        <v>7388884022</v>
      </c>
      <c r="M3038" s="94">
        <f t="shared" si="1346"/>
        <v>0</v>
      </c>
      <c r="N3038" s="95">
        <f>+H3038+M3038</f>
        <v>34364957829</v>
      </c>
      <c r="O3038" s="94">
        <f>+O3039</f>
        <v>25487861845.16</v>
      </c>
      <c r="P3038" s="94">
        <f>+P3039</f>
        <v>25487861845.16</v>
      </c>
      <c r="Q3038" s="94">
        <f>+Q3039</f>
        <v>11068916083.59</v>
      </c>
      <c r="R3038" s="96">
        <f>+R3039</f>
        <v>11026935548.790001</v>
      </c>
    </row>
    <row r="3039" spans="1:18" ht="47.4" thickBot="1" x14ac:dyDescent="0.35">
      <c r="A3039" s="2">
        <v>2021</v>
      </c>
      <c r="B3039" s="118" t="s">
        <v>448</v>
      </c>
      <c r="C3039" s="125" t="s">
        <v>377</v>
      </c>
      <c r="D3039" s="53"/>
      <c r="E3039" s="53"/>
      <c r="F3039" s="53"/>
      <c r="G3039" s="104" t="s">
        <v>378</v>
      </c>
      <c r="H3039" s="94">
        <f>H3040+H3043</f>
        <v>34364957829</v>
      </c>
      <c r="I3039" s="94">
        <f>I3040+I3043</f>
        <v>0</v>
      </c>
      <c r="J3039" s="94">
        <f>J3040+J3043</f>
        <v>0</v>
      </c>
      <c r="K3039" s="94">
        <f>K3040+K3043</f>
        <v>7388884022</v>
      </c>
      <c r="L3039" s="94">
        <f>L3040+L3043</f>
        <v>7388884022</v>
      </c>
      <c r="M3039" s="94">
        <f t="shared" si="1346"/>
        <v>0</v>
      </c>
      <c r="N3039" s="94">
        <f>N3040+N3043</f>
        <v>34364957829</v>
      </c>
      <c r="O3039" s="94">
        <f t="shared" ref="O3039:R3039" si="1376">O3040+O3043</f>
        <v>25487861845.16</v>
      </c>
      <c r="P3039" s="94">
        <f t="shared" si="1376"/>
        <v>25487861845.16</v>
      </c>
      <c r="Q3039" s="94">
        <f t="shared" si="1376"/>
        <v>11068916083.59</v>
      </c>
      <c r="R3039" s="96">
        <f t="shared" si="1376"/>
        <v>11026935548.790001</v>
      </c>
    </row>
    <row r="3040" spans="1:18" ht="18.600000000000001" thickBot="1" x14ac:dyDescent="0.35">
      <c r="A3040" s="2">
        <v>2021</v>
      </c>
      <c r="B3040" s="118" t="s">
        <v>448</v>
      </c>
      <c r="C3040" s="125" t="s">
        <v>379</v>
      </c>
      <c r="D3040" s="53"/>
      <c r="E3040" s="53"/>
      <c r="F3040" s="53"/>
      <c r="G3040" s="104" t="s">
        <v>331</v>
      </c>
      <c r="H3040" s="94">
        <f>+H3041+H3042</f>
        <v>13870400807</v>
      </c>
      <c r="I3040" s="94">
        <f>+I3041+I3042</f>
        <v>0</v>
      </c>
      <c r="J3040" s="94">
        <f>+J3041+J3042</f>
        <v>0</v>
      </c>
      <c r="K3040" s="94">
        <f>+K3041+K3042</f>
        <v>7388884022</v>
      </c>
      <c r="L3040" s="94">
        <f>+L3041+L3042</f>
        <v>0</v>
      </c>
      <c r="M3040" s="94">
        <f t="shared" si="1346"/>
        <v>7388884022</v>
      </c>
      <c r="N3040" s="94">
        <f>+N3041+N3042</f>
        <v>21259284829</v>
      </c>
      <c r="O3040" s="94">
        <f t="shared" ref="O3040:R3040" si="1377">+O3041+O3042</f>
        <v>12384188845.16</v>
      </c>
      <c r="P3040" s="94">
        <f t="shared" si="1377"/>
        <v>12384188845.16</v>
      </c>
      <c r="Q3040" s="94">
        <f t="shared" si="1377"/>
        <v>9592548783.5900002</v>
      </c>
      <c r="R3040" s="96">
        <f t="shared" si="1377"/>
        <v>9550568248.7900009</v>
      </c>
    </row>
    <row r="3041" spans="1:18" ht="18.600000000000001" thickBot="1" x14ac:dyDescent="0.35">
      <c r="A3041" s="2">
        <v>2021</v>
      </c>
      <c r="B3041" s="118" t="s">
        <v>448</v>
      </c>
      <c r="C3041" s="121" t="s">
        <v>380</v>
      </c>
      <c r="D3041" s="53" t="s">
        <v>172</v>
      </c>
      <c r="E3041" s="21">
        <v>11</v>
      </c>
      <c r="F3041" s="21" t="s">
        <v>19</v>
      </c>
      <c r="G3041" s="108" t="s">
        <v>208</v>
      </c>
      <c r="H3041" s="92">
        <v>5414957829</v>
      </c>
      <c r="I3041" s="90">
        <v>0</v>
      </c>
      <c r="J3041" s="90">
        <v>0</v>
      </c>
      <c r="K3041" s="90">
        <v>0</v>
      </c>
      <c r="L3041" s="90">
        <v>0</v>
      </c>
      <c r="M3041" s="90">
        <f t="shared" si="1346"/>
        <v>0</v>
      </c>
      <c r="N3041" s="90">
        <f>+H3041+M3041</f>
        <v>5414957829</v>
      </c>
      <c r="O3041" s="90">
        <v>5224481435.6199999</v>
      </c>
      <c r="P3041" s="90">
        <v>5224481435.6199999</v>
      </c>
      <c r="Q3041" s="90">
        <v>5123968017.3199997</v>
      </c>
      <c r="R3041" s="91">
        <v>5109153385.3199997</v>
      </c>
    </row>
    <row r="3042" spans="1:18" ht="18.600000000000001" thickBot="1" x14ac:dyDescent="0.35">
      <c r="A3042" s="2">
        <v>2021</v>
      </c>
      <c r="B3042" s="118" t="s">
        <v>448</v>
      </c>
      <c r="C3042" s="121" t="s">
        <v>380</v>
      </c>
      <c r="D3042" s="60" t="s">
        <v>172</v>
      </c>
      <c r="E3042" s="21">
        <v>54</v>
      </c>
      <c r="F3042" s="21" t="s">
        <v>19</v>
      </c>
      <c r="G3042" s="108" t="s">
        <v>208</v>
      </c>
      <c r="H3042" s="106">
        <f>2010523584+6444919394</f>
        <v>8455442978</v>
      </c>
      <c r="I3042" s="90">
        <v>0</v>
      </c>
      <c r="J3042" s="90">
        <v>0</v>
      </c>
      <c r="K3042" s="90">
        <f>1990000000+5398884022</f>
        <v>7388884022</v>
      </c>
      <c r="L3042" s="90">
        <v>0</v>
      </c>
      <c r="M3042" s="90">
        <f t="shared" si="1346"/>
        <v>7388884022</v>
      </c>
      <c r="N3042" s="92">
        <f>+H3042+M3042</f>
        <v>15844327000</v>
      </c>
      <c r="O3042" s="90">
        <v>7159707409.54</v>
      </c>
      <c r="P3042" s="90">
        <v>7159707409.54</v>
      </c>
      <c r="Q3042" s="90">
        <v>4468580766.2700005</v>
      </c>
      <c r="R3042" s="91">
        <v>4441414863.4700003</v>
      </c>
    </row>
    <row r="3043" spans="1:18" ht="18.600000000000001" thickBot="1" x14ac:dyDescent="0.35">
      <c r="A3043" s="2">
        <v>2021</v>
      </c>
      <c r="B3043" s="118" t="s">
        <v>448</v>
      </c>
      <c r="C3043" s="120" t="s">
        <v>381</v>
      </c>
      <c r="D3043" s="53"/>
      <c r="E3043" s="21"/>
      <c r="F3043" s="21"/>
      <c r="G3043" s="85" t="s">
        <v>382</v>
      </c>
      <c r="H3043" s="95">
        <f>+H3044</f>
        <v>20494557022</v>
      </c>
      <c r="I3043" s="95">
        <f>+I3044</f>
        <v>0</v>
      </c>
      <c r="J3043" s="95">
        <f>+J3044</f>
        <v>0</v>
      </c>
      <c r="K3043" s="95">
        <f>+K3044</f>
        <v>0</v>
      </c>
      <c r="L3043" s="95">
        <f>+L3044</f>
        <v>7388884022</v>
      </c>
      <c r="M3043" s="95">
        <f t="shared" si="1346"/>
        <v>-7388884022</v>
      </c>
      <c r="N3043" s="95">
        <f>+N3044</f>
        <v>13105673000</v>
      </c>
      <c r="O3043" s="95">
        <f t="shared" ref="O3043:R3043" si="1378">+O3044</f>
        <v>13103673000</v>
      </c>
      <c r="P3043" s="95">
        <f t="shared" si="1378"/>
        <v>13103673000</v>
      </c>
      <c r="Q3043" s="95">
        <f t="shared" si="1378"/>
        <v>1476367300</v>
      </c>
      <c r="R3043" s="97">
        <f t="shared" si="1378"/>
        <v>1476367300</v>
      </c>
    </row>
    <row r="3044" spans="1:18" ht="18.600000000000001" thickBot="1" x14ac:dyDescent="0.35">
      <c r="A3044" s="2">
        <v>2021</v>
      </c>
      <c r="B3044" s="118" t="s">
        <v>448</v>
      </c>
      <c r="C3044" s="121" t="s">
        <v>383</v>
      </c>
      <c r="D3044" s="60" t="s">
        <v>172</v>
      </c>
      <c r="E3044" s="21">
        <v>54</v>
      </c>
      <c r="F3044" s="21" t="s">
        <v>19</v>
      </c>
      <c r="G3044" s="108" t="s">
        <v>208</v>
      </c>
      <c r="H3044" s="106">
        <v>20494557022</v>
      </c>
      <c r="I3044" s="90">
        <v>0</v>
      </c>
      <c r="J3044" s="90">
        <v>0</v>
      </c>
      <c r="K3044" s="90">
        <v>0</v>
      </c>
      <c r="L3044" s="90">
        <f>1990000000+5398884022</f>
        <v>7388884022</v>
      </c>
      <c r="M3044" s="90">
        <f t="shared" si="1346"/>
        <v>-7388884022</v>
      </c>
      <c r="N3044" s="92">
        <f>+H3044+M3044</f>
        <v>13105673000</v>
      </c>
      <c r="O3044" s="90">
        <v>13103673000</v>
      </c>
      <c r="P3044" s="90">
        <v>13103673000</v>
      </c>
      <c r="Q3044" s="90">
        <v>1476367300</v>
      </c>
      <c r="R3044" s="91">
        <v>1476367300</v>
      </c>
    </row>
    <row r="3045" spans="1:18" ht="47.4" thickBot="1" x14ac:dyDescent="0.35">
      <c r="A3045" s="2">
        <v>2021</v>
      </c>
      <c r="B3045" s="118" t="s">
        <v>448</v>
      </c>
      <c r="C3045" s="125" t="s">
        <v>384</v>
      </c>
      <c r="D3045" s="53"/>
      <c r="E3045" s="53"/>
      <c r="F3045" s="53"/>
      <c r="G3045" s="104" t="s">
        <v>387</v>
      </c>
      <c r="H3045" s="94">
        <f t="shared" ref="H3045:L3046" si="1379">+H3046</f>
        <v>4000000000</v>
      </c>
      <c r="I3045" s="94">
        <f t="shared" si="1379"/>
        <v>0</v>
      </c>
      <c r="J3045" s="94">
        <f t="shared" si="1379"/>
        <v>0</v>
      </c>
      <c r="K3045" s="94">
        <f t="shared" si="1379"/>
        <v>0</v>
      </c>
      <c r="L3045" s="94">
        <f t="shared" si="1379"/>
        <v>0</v>
      </c>
      <c r="M3045" s="94">
        <f t="shared" si="1346"/>
        <v>0</v>
      </c>
      <c r="N3045" s="94">
        <f>+N3046</f>
        <v>4000000000</v>
      </c>
      <c r="O3045" s="94">
        <f t="shared" ref="O3045:R3046" si="1380">+O3046</f>
        <v>3923359610.5100002</v>
      </c>
      <c r="P3045" s="94">
        <f t="shared" si="1380"/>
        <v>3923359610.5100002</v>
      </c>
      <c r="Q3045" s="94">
        <f t="shared" si="1380"/>
        <v>3819100409.5100002</v>
      </c>
      <c r="R3045" s="96">
        <f t="shared" si="1380"/>
        <v>3819100409.5100002</v>
      </c>
    </row>
    <row r="3046" spans="1:18" ht="47.4" thickBot="1" x14ac:dyDescent="0.35">
      <c r="A3046" s="2">
        <v>2021</v>
      </c>
      <c r="B3046" s="118" t="s">
        <v>448</v>
      </c>
      <c r="C3046" s="125" t="s">
        <v>386</v>
      </c>
      <c r="D3046" s="53"/>
      <c r="E3046" s="53"/>
      <c r="F3046" s="53"/>
      <c r="G3046" s="104" t="s">
        <v>387</v>
      </c>
      <c r="H3046" s="94">
        <f t="shared" si="1379"/>
        <v>4000000000</v>
      </c>
      <c r="I3046" s="94">
        <f t="shared" si="1379"/>
        <v>0</v>
      </c>
      <c r="J3046" s="94">
        <f t="shared" si="1379"/>
        <v>0</v>
      </c>
      <c r="K3046" s="94">
        <f t="shared" si="1379"/>
        <v>0</v>
      </c>
      <c r="L3046" s="94">
        <f t="shared" si="1379"/>
        <v>0</v>
      </c>
      <c r="M3046" s="94">
        <f t="shared" si="1346"/>
        <v>0</v>
      </c>
      <c r="N3046" s="94">
        <f>+N3047</f>
        <v>4000000000</v>
      </c>
      <c r="O3046" s="94">
        <f t="shared" si="1380"/>
        <v>3923359610.5100002</v>
      </c>
      <c r="P3046" s="94">
        <f t="shared" si="1380"/>
        <v>3923359610.5100002</v>
      </c>
      <c r="Q3046" s="94">
        <f t="shared" si="1380"/>
        <v>3819100409.5100002</v>
      </c>
      <c r="R3046" s="96">
        <f t="shared" si="1380"/>
        <v>3819100409.5100002</v>
      </c>
    </row>
    <row r="3047" spans="1:18" ht="18.600000000000001" thickBot="1" x14ac:dyDescent="0.35">
      <c r="A3047" s="2">
        <v>2021</v>
      </c>
      <c r="B3047" s="118" t="s">
        <v>448</v>
      </c>
      <c r="C3047" s="125" t="s">
        <v>388</v>
      </c>
      <c r="D3047" s="53"/>
      <c r="E3047" s="53"/>
      <c r="F3047" s="53"/>
      <c r="G3047" s="104" t="s">
        <v>389</v>
      </c>
      <c r="H3047" s="94">
        <f>+H3048+H3049</f>
        <v>4000000000</v>
      </c>
      <c r="I3047" s="94">
        <f>+I3048+I3049</f>
        <v>0</v>
      </c>
      <c r="J3047" s="94">
        <f>+J3048+J3049</f>
        <v>0</v>
      </c>
      <c r="K3047" s="94">
        <f>+K3048+K3049</f>
        <v>0</v>
      </c>
      <c r="L3047" s="94">
        <f>+L3048+L3049</f>
        <v>0</v>
      </c>
      <c r="M3047" s="94">
        <f t="shared" si="1346"/>
        <v>0</v>
      </c>
      <c r="N3047" s="94">
        <f>+N3048+N3049</f>
        <v>4000000000</v>
      </c>
      <c r="O3047" s="94">
        <f t="shared" ref="O3047:R3047" si="1381">+O3048+O3049</f>
        <v>3923359610.5100002</v>
      </c>
      <c r="P3047" s="94">
        <f t="shared" si="1381"/>
        <v>3923359610.5100002</v>
      </c>
      <c r="Q3047" s="94">
        <f t="shared" si="1381"/>
        <v>3819100409.5100002</v>
      </c>
      <c r="R3047" s="96">
        <f t="shared" si="1381"/>
        <v>3819100409.5100002</v>
      </c>
    </row>
    <row r="3048" spans="1:18" ht="18.600000000000001" thickBot="1" x14ac:dyDescent="0.35">
      <c r="A3048" s="2">
        <v>2021</v>
      </c>
      <c r="B3048" s="118" t="s">
        <v>448</v>
      </c>
      <c r="C3048" s="121" t="s">
        <v>390</v>
      </c>
      <c r="D3048" s="21" t="s">
        <v>172</v>
      </c>
      <c r="E3048" s="21">
        <v>11</v>
      </c>
      <c r="F3048" s="21" t="s">
        <v>19</v>
      </c>
      <c r="G3048" s="108" t="s">
        <v>208</v>
      </c>
      <c r="H3048" s="92">
        <v>1000000000</v>
      </c>
      <c r="I3048" s="90">
        <v>0</v>
      </c>
      <c r="J3048" s="90">
        <v>0</v>
      </c>
      <c r="K3048" s="90">
        <v>0</v>
      </c>
      <c r="L3048" s="90">
        <v>0</v>
      </c>
      <c r="M3048" s="90">
        <f t="shared" si="1346"/>
        <v>0</v>
      </c>
      <c r="N3048" s="90">
        <f>+H3048+M3048</f>
        <v>1000000000</v>
      </c>
      <c r="O3048" s="90">
        <v>999999999.95000005</v>
      </c>
      <c r="P3048" s="90">
        <v>999999999.95000005</v>
      </c>
      <c r="Q3048" s="90">
        <v>998797052.95000005</v>
      </c>
      <c r="R3048" s="91">
        <v>998797052.95000005</v>
      </c>
    </row>
    <row r="3049" spans="1:18" ht="18.600000000000001" thickBot="1" x14ac:dyDescent="0.35">
      <c r="A3049" s="2">
        <v>2021</v>
      </c>
      <c r="B3049" s="118" t="s">
        <v>448</v>
      </c>
      <c r="C3049" s="121" t="s">
        <v>390</v>
      </c>
      <c r="D3049" s="60" t="s">
        <v>172</v>
      </c>
      <c r="E3049" s="21">
        <v>54</v>
      </c>
      <c r="F3049" s="21" t="s">
        <v>19</v>
      </c>
      <c r="G3049" s="108" t="s">
        <v>208</v>
      </c>
      <c r="H3049" s="92">
        <v>3000000000</v>
      </c>
      <c r="I3049" s="90">
        <v>0</v>
      </c>
      <c r="J3049" s="90">
        <v>0</v>
      </c>
      <c r="K3049" s="90">
        <v>0</v>
      </c>
      <c r="L3049" s="90">
        <v>0</v>
      </c>
      <c r="M3049" s="90">
        <f t="shared" si="1346"/>
        <v>0</v>
      </c>
      <c r="N3049" s="90">
        <f>+H3049+M3049</f>
        <v>3000000000</v>
      </c>
      <c r="O3049" s="90">
        <v>2923359610.5599999</v>
      </c>
      <c r="P3049" s="90">
        <v>2923359610.5599999</v>
      </c>
      <c r="Q3049" s="90">
        <v>2820303356.5599999</v>
      </c>
      <c r="R3049" s="91">
        <v>2820303356.5599999</v>
      </c>
    </row>
    <row r="3050" spans="1:18" ht="47.4" thickBot="1" x14ac:dyDescent="0.35">
      <c r="A3050" s="2">
        <v>2021</v>
      </c>
      <c r="B3050" s="118" t="s">
        <v>448</v>
      </c>
      <c r="C3050" s="125" t="s">
        <v>391</v>
      </c>
      <c r="D3050" s="64"/>
      <c r="E3050" s="55"/>
      <c r="F3050" s="55"/>
      <c r="G3050" s="104" t="s">
        <v>394</v>
      </c>
      <c r="H3050" s="94">
        <f t="shared" ref="H3050:L3052" si="1382">+H3051</f>
        <v>1500000000</v>
      </c>
      <c r="I3050" s="94">
        <f t="shared" si="1382"/>
        <v>0</v>
      </c>
      <c r="J3050" s="94">
        <f t="shared" si="1382"/>
        <v>0</v>
      </c>
      <c r="K3050" s="94">
        <f t="shared" si="1382"/>
        <v>0</v>
      </c>
      <c r="L3050" s="94">
        <f t="shared" si="1382"/>
        <v>0</v>
      </c>
      <c r="M3050" s="94">
        <f t="shared" si="1346"/>
        <v>0</v>
      </c>
      <c r="N3050" s="94">
        <f>+N3051</f>
        <v>1500000000</v>
      </c>
      <c r="O3050" s="94">
        <f t="shared" ref="O3050:R3052" si="1383">+O3051</f>
        <v>1482925317.4000001</v>
      </c>
      <c r="P3050" s="94">
        <f t="shared" si="1383"/>
        <v>1482925317.4000001</v>
      </c>
      <c r="Q3050" s="94">
        <f t="shared" si="1383"/>
        <v>993529125.39999998</v>
      </c>
      <c r="R3050" s="96">
        <f t="shared" si="1383"/>
        <v>990245637.39999998</v>
      </c>
    </row>
    <row r="3051" spans="1:18" ht="47.4" thickBot="1" x14ac:dyDescent="0.35">
      <c r="A3051" s="2">
        <v>2021</v>
      </c>
      <c r="B3051" s="118" t="s">
        <v>448</v>
      </c>
      <c r="C3051" s="125" t="s">
        <v>393</v>
      </c>
      <c r="D3051" s="65"/>
      <c r="E3051" s="66"/>
      <c r="F3051" s="66"/>
      <c r="G3051" s="104" t="s">
        <v>394</v>
      </c>
      <c r="H3051" s="94">
        <f t="shared" si="1382"/>
        <v>1500000000</v>
      </c>
      <c r="I3051" s="94">
        <f t="shared" si="1382"/>
        <v>0</v>
      </c>
      <c r="J3051" s="94">
        <f t="shared" si="1382"/>
        <v>0</v>
      </c>
      <c r="K3051" s="94">
        <f t="shared" si="1382"/>
        <v>0</v>
      </c>
      <c r="L3051" s="94">
        <f t="shared" si="1382"/>
        <v>0</v>
      </c>
      <c r="M3051" s="94">
        <f t="shared" si="1346"/>
        <v>0</v>
      </c>
      <c r="N3051" s="94">
        <f>+N3052</f>
        <v>1500000000</v>
      </c>
      <c r="O3051" s="94">
        <f t="shared" si="1383"/>
        <v>1482925317.4000001</v>
      </c>
      <c r="P3051" s="94">
        <f t="shared" si="1383"/>
        <v>1482925317.4000001</v>
      </c>
      <c r="Q3051" s="94">
        <f t="shared" si="1383"/>
        <v>993529125.39999998</v>
      </c>
      <c r="R3051" s="96">
        <f t="shared" si="1383"/>
        <v>990245637.39999998</v>
      </c>
    </row>
    <row r="3052" spans="1:18" ht="18.600000000000001" thickBot="1" x14ac:dyDescent="0.35">
      <c r="A3052" s="2">
        <v>2021</v>
      </c>
      <c r="B3052" s="118" t="s">
        <v>448</v>
      </c>
      <c r="C3052" s="125" t="s">
        <v>395</v>
      </c>
      <c r="D3052" s="65"/>
      <c r="E3052" s="66"/>
      <c r="F3052" s="66"/>
      <c r="G3052" s="104" t="s">
        <v>396</v>
      </c>
      <c r="H3052" s="94">
        <f t="shared" si="1382"/>
        <v>1500000000</v>
      </c>
      <c r="I3052" s="94">
        <f t="shared" si="1382"/>
        <v>0</v>
      </c>
      <c r="J3052" s="94">
        <f t="shared" si="1382"/>
        <v>0</v>
      </c>
      <c r="K3052" s="94">
        <f t="shared" si="1382"/>
        <v>0</v>
      </c>
      <c r="L3052" s="94">
        <f t="shared" si="1382"/>
        <v>0</v>
      </c>
      <c r="M3052" s="94">
        <f t="shared" ref="M3052:M3115" si="1384">+I3052-J3052+K3052-L3052</f>
        <v>0</v>
      </c>
      <c r="N3052" s="94">
        <f>+N3053</f>
        <v>1500000000</v>
      </c>
      <c r="O3052" s="94">
        <f t="shared" si="1383"/>
        <v>1482925317.4000001</v>
      </c>
      <c r="P3052" s="94">
        <f t="shared" si="1383"/>
        <v>1482925317.4000001</v>
      </c>
      <c r="Q3052" s="94">
        <f t="shared" si="1383"/>
        <v>993529125.39999998</v>
      </c>
      <c r="R3052" s="96">
        <f t="shared" si="1383"/>
        <v>990245637.39999998</v>
      </c>
    </row>
    <row r="3053" spans="1:18" ht="18.600000000000001" thickBot="1" x14ac:dyDescent="0.35">
      <c r="A3053" s="2">
        <v>2021</v>
      </c>
      <c r="B3053" s="118" t="s">
        <v>448</v>
      </c>
      <c r="C3053" s="129" t="s">
        <v>421</v>
      </c>
      <c r="D3053" s="73" t="s">
        <v>172</v>
      </c>
      <c r="E3053" s="74">
        <v>54</v>
      </c>
      <c r="F3053" s="74" t="s">
        <v>19</v>
      </c>
      <c r="G3053" s="130" t="s">
        <v>208</v>
      </c>
      <c r="H3053" s="131">
        <v>1500000000</v>
      </c>
      <c r="I3053" s="132">
        <v>0</v>
      </c>
      <c r="J3053" s="132">
        <v>0</v>
      </c>
      <c r="K3053" s="132">
        <v>0</v>
      </c>
      <c r="L3053" s="132">
        <v>0</v>
      </c>
      <c r="M3053" s="132">
        <f t="shared" si="1384"/>
        <v>0</v>
      </c>
      <c r="N3053" s="132">
        <f>+H3053+M3053</f>
        <v>1500000000</v>
      </c>
      <c r="O3053" s="132">
        <v>1482925317.4000001</v>
      </c>
      <c r="P3053" s="132">
        <v>1482925317.4000001</v>
      </c>
      <c r="Q3053" s="132">
        <v>993529125.39999998</v>
      </c>
      <c r="R3053" s="133">
        <v>990245637.39999998</v>
      </c>
    </row>
    <row r="3054" spans="1:18" ht="18.600000000000001" thickBot="1" x14ac:dyDescent="0.35">
      <c r="A3054" s="2">
        <v>2022</v>
      </c>
      <c r="B3054" s="79" t="s">
        <v>410</v>
      </c>
      <c r="C3054" s="5" t="s">
        <v>7</v>
      </c>
      <c r="D3054" s="6"/>
      <c r="E3054" s="6"/>
      <c r="F3054" s="6"/>
      <c r="G3054" s="81" t="s">
        <v>8</v>
      </c>
      <c r="H3054" s="8">
        <f>+H3055+H3084+H3124+H3135</f>
        <v>99785985370</v>
      </c>
      <c r="I3054" s="8">
        <f>+I3055+I3084+I3124+I3135</f>
        <v>0</v>
      </c>
      <c r="J3054" s="8">
        <f>+J3055+J3084+J3124+J3135</f>
        <v>0</v>
      </c>
      <c r="K3054" s="8">
        <f>+K3055+K3084+K3124+K3135</f>
        <v>70000000</v>
      </c>
      <c r="L3054" s="8">
        <f>+L3055+L3084+L3124+L3135</f>
        <v>70000000</v>
      </c>
      <c r="M3054" s="8">
        <f t="shared" si="1384"/>
        <v>0</v>
      </c>
      <c r="N3054" s="8">
        <f>+H3054+M3054</f>
        <v>99785985370</v>
      </c>
      <c r="O3054" s="8">
        <f t="shared" ref="O3054:R3054" si="1385">+O3055+O3084+O3124+O3135</f>
        <v>62891891058</v>
      </c>
      <c r="P3054" s="8">
        <f t="shared" si="1385"/>
        <v>15503559484.059999</v>
      </c>
      <c r="Q3054" s="8">
        <f t="shared" si="1385"/>
        <v>5019548350.2700005</v>
      </c>
      <c r="R3054" s="9">
        <f t="shared" si="1385"/>
        <v>4037367144.2700005</v>
      </c>
    </row>
    <row r="3055" spans="1:18" ht="18.600000000000001" thickBot="1" x14ac:dyDescent="0.35">
      <c r="A3055" s="2">
        <v>2022</v>
      </c>
      <c r="B3055" s="79" t="s">
        <v>410</v>
      </c>
      <c r="C3055" s="10" t="s">
        <v>9</v>
      </c>
      <c r="D3055" s="11"/>
      <c r="E3055" s="11"/>
      <c r="F3055" s="11"/>
      <c r="G3055" s="82" t="s">
        <v>10</v>
      </c>
      <c r="H3055" s="83">
        <f>+H3056</f>
        <v>51464345000</v>
      </c>
      <c r="I3055" s="83">
        <f>+I3056</f>
        <v>0</v>
      </c>
      <c r="J3055" s="83">
        <f>+J3056</f>
        <v>0</v>
      </c>
      <c r="K3055" s="83">
        <f>+K3056</f>
        <v>0</v>
      </c>
      <c r="L3055" s="83">
        <f>+L3056</f>
        <v>0</v>
      </c>
      <c r="M3055" s="83">
        <f t="shared" si="1384"/>
        <v>0</v>
      </c>
      <c r="N3055" s="83">
        <f>+N3056</f>
        <v>51464345000</v>
      </c>
      <c r="O3055" s="83">
        <f t="shared" ref="O3055:R3055" si="1386">+O3056</f>
        <v>49182287000</v>
      </c>
      <c r="P3055" s="83">
        <f>+P3056</f>
        <v>3439271416.3200006</v>
      </c>
      <c r="Q3055" s="83">
        <f t="shared" si="1386"/>
        <v>3439271416.3200006</v>
      </c>
      <c r="R3055" s="84">
        <f t="shared" si="1386"/>
        <v>2544051072.3200006</v>
      </c>
    </row>
    <row r="3056" spans="1:18" ht="18.600000000000001" thickBot="1" x14ac:dyDescent="0.35">
      <c r="A3056" s="2">
        <v>2022</v>
      </c>
      <c r="B3056" s="79" t="s">
        <v>410</v>
      </c>
      <c r="C3056" s="15" t="s">
        <v>11</v>
      </c>
      <c r="D3056" s="16"/>
      <c r="E3056" s="16"/>
      <c r="F3056" s="16"/>
      <c r="G3056" s="85" t="s">
        <v>12</v>
      </c>
      <c r="H3056" s="86">
        <f>+H3057+H3068+H3076+H3083</f>
        <v>51464345000</v>
      </c>
      <c r="I3056" s="86">
        <f>+I3057+I3068+I3076+I3083</f>
        <v>0</v>
      </c>
      <c r="J3056" s="86">
        <f>+J3057+J3068+J3076+J3083</f>
        <v>0</v>
      </c>
      <c r="K3056" s="86">
        <f>+K3057+K3068+K3076+K3083</f>
        <v>0</v>
      </c>
      <c r="L3056" s="86">
        <f>+L3057+L3068+L3076+L3083</f>
        <v>0</v>
      </c>
      <c r="M3056" s="86">
        <f t="shared" si="1384"/>
        <v>0</v>
      </c>
      <c r="N3056" s="86">
        <f>+N3057+N3068+N3076+N3083</f>
        <v>51464345000</v>
      </c>
      <c r="O3056" s="86">
        <f t="shared" ref="O3056:R3056" si="1387">+O3057+O3068+O3076+O3083</f>
        <v>49182287000</v>
      </c>
      <c r="P3056" s="86">
        <f>+P3057+P3068+P3076+P3083</f>
        <v>3439271416.3200006</v>
      </c>
      <c r="Q3056" s="86">
        <f t="shared" si="1387"/>
        <v>3439271416.3200006</v>
      </c>
      <c r="R3056" s="87">
        <f t="shared" si="1387"/>
        <v>2544051072.3200006</v>
      </c>
    </row>
    <row r="3057" spans="1:18" ht="18.600000000000001" thickBot="1" x14ac:dyDescent="0.35">
      <c r="A3057" s="2">
        <v>2022</v>
      </c>
      <c r="B3057" s="79" t="s">
        <v>410</v>
      </c>
      <c r="C3057" s="15" t="s">
        <v>13</v>
      </c>
      <c r="D3057" s="16"/>
      <c r="E3057" s="16"/>
      <c r="F3057" s="16"/>
      <c r="G3057" s="85" t="s">
        <v>14</v>
      </c>
      <c r="H3057" s="86">
        <f>+H3058</f>
        <v>32943478000</v>
      </c>
      <c r="I3057" s="86">
        <f>+I3058</f>
        <v>0</v>
      </c>
      <c r="J3057" s="86">
        <f>+J3058</f>
        <v>0</v>
      </c>
      <c r="K3057" s="86">
        <f>+K3058</f>
        <v>0</v>
      </c>
      <c r="L3057" s="86">
        <f>+L3058</f>
        <v>0</v>
      </c>
      <c r="M3057" s="86">
        <f t="shared" si="1384"/>
        <v>0</v>
      </c>
      <c r="N3057" s="86">
        <f>+N3058</f>
        <v>32943478000</v>
      </c>
      <c r="O3057" s="86">
        <f t="shared" ref="O3057:R3057" si="1388">+O3058</f>
        <v>32943478000</v>
      </c>
      <c r="P3057" s="86">
        <f>+P3058</f>
        <v>2272507564.5400004</v>
      </c>
      <c r="Q3057" s="86">
        <f t="shared" si="1388"/>
        <v>2272507564.5400004</v>
      </c>
      <c r="R3057" s="87">
        <f t="shared" si="1388"/>
        <v>2272507564.5400004</v>
      </c>
    </row>
    <row r="3058" spans="1:18" ht="18.600000000000001" thickBot="1" x14ac:dyDescent="0.35">
      <c r="A3058" s="2">
        <v>2022</v>
      </c>
      <c r="B3058" s="79" t="s">
        <v>410</v>
      </c>
      <c r="C3058" s="15" t="s">
        <v>15</v>
      </c>
      <c r="D3058" s="16"/>
      <c r="E3058" s="16"/>
      <c r="F3058" s="16"/>
      <c r="G3058" s="85" t="s">
        <v>16</v>
      </c>
      <c r="H3058" s="86">
        <f>SUM(H3059:H3067)</f>
        <v>32943478000</v>
      </c>
      <c r="I3058" s="86">
        <f>SUM(I3059:I3067)</f>
        <v>0</v>
      </c>
      <c r="J3058" s="86">
        <f>SUM(J3059:J3067)</f>
        <v>0</v>
      </c>
      <c r="K3058" s="86">
        <f>SUM(K3059:K3067)</f>
        <v>0</v>
      </c>
      <c r="L3058" s="86">
        <f>SUM(L3059:L3067)</f>
        <v>0</v>
      </c>
      <c r="M3058" s="86">
        <f t="shared" si="1384"/>
        <v>0</v>
      </c>
      <c r="N3058" s="86">
        <f>SUM(N3059:N3067)</f>
        <v>32943478000</v>
      </c>
      <c r="O3058" s="86">
        <f t="shared" ref="O3058:R3058" si="1389">SUM(O3059:O3067)</f>
        <v>32943478000</v>
      </c>
      <c r="P3058" s="86">
        <f>SUM(P3059:P3067)</f>
        <v>2272507564.5400004</v>
      </c>
      <c r="Q3058" s="86">
        <f t="shared" si="1389"/>
        <v>2272507564.5400004</v>
      </c>
      <c r="R3058" s="87">
        <f t="shared" si="1389"/>
        <v>2272507564.5400004</v>
      </c>
    </row>
    <row r="3059" spans="1:18" ht="18.600000000000001" thickBot="1" x14ac:dyDescent="0.35">
      <c r="A3059" s="2">
        <v>2022</v>
      </c>
      <c r="B3059" s="79" t="s">
        <v>410</v>
      </c>
      <c r="C3059" s="20" t="s">
        <v>17</v>
      </c>
      <c r="D3059" s="21" t="s">
        <v>18</v>
      </c>
      <c r="E3059" s="21">
        <v>20</v>
      </c>
      <c r="F3059" s="21" t="s">
        <v>19</v>
      </c>
      <c r="G3059" s="88" t="s">
        <v>20</v>
      </c>
      <c r="H3059" s="90">
        <v>24891309551</v>
      </c>
      <c r="I3059" s="90">
        <v>0</v>
      </c>
      <c r="J3059" s="90">
        <v>0</v>
      </c>
      <c r="K3059" s="90">
        <v>0</v>
      </c>
      <c r="L3059" s="90">
        <v>0</v>
      </c>
      <c r="M3059" s="90">
        <f t="shared" si="1384"/>
        <v>0</v>
      </c>
      <c r="N3059" s="89">
        <f>+H3059+M3059</f>
        <v>24891309551</v>
      </c>
      <c r="O3059" s="90">
        <v>24891309551</v>
      </c>
      <c r="P3059" s="90">
        <v>1977961262.72</v>
      </c>
      <c r="Q3059" s="90">
        <v>1977961262.72</v>
      </c>
      <c r="R3059" s="91">
        <v>1977961262.72</v>
      </c>
    </row>
    <row r="3060" spans="1:18" ht="18.600000000000001" thickBot="1" x14ac:dyDescent="0.35">
      <c r="A3060" s="2">
        <v>2022</v>
      </c>
      <c r="B3060" s="79" t="s">
        <v>410</v>
      </c>
      <c r="C3060" s="20" t="s">
        <v>21</v>
      </c>
      <c r="D3060" s="21" t="s">
        <v>18</v>
      </c>
      <c r="E3060" s="21">
        <v>20</v>
      </c>
      <c r="F3060" s="21" t="s">
        <v>19</v>
      </c>
      <c r="G3060" s="88" t="s">
        <v>22</v>
      </c>
      <c r="H3060" s="90">
        <v>1976608680</v>
      </c>
      <c r="I3060" s="90">
        <v>0</v>
      </c>
      <c r="J3060" s="90">
        <v>0</v>
      </c>
      <c r="K3060" s="90">
        <v>0</v>
      </c>
      <c r="L3060" s="90">
        <v>0</v>
      </c>
      <c r="M3060" s="90">
        <f t="shared" si="1384"/>
        <v>0</v>
      </c>
      <c r="N3060" s="89">
        <f t="shared" ref="N3060:N3067" si="1390">+H3060+M3060</f>
        <v>1976608680</v>
      </c>
      <c r="O3060" s="90">
        <v>1976608680</v>
      </c>
      <c r="P3060" s="90">
        <v>169851120</v>
      </c>
      <c r="Q3060" s="90">
        <v>169851120</v>
      </c>
      <c r="R3060" s="91">
        <v>169851120</v>
      </c>
    </row>
    <row r="3061" spans="1:18" ht="18.600000000000001" thickBot="1" x14ac:dyDescent="0.35">
      <c r="A3061" s="2">
        <v>2022</v>
      </c>
      <c r="B3061" s="79" t="s">
        <v>410</v>
      </c>
      <c r="C3061" s="20" t="s">
        <v>23</v>
      </c>
      <c r="D3061" s="21" t="s">
        <v>18</v>
      </c>
      <c r="E3061" s="21">
        <v>20</v>
      </c>
      <c r="F3061" s="21" t="s">
        <v>19</v>
      </c>
      <c r="G3061" s="88" t="s">
        <v>24</v>
      </c>
      <c r="H3061" s="90">
        <v>3991193</v>
      </c>
      <c r="I3061" s="90">
        <v>0</v>
      </c>
      <c r="J3061" s="90">
        <v>0</v>
      </c>
      <c r="K3061" s="90">
        <v>0</v>
      </c>
      <c r="L3061" s="90">
        <v>0</v>
      </c>
      <c r="M3061" s="90">
        <f t="shared" si="1384"/>
        <v>0</v>
      </c>
      <c r="N3061" s="89">
        <f t="shared" si="1390"/>
        <v>3991193</v>
      </c>
      <c r="O3061" s="90">
        <v>3991193</v>
      </c>
      <c r="P3061" s="90">
        <v>203472</v>
      </c>
      <c r="Q3061" s="90">
        <v>203472</v>
      </c>
      <c r="R3061" s="91">
        <v>203472</v>
      </c>
    </row>
    <row r="3062" spans="1:18" ht="18.600000000000001" thickBot="1" x14ac:dyDescent="0.35">
      <c r="A3062" s="2">
        <v>2022</v>
      </c>
      <c r="B3062" s="79" t="s">
        <v>410</v>
      </c>
      <c r="C3062" s="20" t="s">
        <v>455</v>
      </c>
      <c r="D3062" s="21" t="s">
        <v>18</v>
      </c>
      <c r="E3062" s="21">
        <v>20</v>
      </c>
      <c r="F3062" s="21" t="s">
        <v>19</v>
      </c>
      <c r="G3062" s="88" t="s">
        <v>456</v>
      </c>
      <c r="H3062" s="90">
        <v>4218200</v>
      </c>
      <c r="I3062" s="90">
        <v>0</v>
      </c>
      <c r="J3062" s="90">
        <v>0</v>
      </c>
      <c r="K3062" s="90">
        <v>0</v>
      </c>
      <c r="L3062" s="90">
        <v>0</v>
      </c>
      <c r="M3062" s="90">
        <f t="shared" si="1384"/>
        <v>0</v>
      </c>
      <c r="N3062" s="89">
        <f t="shared" si="1390"/>
        <v>4218200</v>
      </c>
      <c r="O3062" s="90">
        <v>4218200</v>
      </c>
      <c r="P3062" s="90">
        <v>351516</v>
      </c>
      <c r="Q3062" s="90">
        <v>351516</v>
      </c>
      <c r="R3062" s="91">
        <v>351516</v>
      </c>
    </row>
    <row r="3063" spans="1:18" ht="18.600000000000001" thickBot="1" x14ac:dyDescent="0.35">
      <c r="A3063" s="2">
        <v>2022</v>
      </c>
      <c r="B3063" s="79" t="s">
        <v>410</v>
      </c>
      <c r="C3063" s="20" t="s">
        <v>25</v>
      </c>
      <c r="D3063" s="21" t="s">
        <v>18</v>
      </c>
      <c r="E3063" s="21">
        <v>20</v>
      </c>
      <c r="F3063" s="21" t="s">
        <v>19</v>
      </c>
      <c r="G3063" s="88" t="s">
        <v>26</v>
      </c>
      <c r="H3063" s="90">
        <v>1317739120</v>
      </c>
      <c r="I3063" s="90">
        <v>0</v>
      </c>
      <c r="J3063" s="90">
        <v>0</v>
      </c>
      <c r="K3063" s="90">
        <v>0</v>
      </c>
      <c r="L3063" s="90">
        <v>0</v>
      </c>
      <c r="M3063" s="90">
        <f t="shared" si="1384"/>
        <v>0</v>
      </c>
      <c r="N3063" s="89">
        <f t="shared" si="1390"/>
        <v>1317739120</v>
      </c>
      <c r="O3063" s="90">
        <v>1317739120</v>
      </c>
      <c r="P3063" s="90">
        <v>5836292</v>
      </c>
      <c r="Q3063" s="90">
        <v>5836292</v>
      </c>
      <c r="R3063" s="91">
        <v>5836292</v>
      </c>
    </row>
    <row r="3064" spans="1:18" ht="18.600000000000001" thickBot="1" x14ac:dyDescent="0.35">
      <c r="A3064" s="2">
        <v>2022</v>
      </c>
      <c r="B3064" s="79" t="s">
        <v>410</v>
      </c>
      <c r="C3064" s="20" t="s">
        <v>27</v>
      </c>
      <c r="D3064" s="21" t="s">
        <v>18</v>
      </c>
      <c r="E3064" s="21">
        <v>20</v>
      </c>
      <c r="F3064" s="21" t="s">
        <v>19</v>
      </c>
      <c r="G3064" s="88" t="s">
        <v>28</v>
      </c>
      <c r="H3064" s="90">
        <v>859861479</v>
      </c>
      <c r="I3064" s="90">
        <v>0</v>
      </c>
      <c r="J3064" s="90">
        <v>0</v>
      </c>
      <c r="K3064" s="90">
        <v>0</v>
      </c>
      <c r="L3064" s="90">
        <v>0</v>
      </c>
      <c r="M3064" s="90">
        <f t="shared" si="1384"/>
        <v>0</v>
      </c>
      <c r="N3064" s="89">
        <f t="shared" si="1390"/>
        <v>859861479</v>
      </c>
      <c r="O3064" s="90">
        <v>859861479</v>
      </c>
      <c r="P3064" s="90">
        <v>67390480</v>
      </c>
      <c r="Q3064" s="90">
        <v>67390480</v>
      </c>
      <c r="R3064" s="91">
        <v>67390480</v>
      </c>
    </row>
    <row r="3065" spans="1:18" ht="31.8" thickBot="1" x14ac:dyDescent="0.35">
      <c r="A3065" s="2">
        <v>2022</v>
      </c>
      <c r="B3065" s="79" t="s">
        <v>410</v>
      </c>
      <c r="C3065" s="20" t="s">
        <v>29</v>
      </c>
      <c r="D3065" s="21" t="s">
        <v>18</v>
      </c>
      <c r="E3065" s="21">
        <v>20</v>
      </c>
      <c r="F3065" s="21" t="s">
        <v>19</v>
      </c>
      <c r="G3065" s="88" t="s">
        <v>30</v>
      </c>
      <c r="H3065" s="90">
        <v>129930180</v>
      </c>
      <c r="I3065" s="90">
        <v>0</v>
      </c>
      <c r="J3065" s="90">
        <v>0</v>
      </c>
      <c r="K3065" s="90">
        <v>0</v>
      </c>
      <c r="L3065" s="90">
        <v>0</v>
      </c>
      <c r="M3065" s="90">
        <f t="shared" si="1384"/>
        <v>0</v>
      </c>
      <c r="N3065" s="89">
        <f t="shared" si="1390"/>
        <v>129930180</v>
      </c>
      <c r="O3065" s="90">
        <v>129930180</v>
      </c>
      <c r="P3065" s="90">
        <v>0</v>
      </c>
      <c r="Q3065" s="90">
        <v>0</v>
      </c>
      <c r="R3065" s="91">
        <v>0</v>
      </c>
    </row>
    <row r="3066" spans="1:18" ht="18.600000000000001" thickBot="1" x14ac:dyDescent="0.35">
      <c r="A3066" s="2">
        <v>2022</v>
      </c>
      <c r="B3066" s="79" t="s">
        <v>410</v>
      </c>
      <c r="C3066" s="20" t="s">
        <v>31</v>
      </c>
      <c r="D3066" s="21" t="s">
        <v>18</v>
      </c>
      <c r="E3066" s="21">
        <v>20</v>
      </c>
      <c r="F3066" s="21" t="s">
        <v>19</v>
      </c>
      <c r="G3066" s="88" t="s">
        <v>32</v>
      </c>
      <c r="H3066" s="90">
        <v>2109645697</v>
      </c>
      <c r="I3066" s="90">
        <v>0</v>
      </c>
      <c r="J3066" s="90">
        <v>0</v>
      </c>
      <c r="K3066" s="90">
        <v>0</v>
      </c>
      <c r="L3066" s="90">
        <v>0</v>
      </c>
      <c r="M3066" s="90">
        <f t="shared" si="1384"/>
        <v>0</v>
      </c>
      <c r="N3066" s="89">
        <f t="shared" si="1390"/>
        <v>2109645697</v>
      </c>
      <c r="O3066" s="90">
        <v>2109645697</v>
      </c>
      <c r="P3066" s="90">
        <v>1153071.82</v>
      </c>
      <c r="Q3066" s="90">
        <v>1153071.82</v>
      </c>
      <c r="R3066" s="91">
        <v>1153071.82</v>
      </c>
    </row>
    <row r="3067" spans="1:18" ht="18.600000000000001" thickBot="1" x14ac:dyDescent="0.35">
      <c r="A3067" s="2">
        <v>2022</v>
      </c>
      <c r="B3067" s="79" t="s">
        <v>410</v>
      </c>
      <c r="C3067" s="20" t="s">
        <v>33</v>
      </c>
      <c r="D3067" s="21" t="s">
        <v>18</v>
      </c>
      <c r="E3067" s="21">
        <v>20</v>
      </c>
      <c r="F3067" s="21" t="s">
        <v>19</v>
      </c>
      <c r="G3067" s="88" t="s">
        <v>34</v>
      </c>
      <c r="H3067" s="90">
        <v>1650173900</v>
      </c>
      <c r="I3067" s="90">
        <v>0</v>
      </c>
      <c r="J3067" s="90">
        <v>0</v>
      </c>
      <c r="K3067" s="90">
        <v>0</v>
      </c>
      <c r="L3067" s="90">
        <v>0</v>
      </c>
      <c r="M3067" s="90">
        <f t="shared" si="1384"/>
        <v>0</v>
      </c>
      <c r="N3067" s="89">
        <f t="shared" si="1390"/>
        <v>1650173900</v>
      </c>
      <c r="O3067" s="90">
        <v>1650173900</v>
      </c>
      <c r="P3067" s="90">
        <v>49760350</v>
      </c>
      <c r="Q3067" s="90">
        <v>49760350</v>
      </c>
      <c r="R3067" s="91">
        <v>49760350</v>
      </c>
    </row>
    <row r="3068" spans="1:18" ht="18.600000000000001" thickBot="1" x14ac:dyDescent="0.35">
      <c r="A3068" s="2">
        <v>2022</v>
      </c>
      <c r="B3068" s="79" t="s">
        <v>410</v>
      </c>
      <c r="C3068" s="15" t="s">
        <v>35</v>
      </c>
      <c r="D3068" s="16"/>
      <c r="E3068" s="16"/>
      <c r="F3068" s="21"/>
      <c r="G3068" s="85" t="s">
        <v>36</v>
      </c>
      <c r="H3068" s="86">
        <f>SUM(H3069:H3075)</f>
        <v>11922438000</v>
      </c>
      <c r="I3068" s="86">
        <f>SUM(I3069:I3075)</f>
        <v>0</v>
      </c>
      <c r="J3068" s="86">
        <f>SUM(J3069:J3075)</f>
        <v>0</v>
      </c>
      <c r="K3068" s="86">
        <f>SUM(K3069:K3075)</f>
        <v>0</v>
      </c>
      <c r="L3068" s="86">
        <f>SUM(L3069:L3075)</f>
        <v>0</v>
      </c>
      <c r="M3068" s="86">
        <f t="shared" si="1384"/>
        <v>0</v>
      </c>
      <c r="N3068" s="86">
        <f>SUM(N3069:N3075)</f>
        <v>11922438000</v>
      </c>
      <c r="O3068" s="86">
        <f t="shared" ref="O3068:R3068" si="1391">SUM(O3069:O3075)</f>
        <v>11922438000</v>
      </c>
      <c r="P3068" s="86">
        <f>SUM(P3069:P3075)</f>
        <v>899933376.77999997</v>
      </c>
      <c r="Q3068" s="86">
        <f t="shared" si="1391"/>
        <v>899933376.77999997</v>
      </c>
      <c r="R3068" s="87">
        <f t="shared" si="1391"/>
        <v>4713032.78</v>
      </c>
    </row>
    <row r="3069" spans="1:18" ht="18.600000000000001" thickBot="1" x14ac:dyDescent="0.35">
      <c r="A3069" s="2">
        <v>2022</v>
      </c>
      <c r="B3069" s="79" t="s">
        <v>410</v>
      </c>
      <c r="C3069" s="20" t="s">
        <v>37</v>
      </c>
      <c r="D3069" s="21" t="s">
        <v>18</v>
      </c>
      <c r="E3069" s="21">
        <v>20</v>
      </c>
      <c r="F3069" s="21" t="s">
        <v>19</v>
      </c>
      <c r="G3069" s="88" t="s">
        <v>412</v>
      </c>
      <c r="H3069" s="90">
        <v>3715862224</v>
      </c>
      <c r="I3069" s="90">
        <v>0</v>
      </c>
      <c r="J3069" s="90">
        <v>0</v>
      </c>
      <c r="K3069" s="90">
        <v>0</v>
      </c>
      <c r="L3069" s="90">
        <v>0</v>
      </c>
      <c r="M3069" s="90">
        <f t="shared" si="1384"/>
        <v>0</v>
      </c>
      <c r="N3069" s="89">
        <f t="shared" ref="N3069:N3075" si="1392">+H3069+M3069</f>
        <v>3715862224</v>
      </c>
      <c r="O3069" s="90">
        <v>3715862224</v>
      </c>
      <c r="P3069" s="90">
        <v>285053168.80000001</v>
      </c>
      <c r="Q3069" s="90">
        <v>285053168.80000001</v>
      </c>
      <c r="R3069" s="91">
        <v>1187768.8</v>
      </c>
    </row>
    <row r="3070" spans="1:18" ht="18.600000000000001" thickBot="1" x14ac:dyDescent="0.35">
      <c r="A3070" s="2">
        <v>2022</v>
      </c>
      <c r="B3070" s="79" t="s">
        <v>410</v>
      </c>
      <c r="C3070" s="20" t="s">
        <v>39</v>
      </c>
      <c r="D3070" s="21" t="s">
        <v>18</v>
      </c>
      <c r="E3070" s="21">
        <v>20</v>
      </c>
      <c r="F3070" s="21" t="s">
        <v>19</v>
      </c>
      <c r="G3070" s="88" t="s">
        <v>413</v>
      </c>
      <c r="H3070" s="90">
        <v>2627749752</v>
      </c>
      <c r="I3070" s="90">
        <v>0</v>
      </c>
      <c r="J3070" s="90">
        <v>0</v>
      </c>
      <c r="K3070" s="90">
        <v>0</v>
      </c>
      <c r="L3070" s="90">
        <v>0</v>
      </c>
      <c r="M3070" s="90">
        <f t="shared" si="1384"/>
        <v>0</v>
      </c>
      <c r="N3070" s="89">
        <f t="shared" si="1392"/>
        <v>2627749752</v>
      </c>
      <c r="O3070" s="90">
        <v>2627749752</v>
      </c>
      <c r="P3070" s="90">
        <v>201914226.80000001</v>
      </c>
      <c r="Q3070" s="90">
        <v>201914226.80000001</v>
      </c>
      <c r="R3070" s="91">
        <v>841426.8</v>
      </c>
    </row>
    <row r="3071" spans="1:18" ht="18.600000000000001" thickBot="1" x14ac:dyDescent="0.35">
      <c r="A3071" s="2">
        <v>2022</v>
      </c>
      <c r="B3071" s="79" t="s">
        <v>410</v>
      </c>
      <c r="C3071" s="20" t="s">
        <v>41</v>
      </c>
      <c r="D3071" s="21" t="s">
        <v>18</v>
      </c>
      <c r="E3071" s="21">
        <v>20</v>
      </c>
      <c r="F3071" s="21" t="s">
        <v>19</v>
      </c>
      <c r="G3071" s="88" t="s">
        <v>42</v>
      </c>
      <c r="H3071" s="90">
        <v>2520758848</v>
      </c>
      <c r="I3071" s="90">
        <v>0</v>
      </c>
      <c r="J3071" s="90">
        <v>0</v>
      </c>
      <c r="K3071" s="90">
        <v>0</v>
      </c>
      <c r="L3071" s="90">
        <v>0</v>
      </c>
      <c r="M3071" s="90">
        <f t="shared" si="1384"/>
        <v>0</v>
      </c>
      <c r="N3071" s="89">
        <f t="shared" si="1392"/>
        <v>2520758848</v>
      </c>
      <c r="O3071" s="90">
        <v>2520758848</v>
      </c>
      <c r="P3071" s="90">
        <v>197347752.38</v>
      </c>
      <c r="Q3071" s="90">
        <v>197347752.38</v>
      </c>
      <c r="R3071" s="91">
        <v>1748508.38</v>
      </c>
    </row>
    <row r="3072" spans="1:18" ht="18.600000000000001" thickBot="1" x14ac:dyDescent="0.35">
      <c r="A3072" s="2">
        <v>2022</v>
      </c>
      <c r="B3072" s="79" t="s">
        <v>410</v>
      </c>
      <c r="C3072" s="20" t="s">
        <v>43</v>
      </c>
      <c r="D3072" s="21" t="s">
        <v>18</v>
      </c>
      <c r="E3072" s="21">
        <v>20</v>
      </c>
      <c r="F3072" s="21" t="s">
        <v>19</v>
      </c>
      <c r="G3072" s="88" t="s">
        <v>428</v>
      </c>
      <c r="H3072" s="90">
        <v>1291042158</v>
      </c>
      <c r="I3072" s="90">
        <v>0</v>
      </c>
      <c r="J3072" s="90">
        <v>0</v>
      </c>
      <c r="K3072" s="90">
        <v>0</v>
      </c>
      <c r="L3072" s="90">
        <v>0</v>
      </c>
      <c r="M3072" s="90">
        <f t="shared" si="1384"/>
        <v>0</v>
      </c>
      <c r="N3072" s="89">
        <f t="shared" si="1392"/>
        <v>1291042158</v>
      </c>
      <c r="O3072" s="90">
        <v>1291042158</v>
      </c>
      <c r="P3072" s="90">
        <v>90688998.799999997</v>
      </c>
      <c r="Q3072" s="90">
        <v>90688998.799999997</v>
      </c>
      <c r="R3072" s="91">
        <v>394298.8</v>
      </c>
    </row>
    <row r="3073" spans="1:18" ht="31.8" thickBot="1" x14ac:dyDescent="0.35">
      <c r="A3073" s="2">
        <v>2022</v>
      </c>
      <c r="B3073" s="79" t="s">
        <v>410</v>
      </c>
      <c r="C3073" s="20" t="s">
        <v>45</v>
      </c>
      <c r="D3073" s="21" t="s">
        <v>18</v>
      </c>
      <c r="E3073" s="21">
        <v>20</v>
      </c>
      <c r="F3073" s="21" t="s">
        <v>19</v>
      </c>
      <c r="G3073" s="88" t="s">
        <v>46</v>
      </c>
      <c r="H3073" s="90">
        <v>153073328</v>
      </c>
      <c r="I3073" s="90">
        <v>0</v>
      </c>
      <c r="J3073" s="90">
        <v>0</v>
      </c>
      <c r="K3073" s="90">
        <v>0</v>
      </c>
      <c r="L3073" s="90">
        <v>0</v>
      </c>
      <c r="M3073" s="90">
        <f t="shared" si="1384"/>
        <v>0</v>
      </c>
      <c r="N3073" s="89">
        <f t="shared" si="1392"/>
        <v>153073328</v>
      </c>
      <c r="O3073" s="90">
        <v>153073328</v>
      </c>
      <c r="P3073" s="90">
        <v>11554804.800000001</v>
      </c>
      <c r="Q3073" s="90">
        <v>11554804.800000001</v>
      </c>
      <c r="R3073" s="91">
        <v>48104.800000000003</v>
      </c>
    </row>
    <row r="3074" spans="1:18" ht="18.600000000000001" thickBot="1" x14ac:dyDescent="0.35">
      <c r="A3074" s="2">
        <v>2022</v>
      </c>
      <c r="B3074" s="79" t="s">
        <v>410</v>
      </c>
      <c r="C3074" s="20" t="s">
        <v>47</v>
      </c>
      <c r="D3074" s="21" t="s">
        <v>18</v>
      </c>
      <c r="E3074" s="21">
        <v>20</v>
      </c>
      <c r="F3074" s="21" t="s">
        <v>19</v>
      </c>
      <c r="G3074" s="88" t="s">
        <v>48</v>
      </c>
      <c r="H3074" s="90">
        <v>968339892</v>
      </c>
      <c r="I3074" s="90">
        <v>0</v>
      </c>
      <c r="J3074" s="90">
        <v>0</v>
      </c>
      <c r="K3074" s="90">
        <v>0</v>
      </c>
      <c r="L3074" s="90">
        <v>0</v>
      </c>
      <c r="M3074" s="90">
        <f t="shared" si="1384"/>
        <v>0</v>
      </c>
      <c r="N3074" s="89">
        <f t="shared" si="1392"/>
        <v>968339892</v>
      </c>
      <c r="O3074" s="90">
        <v>968339892</v>
      </c>
      <c r="P3074" s="90">
        <v>68022047.200000003</v>
      </c>
      <c r="Q3074" s="90">
        <v>68022047.200000003</v>
      </c>
      <c r="R3074" s="91">
        <v>295747.20000000001</v>
      </c>
    </row>
    <row r="3075" spans="1:18" ht="18.600000000000001" thickBot="1" x14ac:dyDescent="0.35">
      <c r="A3075" s="2">
        <v>2022</v>
      </c>
      <c r="B3075" s="79" t="s">
        <v>410</v>
      </c>
      <c r="C3075" s="20" t="s">
        <v>49</v>
      </c>
      <c r="D3075" s="21" t="s">
        <v>18</v>
      </c>
      <c r="E3075" s="21">
        <v>20</v>
      </c>
      <c r="F3075" s="21" t="s">
        <v>19</v>
      </c>
      <c r="G3075" s="88" t="s">
        <v>50</v>
      </c>
      <c r="H3075" s="90">
        <v>645611798</v>
      </c>
      <c r="I3075" s="90">
        <v>0</v>
      </c>
      <c r="J3075" s="90">
        <v>0</v>
      </c>
      <c r="K3075" s="90">
        <v>0</v>
      </c>
      <c r="L3075" s="90">
        <v>0</v>
      </c>
      <c r="M3075" s="90">
        <f t="shared" si="1384"/>
        <v>0</v>
      </c>
      <c r="N3075" s="89">
        <f t="shared" si="1392"/>
        <v>645611798</v>
      </c>
      <c r="O3075" s="90">
        <v>645611798</v>
      </c>
      <c r="P3075" s="90">
        <v>45352378</v>
      </c>
      <c r="Q3075" s="90">
        <v>45352378</v>
      </c>
      <c r="R3075" s="91">
        <v>197178</v>
      </c>
    </row>
    <row r="3076" spans="1:18" ht="31.8" thickBot="1" x14ac:dyDescent="0.35">
      <c r="A3076" s="2">
        <v>2022</v>
      </c>
      <c r="B3076" s="79" t="s">
        <v>410</v>
      </c>
      <c r="C3076" s="15" t="s">
        <v>51</v>
      </c>
      <c r="D3076" s="16"/>
      <c r="E3076" s="16"/>
      <c r="F3076" s="21"/>
      <c r="G3076" s="85" t="s">
        <v>52</v>
      </c>
      <c r="H3076" s="86">
        <f>+H3077+H3081+H3082</f>
        <v>4316371000</v>
      </c>
      <c r="I3076" s="86">
        <f>+I3077+I3081+I3082</f>
        <v>0</v>
      </c>
      <c r="J3076" s="86">
        <f>+J3077+J3081+J3082</f>
        <v>0</v>
      </c>
      <c r="K3076" s="86">
        <f>+K3077+K3081+K3082</f>
        <v>0</v>
      </c>
      <c r="L3076" s="86">
        <f>+L3077+L3081+L3082</f>
        <v>0</v>
      </c>
      <c r="M3076" s="86">
        <f t="shared" si="1384"/>
        <v>0</v>
      </c>
      <c r="N3076" s="86">
        <f>+N3077+N3081+N3082</f>
        <v>4316371000</v>
      </c>
      <c r="O3076" s="86">
        <f t="shared" ref="O3076:R3076" si="1393">+O3077+O3081+O3082</f>
        <v>4316371000</v>
      </c>
      <c r="P3076" s="86">
        <f>+P3077+P3081+P3082</f>
        <v>266830475</v>
      </c>
      <c r="Q3076" s="86">
        <f t="shared" si="1393"/>
        <v>266830475</v>
      </c>
      <c r="R3076" s="87">
        <f t="shared" si="1393"/>
        <v>266830475</v>
      </c>
    </row>
    <row r="3077" spans="1:18" ht="31.8" thickBot="1" x14ac:dyDescent="0.35">
      <c r="A3077" s="2">
        <v>2022</v>
      </c>
      <c r="B3077" s="79" t="s">
        <v>410</v>
      </c>
      <c r="C3077" s="15" t="s">
        <v>53</v>
      </c>
      <c r="D3077" s="16"/>
      <c r="E3077" s="16"/>
      <c r="F3077" s="16"/>
      <c r="G3077" s="85" t="s">
        <v>54</v>
      </c>
      <c r="H3077" s="86">
        <f>+H3078+H3079+H3080</f>
        <v>2014091242</v>
      </c>
      <c r="I3077" s="86">
        <f>+I3078+I3079+I3080</f>
        <v>0</v>
      </c>
      <c r="J3077" s="86">
        <f>+J3078+J3079+J3080</f>
        <v>0</v>
      </c>
      <c r="K3077" s="86">
        <f>+K3078+K3079+K3080</f>
        <v>0</v>
      </c>
      <c r="L3077" s="86">
        <f>+L3078+L3079+L3080</f>
        <v>0</v>
      </c>
      <c r="M3077" s="86">
        <f t="shared" si="1384"/>
        <v>0</v>
      </c>
      <c r="N3077" s="134">
        <f>+N3078+N3079+N3080</f>
        <v>2014091242</v>
      </c>
      <c r="O3077" s="86">
        <f t="shared" ref="O3077:R3077" si="1394">+O3078+O3079+O3080</f>
        <v>2014091242</v>
      </c>
      <c r="P3077" s="134">
        <f>+P3078+P3079+P3080</f>
        <v>76337107</v>
      </c>
      <c r="Q3077" s="86">
        <f t="shared" si="1394"/>
        <v>76337107</v>
      </c>
      <c r="R3077" s="87">
        <f t="shared" si="1394"/>
        <v>76337107</v>
      </c>
    </row>
    <row r="3078" spans="1:18" ht="18.600000000000001" thickBot="1" x14ac:dyDescent="0.35">
      <c r="A3078" s="2">
        <v>2022</v>
      </c>
      <c r="B3078" s="79" t="s">
        <v>410</v>
      </c>
      <c r="C3078" s="20" t="s">
        <v>55</v>
      </c>
      <c r="D3078" s="21" t="s">
        <v>18</v>
      </c>
      <c r="E3078" s="21">
        <v>20</v>
      </c>
      <c r="F3078" s="21" t="s">
        <v>19</v>
      </c>
      <c r="G3078" s="88" t="s">
        <v>419</v>
      </c>
      <c r="H3078" s="90">
        <v>750824259</v>
      </c>
      <c r="I3078" s="90">
        <v>0</v>
      </c>
      <c r="J3078" s="90">
        <v>0</v>
      </c>
      <c r="K3078" s="90">
        <v>0</v>
      </c>
      <c r="L3078" s="90">
        <v>0</v>
      </c>
      <c r="M3078" s="90">
        <f t="shared" si="1384"/>
        <v>0</v>
      </c>
      <c r="N3078" s="89">
        <f t="shared" ref="N3078:N3083" si="1395">+H3078+M3078</f>
        <v>750824259</v>
      </c>
      <c r="O3078" s="90">
        <v>750824259</v>
      </c>
      <c r="P3078" s="90">
        <v>42274709</v>
      </c>
      <c r="Q3078" s="90">
        <v>42274709</v>
      </c>
      <c r="R3078" s="91">
        <v>42274709</v>
      </c>
    </row>
    <row r="3079" spans="1:18" ht="18.600000000000001" thickBot="1" x14ac:dyDescent="0.35">
      <c r="A3079" s="2">
        <v>2022</v>
      </c>
      <c r="B3079" s="79" t="s">
        <v>410</v>
      </c>
      <c r="C3079" s="20" t="s">
        <v>57</v>
      </c>
      <c r="D3079" s="21" t="s">
        <v>18</v>
      </c>
      <c r="E3079" s="21">
        <v>20</v>
      </c>
      <c r="F3079" s="21" t="s">
        <v>19</v>
      </c>
      <c r="G3079" s="88" t="s">
        <v>58</v>
      </c>
      <c r="H3079" s="90">
        <v>1055441724</v>
      </c>
      <c r="I3079" s="90">
        <v>0</v>
      </c>
      <c r="J3079" s="90">
        <v>0</v>
      </c>
      <c r="K3079" s="90">
        <v>0</v>
      </c>
      <c r="L3079" s="90">
        <v>0</v>
      </c>
      <c r="M3079" s="90">
        <f t="shared" si="1384"/>
        <v>0</v>
      </c>
      <c r="N3079" s="89">
        <f t="shared" si="1395"/>
        <v>1055441724</v>
      </c>
      <c r="O3079" s="90">
        <v>1055441724</v>
      </c>
      <c r="P3079" s="90">
        <v>27844526</v>
      </c>
      <c r="Q3079" s="90">
        <v>27844526</v>
      </c>
      <c r="R3079" s="91">
        <v>27844526</v>
      </c>
    </row>
    <row r="3080" spans="1:18" ht="18.600000000000001" thickBot="1" x14ac:dyDescent="0.35">
      <c r="A3080" s="2">
        <v>2022</v>
      </c>
      <c r="B3080" s="79" t="s">
        <v>410</v>
      </c>
      <c r="C3080" s="20" t="s">
        <v>59</v>
      </c>
      <c r="D3080" s="21" t="s">
        <v>18</v>
      </c>
      <c r="E3080" s="21">
        <v>20</v>
      </c>
      <c r="F3080" s="21" t="s">
        <v>19</v>
      </c>
      <c r="G3080" s="88" t="s">
        <v>60</v>
      </c>
      <c r="H3080" s="90">
        <v>207825259</v>
      </c>
      <c r="I3080" s="90">
        <v>0</v>
      </c>
      <c r="J3080" s="90">
        <v>0</v>
      </c>
      <c r="K3080" s="90">
        <v>0</v>
      </c>
      <c r="L3080" s="90">
        <v>0</v>
      </c>
      <c r="M3080" s="90">
        <f t="shared" si="1384"/>
        <v>0</v>
      </c>
      <c r="N3080" s="89">
        <f t="shared" si="1395"/>
        <v>207825259</v>
      </c>
      <c r="O3080" s="90">
        <v>207825259</v>
      </c>
      <c r="P3080" s="90">
        <v>6217872</v>
      </c>
      <c r="Q3080" s="90">
        <v>6217872</v>
      </c>
      <c r="R3080" s="91">
        <v>6217872</v>
      </c>
    </row>
    <row r="3081" spans="1:18" ht="18.600000000000001" thickBot="1" x14ac:dyDescent="0.35">
      <c r="A3081" s="2">
        <v>2022</v>
      </c>
      <c r="B3081" s="79" t="s">
        <v>410</v>
      </c>
      <c r="C3081" s="20" t="s">
        <v>61</v>
      </c>
      <c r="D3081" s="21" t="s">
        <v>18</v>
      </c>
      <c r="E3081" s="21">
        <v>20</v>
      </c>
      <c r="F3081" s="21" t="s">
        <v>19</v>
      </c>
      <c r="G3081" s="88" t="s">
        <v>62</v>
      </c>
      <c r="H3081" s="90">
        <v>2176888008</v>
      </c>
      <c r="I3081" s="90">
        <v>0</v>
      </c>
      <c r="J3081" s="90">
        <v>0</v>
      </c>
      <c r="K3081" s="90">
        <v>0</v>
      </c>
      <c r="L3081" s="90">
        <v>0</v>
      </c>
      <c r="M3081" s="90">
        <f t="shared" si="1384"/>
        <v>0</v>
      </c>
      <c r="N3081" s="89">
        <f t="shared" si="1395"/>
        <v>2176888008</v>
      </c>
      <c r="O3081" s="90">
        <v>2176888008</v>
      </c>
      <c r="P3081" s="90">
        <v>190493368</v>
      </c>
      <c r="Q3081" s="90">
        <v>190493368</v>
      </c>
      <c r="R3081" s="91">
        <v>190493368</v>
      </c>
    </row>
    <row r="3082" spans="1:18" ht="18.600000000000001" thickBot="1" x14ac:dyDescent="0.35">
      <c r="A3082" s="2">
        <v>2022</v>
      </c>
      <c r="B3082" s="79" t="s">
        <v>410</v>
      </c>
      <c r="C3082" s="20" t="s">
        <v>63</v>
      </c>
      <c r="D3082" s="21" t="s">
        <v>18</v>
      </c>
      <c r="E3082" s="21">
        <v>20</v>
      </c>
      <c r="F3082" s="21" t="s">
        <v>19</v>
      </c>
      <c r="G3082" s="88" t="s">
        <v>64</v>
      </c>
      <c r="H3082" s="90">
        <v>125391750</v>
      </c>
      <c r="I3082" s="90">
        <v>0</v>
      </c>
      <c r="J3082" s="90">
        <v>0</v>
      </c>
      <c r="K3082" s="90">
        <v>0</v>
      </c>
      <c r="L3082" s="90">
        <v>0</v>
      </c>
      <c r="M3082" s="90">
        <f t="shared" si="1384"/>
        <v>0</v>
      </c>
      <c r="N3082" s="89">
        <f t="shared" si="1395"/>
        <v>125391750</v>
      </c>
      <c r="O3082" s="90">
        <v>125391750</v>
      </c>
      <c r="P3082" s="90">
        <v>0</v>
      </c>
      <c r="Q3082" s="90">
        <v>0</v>
      </c>
      <c r="R3082" s="91">
        <v>0</v>
      </c>
    </row>
    <row r="3083" spans="1:18" ht="31.8" thickBot="1" x14ac:dyDescent="0.35">
      <c r="A3083" s="2">
        <v>2022</v>
      </c>
      <c r="B3083" s="79" t="s">
        <v>410</v>
      </c>
      <c r="C3083" s="15" t="s">
        <v>65</v>
      </c>
      <c r="D3083" s="16" t="s">
        <v>18</v>
      </c>
      <c r="E3083" s="16">
        <v>20</v>
      </c>
      <c r="F3083" s="16" t="s">
        <v>19</v>
      </c>
      <c r="G3083" s="85" t="s">
        <v>66</v>
      </c>
      <c r="H3083" s="93">
        <v>2282058000</v>
      </c>
      <c r="I3083" s="93">
        <v>0</v>
      </c>
      <c r="J3083" s="93">
        <v>0</v>
      </c>
      <c r="K3083" s="93">
        <v>0</v>
      </c>
      <c r="L3083" s="94">
        <v>0</v>
      </c>
      <c r="M3083" s="95">
        <f t="shared" si="1384"/>
        <v>0</v>
      </c>
      <c r="N3083" s="86">
        <f t="shared" si="1395"/>
        <v>2282058000</v>
      </c>
      <c r="O3083" s="94">
        <v>0</v>
      </c>
      <c r="P3083" s="94">
        <v>0</v>
      </c>
      <c r="Q3083" s="94">
        <v>0</v>
      </c>
      <c r="R3083" s="96">
        <v>0</v>
      </c>
    </row>
    <row r="3084" spans="1:18" ht="18.600000000000001" thickBot="1" x14ac:dyDescent="0.35">
      <c r="A3084" s="2">
        <v>2022</v>
      </c>
      <c r="B3084" s="79" t="s">
        <v>410</v>
      </c>
      <c r="C3084" s="15" t="s">
        <v>67</v>
      </c>
      <c r="D3084" s="16"/>
      <c r="E3084" s="16"/>
      <c r="F3084" s="21"/>
      <c r="G3084" s="85" t="s">
        <v>68</v>
      </c>
      <c r="H3084" s="95">
        <f>+H3085</f>
        <v>19419071000</v>
      </c>
      <c r="I3084" s="95">
        <f>+I3085</f>
        <v>0</v>
      </c>
      <c r="J3084" s="95">
        <f>+J3085</f>
        <v>0</v>
      </c>
      <c r="K3084" s="95">
        <f>+K3085</f>
        <v>70000000</v>
      </c>
      <c r="L3084" s="95">
        <f>+L3085</f>
        <v>70000000</v>
      </c>
      <c r="M3084" s="95">
        <f t="shared" si="1384"/>
        <v>0</v>
      </c>
      <c r="N3084" s="95">
        <f>+N3085</f>
        <v>19419071000</v>
      </c>
      <c r="O3084" s="95">
        <f>+O3085</f>
        <v>13506840058</v>
      </c>
      <c r="P3084" s="95">
        <f t="shared" ref="P3084:R3084" si="1396">+P3085</f>
        <v>12062893704.57</v>
      </c>
      <c r="Q3084" s="95">
        <f t="shared" si="1396"/>
        <v>1580276933.95</v>
      </c>
      <c r="R3084" s="97">
        <f t="shared" si="1396"/>
        <v>1493316071.95</v>
      </c>
    </row>
    <row r="3085" spans="1:18" ht="18.600000000000001" thickBot="1" x14ac:dyDescent="0.35">
      <c r="A3085" s="2">
        <v>2022</v>
      </c>
      <c r="B3085" s="79" t="s">
        <v>410</v>
      </c>
      <c r="C3085" s="15" t="s">
        <v>77</v>
      </c>
      <c r="D3085" s="16"/>
      <c r="E3085" s="16"/>
      <c r="F3085" s="21"/>
      <c r="G3085" s="85" t="s">
        <v>78</v>
      </c>
      <c r="H3085" s="94">
        <f>+H3086+H3098</f>
        <v>19419071000</v>
      </c>
      <c r="I3085" s="94">
        <f>+I3086+I3098</f>
        <v>0</v>
      </c>
      <c r="J3085" s="94">
        <f>+J3086+J3098</f>
        <v>0</v>
      </c>
      <c r="K3085" s="94">
        <f>+K3086+K3098</f>
        <v>70000000</v>
      </c>
      <c r="L3085" s="94">
        <f>+L3086+L3098</f>
        <v>70000000</v>
      </c>
      <c r="M3085" s="94">
        <f t="shared" si="1384"/>
        <v>0</v>
      </c>
      <c r="N3085" s="94">
        <f>+N3086+N3098</f>
        <v>19419071000</v>
      </c>
      <c r="O3085" s="94">
        <f t="shared" ref="O3085:Q3085" si="1397">+O3086+O3098</f>
        <v>13506840058</v>
      </c>
      <c r="P3085" s="94">
        <f t="shared" si="1397"/>
        <v>12062893704.57</v>
      </c>
      <c r="Q3085" s="94">
        <f t="shared" si="1397"/>
        <v>1580276933.95</v>
      </c>
      <c r="R3085" s="96">
        <f>+R3086+R3098</f>
        <v>1493316071.95</v>
      </c>
    </row>
    <row r="3086" spans="1:18" ht="18.600000000000001" thickBot="1" x14ac:dyDescent="0.35">
      <c r="A3086" s="2">
        <v>2022</v>
      </c>
      <c r="B3086" s="79" t="s">
        <v>410</v>
      </c>
      <c r="C3086" s="15" t="s">
        <v>79</v>
      </c>
      <c r="D3086" s="16"/>
      <c r="E3086" s="16"/>
      <c r="F3086" s="21"/>
      <c r="G3086" s="85" t="s">
        <v>80</v>
      </c>
      <c r="H3086" s="95">
        <f>+H3087+H3091</f>
        <v>189934492</v>
      </c>
      <c r="I3086" s="95">
        <f t="shared" ref="I3086:L3086" si="1398">+I3087+I3091</f>
        <v>0</v>
      </c>
      <c r="J3086" s="95">
        <f t="shared" si="1398"/>
        <v>0</v>
      </c>
      <c r="K3086" s="95">
        <f t="shared" si="1398"/>
        <v>0</v>
      </c>
      <c r="L3086" s="95">
        <f t="shared" si="1398"/>
        <v>0</v>
      </c>
      <c r="M3086" s="95">
        <f t="shared" si="1384"/>
        <v>0</v>
      </c>
      <c r="N3086" s="95">
        <f t="shared" ref="N3086:R3086" si="1399">+N3087+N3091</f>
        <v>189934492</v>
      </c>
      <c r="O3086" s="95">
        <f t="shared" si="1399"/>
        <v>46616969</v>
      </c>
      <c r="P3086" s="95">
        <f t="shared" si="1399"/>
        <v>40607969</v>
      </c>
      <c r="Q3086" s="95">
        <f t="shared" si="1399"/>
        <v>7000000</v>
      </c>
      <c r="R3086" s="97">
        <f t="shared" si="1399"/>
        <v>0</v>
      </c>
    </row>
    <row r="3087" spans="1:18" ht="47.4" thickBot="1" x14ac:dyDescent="0.35">
      <c r="A3087" s="2">
        <v>2022</v>
      </c>
      <c r="B3087" s="79" t="s">
        <v>410</v>
      </c>
      <c r="C3087" s="15" t="s">
        <v>81</v>
      </c>
      <c r="D3087" s="21"/>
      <c r="E3087" s="21"/>
      <c r="F3087" s="21"/>
      <c r="G3087" s="85" t="s">
        <v>82</v>
      </c>
      <c r="H3087" s="95">
        <f>+H3088+H3089+H3090</f>
        <v>22285314</v>
      </c>
      <c r="I3087" s="95">
        <f>+I3088+I3089+I3090</f>
        <v>0</v>
      </c>
      <c r="J3087" s="95">
        <f>+J3088+J3089+J3090</f>
        <v>0</v>
      </c>
      <c r="K3087" s="95">
        <f>+K3088+K3089+K3090</f>
        <v>0</v>
      </c>
      <c r="L3087" s="95">
        <f>+L3088+L3089+L3090</f>
        <v>0</v>
      </c>
      <c r="M3087" s="95">
        <f t="shared" si="1384"/>
        <v>0</v>
      </c>
      <c r="N3087" s="95">
        <f>+N3088+N3089+N3090</f>
        <v>22285314</v>
      </c>
      <c r="O3087" s="95">
        <f>+O3088+O3089+O3090</f>
        <v>3016724</v>
      </c>
      <c r="P3087" s="95">
        <f t="shared" ref="P3087:R3087" si="1400">+P3088+P3089+P3090</f>
        <v>3014724</v>
      </c>
      <c r="Q3087" s="95">
        <f t="shared" si="1400"/>
        <v>0</v>
      </c>
      <c r="R3087" s="97">
        <f t="shared" si="1400"/>
        <v>0</v>
      </c>
    </row>
    <row r="3088" spans="1:18" ht="47.4" thickBot="1" x14ac:dyDescent="0.35">
      <c r="A3088" s="2">
        <v>2022</v>
      </c>
      <c r="B3088" s="79" t="s">
        <v>410</v>
      </c>
      <c r="C3088" s="20" t="s">
        <v>83</v>
      </c>
      <c r="D3088" s="21" t="s">
        <v>18</v>
      </c>
      <c r="E3088" s="21">
        <v>20</v>
      </c>
      <c r="F3088" s="21" t="s">
        <v>19</v>
      </c>
      <c r="G3088" s="88" t="s">
        <v>84</v>
      </c>
      <c r="H3088" s="90">
        <v>17785314</v>
      </c>
      <c r="I3088" s="90">
        <v>0</v>
      </c>
      <c r="J3088" s="90">
        <v>0</v>
      </c>
      <c r="K3088" s="90">
        <v>0</v>
      </c>
      <c r="L3088" s="90">
        <v>0</v>
      </c>
      <c r="M3088" s="90">
        <f t="shared" si="1384"/>
        <v>0</v>
      </c>
      <c r="N3088" s="90">
        <f>+H3088+M3088</f>
        <v>17785314</v>
      </c>
      <c r="O3088" s="92">
        <v>3015724</v>
      </c>
      <c r="P3088" s="92">
        <v>3014724</v>
      </c>
      <c r="Q3088" s="90">
        <v>0</v>
      </c>
      <c r="R3088" s="91">
        <v>0</v>
      </c>
    </row>
    <row r="3089" spans="1:18" ht="31.8" thickBot="1" x14ac:dyDescent="0.35">
      <c r="A3089" s="2">
        <v>2022</v>
      </c>
      <c r="B3089" s="79" t="s">
        <v>410</v>
      </c>
      <c r="C3089" s="20" t="s">
        <v>85</v>
      </c>
      <c r="D3089" s="21" t="s">
        <v>18</v>
      </c>
      <c r="E3089" s="21">
        <v>20</v>
      </c>
      <c r="F3089" s="21" t="s">
        <v>19</v>
      </c>
      <c r="G3089" s="88" t="s">
        <v>86</v>
      </c>
      <c r="H3089" s="90">
        <v>1500000</v>
      </c>
      <c r="I3089" s="90">
        <v>0</v>
      </c>
      <c r="J3089" s="90">
        <v>0</v>
      </c>
      <c r="K3089" s="90">
        <v>0</v>
      </c>
      <c r="L3089" s="90">
        <v>0</v>
      </c>
      <c r="M3089" s="90">
        <f t="shared" si="1384"/>
        <v>0</v>
      </c>
      <c r="N3089" s="90">
        <f>+H3089+M3089</f>
        <v>1500000</v>
      </c>
      <c r="O3089" s="92">
        <v>1000</v>
      </c>
      <c r="P3089" s="92">
        <v>0</v>
      </c>
      <c r="Q3089" s="90">
        <v>0</v>
      </c>
      <c r="R3089" s="91">
        <v>0</v>
      </c>
    </row>
    <row r="3090" spans="1:18" ht="18.600000000000001" thickBot="1" x14ac:dyDescent="0.35">
      <c r="A3090" s="2">
        <v>2022</v>
      </c>
      <c r="B3090" s="79" t="s">
        <v>410</v>
      </c>
      <c r="C3090" s="20" t="s">
        <v>457</v>
      </c>
      <c r="D3090" s="21" t="s">
        <v>18</v>
      </c>
      <c r="E3090" s="21">
        <v>20</v>
      </c>
      <c r="F3090" s="21" t="s">
        <v>19</v>
      </c>
      <c r="G3090" s="88" t="s">
        <v>458</v>
      </c>
      <c r="H3090" s="90">
        <v>3000000</v>
      </c>
      <c r="I3090" s="90">
        <v>0</v>
      </c>
      <c r="J3090" s="90">
        <v>0</v>
      </c>
      <c r="K3090" s="90">
        <v>0</v>
      </c>
      <c r="L3090" s="90">
        <v>0</v>
      </c>
      <c r="M3090" s="90">
        <f t="shared" si="1384"/>
        <v>0</v>
      </c>
      <c r="N3090" s="90">
        <f>+H3090+M3090</f>
        <v>3000000</v>
      </c>
      <c r="O3090" s="92">
        <v>0</v>
      </c>
      <c r="P3090" s="92">
        <v>0</v>
      </c>
      <c r="Q3090" s="90">
        <v>0</v>
      </c>
      <c r="R3090" s="91">
        <v>0</v>
      </c>
    </row>
    <row r="3091" spans="1:18" ht="31.8" thickBot="1" x14ac:dyDescent="0.35">
      <c r="A3091" s="2">
        <v>2022</v>
      </c>
      <c r="B3091" s="79" t="s">
        <v>410</v>
      </c>
      <c r="C3091" s="33" t="s">
        <v>87</v>
      </c>
      <c r="D3091" s="21"/>
      <c r="E3091" s="21"/>
      <c r="F3091" s="21"/>
      <c r="G3091" s="85" t="s">
        <v>88</v>
      </c>
      <c r="H3091" s="95">
        <f>+H3092+H3093+H3095+H3096+H3097+H3094</f>
        <v>167649178</v>
      </c>
      <c r="I3091" s="95">
        <f>+I3092+I3093+I3095+I3096+I3097+I3094</f>
        <v>0</v>
      </c>
      <c r="J3091" s="95">
        <f>+J3092+J3093+J3095+J3096+J3097+J3094</f>
        <v>0</v>
      </c>
      <c r="K3091" s="95">
        <f>+K3092+K3093+K3095+K3096+K3097+K3094</f>
        <v>0</v>
      </c>
      <c r="L3091" s="95">
        <f>+L3092+L3093+L3095+L3096+L3097+L3094</f>
        <v>0</v>
      </c>
      <c r="M3091" s="95">
        <f t="shared" si="1384"/>
        <v>0</v>
      </c>
      <c r="N3091" s="95">
        <f>+N3092+N3093+N3095+N3096+N3097+N3094</f>
        <v>167649178</v>
      </c>
      <c r="O3091" s="95">
        <f>+O3092+O3093+O3095+O3096+O3097+O3094</f>
        <v>43600245</v>
      </c>
      <c r="P3091" s="95">
        <f t="shared" ref="P3091:R3091" si="1401">+P3092+P3093+P3095+P3096+P3097+P3094</f>
        <v>37593245</v>
      </c>
      <c r="Q3091" s="95">
        <f t="shared" si="1401"/>
        <v>7000000</v>
      </c>
      <c r="R3091" s="97">
        <f t="shared" si="1401"/>
        <v>0</v>
      </c>
    </row>
    <row r="3092" spans="1:18" ht="31.8" thickBot="1" x14ac:dyDescent="0.35">
      <c r="A3092" s="2">
        <v>2022</v>
      </c>
      <c r="B3092" s="79" t="s">
        <v>410</v>
      </c>
      <c r="C3092" s="34" t="s">
        <v>89</v>
      </c>
      <c r="D3092" s="21" t="s">
        <v>18</v>
      </c>
      <c r="E3092" s="21">
        <v>20</v>
      </c>
      <c r="F3092" s="21" t="s">
        <v>19</v>
      </c>
      <c r="G3092" s="88" t="s">
        <v>90</v>
      </c>
      <c r="H3092" s="90">
        <v>97696672</v>
      </c>
      <c r="I3092" s="90">
        <v>0</v>
      </c>
      <c r="J3092" s="90">
        <v>0</v>
      </c>
      <c r="K3092" s="90">
        <v>0</v>
      </c>
      <c r="L3092" s="90">
        <v>0</v>
      </c>
      <c r="M3092" s="90">
        <f t="shared" si="1384"/>
        <v>0</v>
      </c>
      <c r="N3092" s="90">
        <f t="shared" ref="N3092:N3097" si="1402">+H3092+M3092</f>
        <v>97696672</v>
      </c>
      <c r="O3092" s="92">
        <v>2120210</v>
      </c>
      <c r="P3092" s="92">
        <v>2119210</v>
      </c>
      <c r="Q3092" s="90">
        <v>0</v>
      </c>
      <c r="R3092" s="91">
        <v>0</v>
      </c>
    </row>
    <row r="3093" spans="1:18" ht="47.4" thickBot="1" x14ac:dyDescent="0.35">
      <c r="A3093" s="2">
        <v>2022</v>
      </c>
      <c r="B3093" s="79" t="s">
        <v>410</v>
      </c>
      <c r="C3093" s="34" t="s">
        <v>91</v>
      </c>
      <c r="D3093" s="21" t="s">
        <v>18</v>
      </c>
      <c r="E3093" s="21">
        <v>20</v>
      </c>
      <c r="F3093" s="21" t="s">
        <v>19</v>
      </c>
      <c r="G3093" s="88" t="s">
        <v>92</v>
      </c>
      <c r="H3093" s="90">
        <v>53360773</v>
      </c>
      <c r="I3093" s="90">
        <v>0</v>
      </c>
      <c r="J3093" s="90">
        <v>0</v>
      </c>
      <c r="K3093" s="90">
        <v>0</v>
      </c>
      <c r="L3093" s="90">
        <v>0</v>
      </c>
      <c r="M3093" s="90">
        <f t="shared" si="1384"/>
        <v>0</v>
      </c>
      <c r="N3093" s="90">
        <f t="shared" si="1402"/>
        <v>53360773</v>
      </c>
      <c r="O3093" s="92">
        <v>34669480</v>
      </c>
      <c r="P3093" s="92">
        <v>34668480</v>
      </c>
      <c r="Q3093" s="90">
        <v>7000000</v>
      </c>
      <c r="R3093" s="91">
        <v>0</v>
      </c>
    </row>
    <row r="3094" spans="1:18" ht="18.600000000000001" thickBot="1" x14ac:dyDescent="0.35">
      <c r="A3094" s="2">
        <v>2022</v>
      </c>
      <c r="B3094" s="79" t="s">
        <v>410</v>
      </c>
      <c r="C3094" s="34" t="s">
        <v>93</v>
      </c>
      <c r="D3094" s="21" t="s">
        <v>18</v>
      </c>
      <c r="E3094" s="21">
        <v>20</v>
      </c>
      <c r="F3094" s="21" t="s">
        <v>19</v>
      </c>
      <c r="G3094" s="88" t="s">
        <v>94</v>
      </c>
      <c r="H3094" s="90">
        <v>3000000</v>
      </c>
      <c r="I3094" s="90">
        <v>0</v>
      </c>
      <c r="J3094" s="90">
        <v>0</v>
      </c>
      <c r="K3094" s="90">
        <v>0</v>
      </c>
      <c r="L3094" s="90">
        <v>0</v>
      </c>
      <c r="M3094" s="90">
        <f t="shared" si="1384"/>
        <v>0</v>
      </c>
      <c r="N3094" s="90">
        <f t="shared" si="1402"/>
        <v>3000000</v>
      </c>
      <c r="O3094" s="92">
        <v>1000</v>
      </c>
      <c r="P3094" s="92">
        <v>0</v>
      </c>
      <c r="Q3094" s="90">
        <v>0</v>
      </c>
      <c r="R3094" s="91">
        <v>0</v>
      </c>
    </row>
    <row r="3095" spans="1:18" ht="47.4" thickBot="1" x14ac:dyDescent="0.35">
      <c r="A3095" s="2">
        <v>2022</v>
      </c>
      <c r="B3095" s="79" t="s">
        <v>410</v>
      </c>
      <c r="C3095" s="34" t="s">
        <v>95</v>
      </c>
      <c r="D3095" s="21" t="s">
        <v>18</v>
      </c>
      <c r="E3095" s="21">
        <v>20</v>
      </c>
      <c r="F3095" s="21" t="s">
        <v>19</v>
      </c>
      <c r="G3095" s="88" t="s">
        <v>96</v>
      </c>
      <c r="H3095" s="90">
        <v>3492117</v>
      </c>
      <c r="I3095" s="90">
        <v>0</v>
      </c>
      <c r="J3095" s="90">
        <v>0</v>
      </c>
      <c r="K3095" s="90">
        <v>0</v>
      </c>
      <c r="L3095" s="90">
        <v>0</v>
      </c>
      <c r="M3095" s="90">
        <f t="shared" si="1384"/>
        <v>0</v>
      </c>
      <c r="N3095" s="90">
        <f t="shared" si="1402"/>
        <v>3492117</v>
      </c>
      <c r="O3095" s="92">
        <v>505260</v>
      </c>
      <c r="P3095" s="92">
        <v>504260</v>
      </c>
      <c r="Q3095" s="90">
        <v>0</v>
      </c>
      <c r="R3095" s="91">
        <v>0</v>
      </c>
    </row>
    <row r="3096" spans="1:18" ht="18.600000000000001" thickBot="1" x14ac:dyDescent="0.35">
      <c r="A3096" s="2">
        <v>2022</v>
      </c>
      <c r="B3096" s="79" t="s">
        <v>410</v>
      </c>
      <c r="C3096" s="34" t="s">
        <v>97</v>
      </c>
      <c r="D3096" s="21" t="s">
        <v>18</v>
      </c>
      <c r="E3096" s="21">
        <v>20</v>
      </c>
      <c r="F3096" s="21" t="s">
        <v>19</v>
      </c>
      <c r="G3096" s="88" t="s">
        <v>98</v>
      </c>
      <c r="H3096" s="90">
        <v>8099616</v>
      </c>
      <c r="I3096" s="90">
        <v>0</v>
      </c>
      <c r="J3096" s="90">
        <v>0</v>
      </c>
      <c r="K3096" s="90">
        <v>0</v>
      </c>
      <c r="L3096" s="90">
        <v>0</v>
      </c>
      <c r="M3096" s="90">
        <f t="shared" si="1384"/>
        <v>0</v>
      </c>
      <c r="N3096" s="90">
        <f t="shared" si="1402"/>
        <v>8099616</v>
      </c>
      <c r="O3096" s="92">
        <v>6302295</v>
      </c>
      <c r="P3096" s="92">
        <v>301295</v>
      </c>
      <c r="Q3096" s="90">
        <v>0</v>
      </c>
      <c r="R3096" s="91">
        <v>0</v>
      </c>
    </row>
    <row r="3097" spans="1:18" ht="18.600000000000001" thickBot="1" x14ac:dyDescent="0.35">
      <c r="A3097" s="2">
        <v>2022</v>
      </c>
      <c r="B3097" s="79" t="s">
        <v>410</v>
      </c>
      <c r="C3097" s="34" t="s">
        <v>99</v>
      </c>
      <c r="D3097" s="21" t="s">
        <v>18</v>
      </c>
      <c r="E3097" s="21">
        <v>20</v>
      </c>
      <c r="F3097" s="21" t="s">
        <v>19</v>
      </c>
      <c r="G3097" s="88" t="s">
        <v>100</v>
      </c>
      <c r="H3097" s="90">
        <v>2000000</v>
      </c>
      <c r="I3097" s="90">
        <v>0</v>
      </c>
      <c r="J3097" s="90">
        <v>0</v>
      </c>
      <c r="K3097" s="90">
        <v>0</v>
      </c>
      <c r="L3097" s="90">
        <v>0</v>
      </c>
      <c r="M3097" s="90">
        <f t="shared" si="1384"/>
        <v>0</v>
      </c>
      <c r="N3097" s="90">
        <f t="shared" si="1402"/>
        <v>2000000</v>
      </c>
      <c r="O3097" s="92">
        <v>2000</v>
      </c>
      <c r="P3097" s="92">
        <v>0</v>
      </c>
      <c r="Q3097" s="90">
        <v>0</v>
      </c>
      <c r="R3097" s="91">
        <v>0</v>
      </c>
    </row>
    <row r="3098" spans="1:18" ht="18.600000000000001" thickBot="1" x14ac:dyDescent="0.35">
      <c r="A3098" s="2">
        <v>2022</v>
      </c>
      <c r="B3098" s="79" t="s">
        <v>410</v>
      </c>
      <c r="C3098" s="15" t="s">
        <v>101</v>
      </c>
      <c r="D3098" s="21"/>
      <c r="E3098" s="21"/>
      <c r="F3098" s="21"/>
      <c r="G3098" s="85" t="s">
        <v>102</v>
      </c>
      <c r="H3098" s="95">
        <f>+H3099+H3110+H3117+H3123+H3106</f>
        <v>19229136508</v>
      </c>
      <c r="I3098" s="95">
        <f t="shared" ref="I3098:L3098" si="1403">+I3099+I3110+I3117+I3123+I3106</f>
        <v>0</v>
      </c>
      <c r="J3098" s="95">
        <f t="shared" si="1403"/>
        <v>0</v>
      </c>
      <c r="K3098" s="95">
        <f t="shared" si="1403"/>
        <v>70000000</v>
      </c>
      <c r="L3098" s="95">
        <f t="shared" si="1403"/>
        <v>70000000</v>
      </c>
      <c r="M3098" s="95">
        <f t="shared" si="1384"/>
        <v>0</v>
      </c>
      <c r="N3098" s="95">
        <f>+N3099+N3110+N3117+N3123+N3106</f>
        <v>19229136508</v>
      </c>
      <c r="O3098" s="95">
        <f>+O3099+O3110+O3117+O3123+O3106</f>
        <v>13460223089</v>
      </c>
      <c r="P3098" s="95">
        <f t="shared" ref="P3098:Q3098" si="1404">+P3099+P3110+P3117+P3123+P3106</f>
        <v>12022285735.57</v>
      </c>
      <c r="Q3098" s="95">
        <f t="shared" si="1404"/>
        <v>1573276933.95</v>
      </c>
      <c r="R3098" s="97">
        <f>+R3099+R3110+R3117+R3123+R3106</f>
        <v>1493316071.95</v>
      </c>
    </row>
    <row r="3099" spans="1:18" ht="63" thickBot="1" x14ac:dyDescent="0.35">
      <c r="A3099" s="2">
        <v>2022</v>
      </c>
      <c r="B3099" s="79" t="s">
        <v>410</v>
      </c>
      <c r="C3099" s="15" t="s">
        <v>103</v>
      </c>
      <c r="D3099" s="21"/>
      <c r="E3099" s="21"/>
      <c r="F3099" s="21"/>
      <c r="G3099" s="85" t="s">
        <v>104</v>
      </c>
      <c r="H3099" s="95">
        <f>+H3100+H3103+H3104+H3105+H3102+H3101</f>
        <v>952153325</v>
      </c>
      <c r="I3099" s="95">
        <f t="shared" ref="I3099:L3099" si="1405">+I3100+I3103+I3104+I3105+I3102+I3101</f>
        <v>0</v>
      </c>
      <c r="J3099" s="95">
        <f t="shared" si="1405"/>
        <v>0</v>
      </c>
      <c r="K3099" s="95">
        <f t="shared" si="1405"/>
        <v>0</v>
      </c>
      <c r="L3099" s="95">
        <f t="shared" si="1405"/>
        <v>0</v>
      </c>
      <c r="M3099" s="95">
        <f t="shared" si="1384"/>
        <v>0</v>
      </c>
      <c r="N3099" s="95">
        <f>+N3100+N3103+N3104+N3105+N3102+N3101</f>
        <v>952153325</v>
      </c>
      <c r="O3099" s="95">
        <f>+O3100+O3103+O3104+O3105+O3102+O3101</f>
        <v>706174569.33000004</v>
      </c>
      <c r="P3099" s="95">
        <f t="shared" ref="P3099:R3099" si="1406">+P3100+P3103+P3104+P3105+P3102+P3101</f>
        <v>338978490.33000004</v>
      </c>
      <c r="Q3099" s="95">
        <f t="shared" si="1406"/>
        <v>24455921</v>
      </c>
      <c r="R3099" s="97">
        <f t="shared" si="1406"/>
        <v>19055921</v>
      </c>
    </row>
    <row r="3100" spans="1:18" ht="31.8" thickBot="1" x14ac:dyDescent="0.35">
      <c r="A3100" s="2">
        <v>2022</v>
      </c>
      <c r="B3100" s="79" t="s">
        <v>410</v>
      </c>
      <c r="C3100" s="20" t="s">
        <v>105</v>
      </c>
      <c r="D3100" s="21" t="s">
        <v>18</v>
      </c>
      <c r="E3100" s="21">
        <v>20</v>
      </c>
      <c r="F3100" s="21" t="s">
        <v>19</v>
      </c>
      <c r="G3100" s="88" t="s">
        <v>106</v>
      </c>
      <c r="H3100" s="90">
        <v>16420000</v>
      </c>
      <c r="I3100" s="90">
        <v>0</v>
      </c>
      <c r="J3100" s="90">
        <v>0</v>
      </c>
      <c r="K3100" s="90">
        <v>0</v>
      </c>
      <c r="L3100" s="90">
        <v>0</v>
      </c>
      <c r="M3100" s="90">
        <f t="shared" si="1384"/>
        <v>0</v>
      </c>
      <c r="N3100" s="90">
        <f t="shared" ref="N3100:N3105" si="1407">+H3100+M3100</f>
        <v>16420000</v>
      </c>
      <c r="O3100" s="92">
        <v>2400000</v>
      </c>
      <c r="P3100" s="92">
        <v>2400000</v>
      </c>
      <c r="Q3100" s="90">
        <v>2400000</v>
      </c>
      <c r="R3100" s="91">
        <v>0</v>
      </c>
    </row>
    <row r="3101" spans="1:18" ht="18.600000000000001" thickBot="1" x14ac:dyDescent="0.35">
      <c r="A3101" s="2">
        <v>2022</v>
      </c>
      <c r="B3101" s="79" t="s">
        <v>410</v>
      </c>
      <c r="C3101" s="20" t="s">
        <v>443</v>
      </c>
      <c r="D3101" s="21" t="s">
        <v>18</v>
      </c>
      <c r="E3101" s="21">
        <v>20</v>
      </c>
      <c r="F3101" s="21" t="s">
        <v>19</v>
      </c>
      <c r="G3101" s="88" t="s">
        <v>444</v>
      </c>
      <c r="H3101" s="90">
        <v>86852600</v>
      </c>
      <c r="I3101" s="90">
        <v>0</v>
      </c>
      <c r="J3101" s="90">
        <v>0</v>
      </c>
      <c r="K3101" s="90">
        <v>0</v>
      </c>
      <c r="L3101" s="90">
        <v>0</v>
      </c>
      <c r="M3101" s="90">
        <f t="shared" si="1384"/>
        <v>0</v>
      </c>
      <c r="N3101" s="90">
        <f t="shared" si="1407"/>
        <v>86852600</v>
      </c>
      <c r="O3101" s="92">
        <v>85852600</v>
      </c>
      <c r="P3101" s="92">
        <v>85852600</v>
      </c>
      <c r="Q3101" s="90">
        <v>0</v>
      </c>
      <c r="R3101" s="91">
        <v>0</v>
      </c>
    </row>
    <row r="3102" spans="1:18" ht="18.600000000000001" thickBot="1" x14ac:dyDescent="0.35">
      <c r="A3102" s="2">
        <v>2022</v>
      </c>
      <c r="B3102" s="79" t="s">
        <v>410</v>
      </c>
      <c r="C3102" s="20" t="s">
        <v>397</v>
      </c>
      <c r="D3102" s="21" t="s">
        <v>18</v>
      </c>
      <c r="E3102" s="21">
        <v>20</v>
      </c>
      <c r="F3102" s="21" t="s">
        <v>19</v>
      </c>
      <c r="G3102" s="88" t="s">
        <v>398</v>
      </c>
      <c r="H3102" s="90">
        <v>15717514</v>
      </c>
      <c r="I3102" s="90">
        <v>0</v>
      </c>
      <c r="J3102" s="90">
        <v>0</v>
      </c>
      <c r="K3102" s="90">
        <v>0</v>
      </c>
      <c r="L3102" s="90">
        <v>0</v>
      </c>
      <c r="M3102" s="90">
        <f t="shared" si="1384"/>
        <v>0</v>
      </c>
      <c r="N3102" s="90">
        <f t="shared" si="1407"/>
        <v>15717514</v>
      </c>
      <c r="O3102" s="92">
        <v>2942570</v>
      </c>
      <c r="P3102" s="92">
        <v>2941570</v>
      </c>
      <c r="Q3102" s="90">
        <v>0</v>
      </c>
      <c r="R3102" s="91">
        <v>0</v>
      </c>
    </row>
    <row r="3103" spans="1:18" ht="18.600000000000001" thickBot="1" x14ac:dyDescent="0.35">
      <c r="A3103" s="2">
        <v>2022</v>
      </c>
      <c r="B3103" s="79" t="s">
        <v>410</v>
      </c>
      <c r="C3103" s="20" t="s">
        <v>107</v>
      </c>
      <c r="D3103" s="21" t="s">
        <v>18</v>
      </c>
      <c r="E3103" s="21">
        <v>20</v>
      </c>
      <c r="F3103" s="21" t="s">
        <v>19</v>
      </c>
      <c r="G3103" s="88" t="s">
        <v>108</v>
      </c>
      <c r="H3103" s="90">
        <v>25215211</v>
      </c>
      <c r="I3103" s="90">
        <v>0</v>
      </c>
      <c r="J3103" s="90">
        <v>0</v>
      </c>
      <c r="K3103" s="90">
        <v>0</v>
      </c>
      <c r="L3103" s="90">
        <v>0</v>
      </c>
      <c r="M3103" s="90">
        <f t="shared" si="1384"/>
        <v>0</v>
      </c>
      <c r="N3103" s="90">
        <f t="shared" si="1407"/>
        <v>25215211</v>
      </c>
      <c r="O3103" s="92">
        <v>4360983.33</v>
      </c>
      <c r="P3103" s="92">
        <v>4359983.33</v>
      </c>
      <c r="Q3103" s="90">
        <v>3000000</v>
      </c>
      <c r="R3103" s="91">
        <v>0</v>
      </c>
    </row>
    <row r="3104" spans="1:18" ht="18.600000000000001" thickBot="1" x14ac:dyDescent="0.35">
      <c r="A3104" s="2">
        <v>2022</v>
      </c>
      <c r="B3104" s="79" t="s">
        <v>410</v>
      </c>
      <c r="C3104" s="20" t="s">
        <v>109</v>
      </c>
      <c r="D3104" s="21" t="s">
        <v>18</v>
      </c>
      <c r="E3104" s="21">
        <v>20</v>
      </c>
      <c r="F3104" s="21" t="s">
        <v>19</v>
      </c>
      <c r="G3104" s="88" t="s">
        <v>110</v>
      </c>
      <c r="H3104" s="90">
        <v>421698000</v>
      </c>
      <c r="I3104" s="90">
        <v>0</v>
      </c>
      <c r="J3104" s="90">
        <v>0</v>
      </c>
      <c r="K3104" s="90">
        <v>0</v>
      </c>
      <c r="L3104" s="90">
        <v>0</v>
      </c>
      <c r="M3104" s="90">
        <f t="shared" si="1384"/>
        <v>0</v>
      </c>
      <c r="N3104" s="90">
        <f t="shared" si="1407"/>
        <v>421698000</v>
      </c>
      <c r="O3104" s="92">
        <v>224368416</v>
      </c>
      <c r="P3104" s="92">
        <v>224368416</v>
      </c>
      <c r="Q3104" s="90">
        <v>0</v>
      </c>
      <c r="R3104" s="91">
        <v>0</v>
      </c>
    </row>
    <row r="3105" spans="1:18" ht="31.8" thickBot="1" x14ac:dyDescent="0.35">
      <c r="A3105" s="2">
        <v>2022</v>
      </c>
      <c r="B3105" s="79" t="s">
        <v>410</v>
      </c>
      <c r="C3105" s="20" t="s">
        <v>111</v>
      </c>
      <c r="D3105" s="21" t="s">
        <v>18</v>
      </c>
      <c r="E3105" s="21">
        <v>20</v>
      </c>
      <c r="F3105" s="21" t="s">
        <v>19</v>
      </c>
      <c r="G3105" s="88" t="s">
        <v>112</v>
      </c>
      <c r="H3105" s="90">
        <v>386250000</v>
      </c>
      <c r="I3105" s="90">
        <v>0</v>
      </c>
      <c r="J3105" s="90">
        <v>0</v>
      </c>
      <c r="K3105" s="90">
        <v>0</v>
      </c>
      <c r="L3105" s="90">
        <v>0</v>
      </c>
      <c r="M3105" s="90">
        <f t="shared" si="1384"/>
        <v>0</v>
      </c>
      <c r="N3105" s="90">
        <f t="shared" si="1407"/>
        <v>386250000</v>
      </c>
      <c r="O3105" s="92">
        <v>386250000</v>
      </c>
      <c r="P3105" s="92">
        <v>19055921</v>
      </c>
      <c r="Q3105" s="90">
        <v>19055921</v>
      </c>
      <c r="R3105" s="91">
        <v>19055921</v>
      </c>
    </row>
    <row r="3106" spans="1:18" ht="47.4" thickBot="1" x14ac:dyDescent="0.35">
      <c r="A3106" s="2">
        <v>2022</v>
      </c>
      <c r="B3106" s="79" t="s">
        <v>410</v>
      </c>
      <c r="C3106" s="15" t="s">
        <v>113</v>
      </c>
      <c r="D3106" s="21"/>
      <c r="E3106" s="21"/>
      <c r="F3106" s="21"/>
      <c r="G3106" s="85" t="s">
        <v>114</v>
      </c>
      <c r="H3106" s="95">
        <f>+H3107+H3108+H3109</f>
        <v>9992637352</v>
      </c>
      <c r="I3106" s="95">
        <f>+I3107+I3108+I3109</f>
        <v>0</v>
      </c>
      <c r="J3106" s="95">
        <f>+J3107+J3108+J3109</f>
        <v>0</v>
      </c>
      <c r="K3106" s="95">
        <f>+K3107+K3108+K3109</f>
        <v>0</v>
      </c>
      <c r="L3106" s="95">
        <f>+L3107+L3108+L3109</f>
        <v>0</v>
      </c>
      <c r="M3106" s="95">
        <f t="shared" si="1384"/>
        <v>0</v>
      </c>
      <c r="N3106" s="95">
        <f>+N3107+N3108+N3109</f>
        <v>9992637352</v>
      </c>
      <c r="O3106" s="95">
        <f>+O3107+O3108+O3109</f>
        <v>6128981977</v>
      </c>
      <c r="P3106" s="95">
        <f t="shared" ref="P3106:R3106" si="1408">+P3107+P3108+P3109</f>
        <v>5469126986</v>
      </c>
      <c r="Q3106" s="95">
        <f t="shared" si="1408"/>
        <v>1470721029.3800001</v>
      </c>
      <c r="R3106" s="97">
        <f t="shared" si="1408"/>
        <v>1470721029.3800001</v>
      </c>
    </row>
    <row r="3107" spans="1:18" ht="18.600000000000001" thickBot="1" x14ac:dyDescent="0.35">
      <c r="A3107" s="2">
        <v>2022</v>
      </c>
      <c r="B3107" s="79" t="s">
        <v>410</v>
      </c>
      <c r="C3107" s="20" t="s">
        <v>115</v>
      </c>
      <c r="D3107" s="21" t="s">
        <v>18</v>
      </c>
      <c r="E3107" s="21">
        <v>20</v>
      </c>
      <c r="F3107" s="21" t="s">
        <v>19</v>
      </c>
      <c r="G3107" s="88" t="s">
        <v>116</v>
      </c>
      <c r="H3107" s="90">
        <v>1637544870</v>
      </c>
      <c r="I3107" s="90">
        <v>0</v>
      </c>
      <c r="J3107" s="90">
        <v>0</v>
      </c>
      <c r="K3107" s="90">
        <v>0</v>
      </c>
      <c r="L3107" s="90">
        <v>0</v>
      </c>
      <c r="M3107" s="90">
        <f t="shared" si="1384"/>
        <v>0</v>
      </c>
      <c r="N3107" s="90">
        <f>+H3107+M3107</f>
        <v>1637544870</v>
      </c>
      <c r="O3107" s="90">
        <v>1102557146</v>
      </c>
      <c r="P3107" s="90">
        <v>1102532155</v>
      </c>
      <c r="Q3107" s="90">
        <v>939197774</v>
      </c>
      <c r="R3107" s="91">
        <v>939197774</v>
      </c>
    </row>
    <row r="3108" spans="1:18" ht="18.600000000000001" thickBot="1" x14ac:dyDescent="0.35">
      <c r="A3108" s="2">
        <v>2022</v>
      </c>
      <c r="B3108" s="79" t="s">
        <v>410</v>
      </c>
      <c r="C3108" s="20" t="s">
        <v>117</v>
      </c>
      <c r="D3108" s="21" t="s">
        <v>18</v>
      </c>
      <c r="E3108" s="21">
        <v>20</v>
      </c>
      <c r="F3108" s="21" t="s">
        <v>19</v>
      </c>
      <c r="G3108" s="88" t="s">
        <v>118</v>
      </c>
      <c r="H3108" s="90">
        <v>8350831932</v>
      </c>
      <c r="I3108" s="90">
        <v>0</v>
      </c>
      <c r="J3108" s="90">
        <v>0</v>
      </c>
      <c r="K3108" s="90">
        <v>0</v>
      </c>
      <c r="L3108" s="90">
        <v>0</v>
      </c>
      <c r="M3108" s="90">
        <f t="shared" si="1384"/>
        <v>0</v>
      </c>
      <c r="N3108" s="90">
        <f>+H3108+M3108</f>
        <v>8350831932</v>
      </c>
      <c r="O3108" s="90">
        <v>5025058434</v>
      </c>
      <c r="P3108" s="90">
        <v>4365228434</v>
      </c>
      <c r="Q3108" s="90">
        <v>531523255.38</v>
      </c>
      <c r="R3108" s="91">
        <v>531523255.38</v>
      </c>
    </row>
    <row r="3109" spans="1:18" ht="31.8" thickBot="1" x14ac:dyDescent="0.35">
      <c r="A3109" s="2">
        <v>2022</v>
      </c>
      <c r="B3109" s="79" t="s">
        <v>410</v>
      </c>
      <c r="C3109" s="20" t="s">
        <v>119</v>
      </c>
      <c r="D3109" s="21" t="s">
        <v>18</v>
      </c>
      <c r="E3109" s="21">
        <v>20</v>
      </c>
      <c r="F3109" s="21" t="s">
        <v>19</v>
      </c>
      <c r="G3109" s="88" t="s">
        <v>120</v>
      </c>
      <c r="H3109" s="90">
        <v>4260550</v>
      </c>
      <c r="I3109" s="90">
        <v>0</v>
      </c>
      <c r="J3109" s="90">
        <v>0</v>
      </c>
      <c r="K3109" s="90">
        <v>0</v>
      </c>
      <c r="L3109" s="90">
        <v>0</v>
      </c>
      <c r="M3109" s="90">
        <f t="shared" si="1384"/>
        <v>0</v>
      </c>
      <c r="N3109" s="90">
        <f>+H3109+M3109</f>
        <v>4260550</v>
      </c>
      <c r="O3109" s="90">
        <v>1366397</v>
      </c>
      <c r="P3109" s="90">
        <v>1366397</v>
      </c>
      <c r="Q3109" s="90">
        <v>0</v>
      </c>
      <c r="R3109" s="91">
        <v>0</v>
      </c>
    </row>
    <row r="3110" spans="1:18" ht="31.8" thickBot="1" x14ac:dyDescent="0.35">
      <c r="A3110" s="2">
        <v>2022</v>
      </c>
      <c r="B3110" s="79" t="s">
        <v>410</v>
      </c>
      <c r="C3110" s="15" t="s">
        <v>121</v>
      </c>
      <c r="D3110" s="21"/>
      <c r="E3110" s="21"/>
      <c r="F3110" s="21"/>
      <c r="G3110" s="85" t="s">
        <v>122</v>
      </c>
      <c r="H3110" s="95">
        <f>SUM(H3111:H3116)</f>
        <v>7651445831</v>
      </c>
      <c r="I3110" s="95">
        <f>SUM(I3111:I3116)</f>
        <v>0</v>
      </c>
      <c r="J3110" s="95">
        <f>SUM(J3111:J3116)</f>
        <v>0</v>
      </c>
      <c r="K3110" s="95">
        <f>SUM(K3111:K3116)</f>
        <v>70000000</v>
      </c>
      <c r="L3110" s="95">
        <f>SUM(L3111:L3116)</f>
        <v>70000000</v>
      </c>
      <c r="M3110" s="95">
        <f t="shared" si="1384"/>
        <v>0</v>
      </c>
      <c r="N3110" s="95">
        <f>SUM(N3111:N3116)</f>
        <v>7651445831</v>
      </c>
      <c r="O3110" s="95">
        <f>SUM(O3111:O3116)</f>
        <v>6267564392.6700001</v>
      </c>
      <c r="P3110" s="95">
        <f t="shared" ref="P3110:R3110" si="1409">SUM(P3111:P3116)</f>
        <v>5858006963.2399998</v>
      </c>
      <c r="Q3110" s="95">
        <f t="shared" si="1409"/>
        <v>71926687.569999993</v>
      </c>
      <c r="R3110" s="97">
        <f t="shared" si="1409"/>
        <v>3365825.57</v>
      </c>
    </row>
    <row r="3111" spans="1:18" ht="18.600000000000001" thickBot="1" x14ac:dyDescent="0.35">
      <c r="A3111" s="2">
        <v>2022</v>
      </c>
      <c r="B3111" s="79" t="s">
        <v>410</v>
      </c>
      <c r="C3111" s="20" t="s">
        <v>123</v>
      </c>
      <c r="D3111" s="21" t="s">
        <v>18</v>
      </c>
      <c r="E3111" s="21">
        <v>20</v>
      </c>
      <c r="F3111" s="21" t="s">
        <v>19</v>
      </c>
      <c r="G3111" s="88" t="s">
        <v>124</v>
      </c>
      <c r="H3111" s="90">
        <v>2184505767</v>
      </c>
      <c r="I3111" s="90">
        <v>0</v>
      </c>
      <c r="J3111" s="90">
        <v>0</v>
      </c>
      <c r="K3111" s="90">
        <v>0</v>
      </c>
      <c r="L3111" s="90">
        <v>70000000</v>
      </c>
      <c r="M3111" s="90">
        <f t="shared" si="1384"/>
        <v>-70000000</v>
      </c>
      <c r="N3111" s="90">
        <f t="shared" ref="N3111:N3116" si="1410">+H3111+M3111</f>
        <v>2114505767</v>
      </c>
      <c r="O3111" s="90">
        <v>1974657208</v>
      </c>
      <c r="P3111" s="90">
        <v>1974278372</v>
      </c>
      <c r="Q3111" s="90">
        <v>59026830</v>
      </c>
      <c r="R3111" s="91">
        <v>21164</v>
      </c>
    </row>
    <row r="3112" spans="1:18" ht="31.8" thickBot="1" x14ac:dyDescent="0.35">
      <c r="A3112" s="2">
        <v>2022</v>
      </c>
      <c r="B3112" s="79" t="s">
        <v>410</v>
      </c>
      <c r="C3112" s="20" t="s">
        <v>125</v>
      </c>
      <c r="D3112" s="21" t="s">
        <v>18</v>
      </c>
      <c r="E3112" s="21">
        <v>20</v>
      </c>
      <c r="F3112" s="21" t="s">
        <v>19</v>
      </c>
      <c r="G3112" s="88" t="s">
        <v>126</v>
      </c>
      <c r="H3112" s="90">
        <v>3068205231</v>
      </c>
      <c r="I3112" s="90">
        <v>0</v>
      </c>
      <c r="J3112" s="90">
        <v>0</v>
      </c>
      <c r="K3112" s="90">
        <v>70000000</v>
      </c>
      <c r="L3112" s="90">
        <v>0</v>
      </c>
      <c r="M3112" s="90">
        <f t="shared" si="1384"/>
        <v>70000000</v>
      </c>
      <c r="N3112" s="90">
        <f t="shared" si="1410"/>
        <v>3138205231</v>
      </c>
      <c r="O3112" s="90">
        <v>3074112615</v>
      </c>
      <c r="P3112" s="90">
        <v>2957394960</v>
      </c>
      <c r="Q3112" s="90">
        <v>12563196</v>
      </c>
      <c r="R3112" s="91">
        <v>3008000</v>
      </c>
    </row>
    <row r="3113" spans="1:18" ht="31.8" thickBot="1" x14ac:dyDescent="0.35">
      <c r="A3113" s="2">
        <v>2022</v>
      </c>
      <c r="B3113" s="79" t="s">
        <v>410</v>
      </c>
      <c r="C3113" s="20" t="s">
        <v>127</v>
      </c>
      <c r="D3113" s="21" t="s">
        <v>18</v>
      </c>
      <c r="E3113" s="21">
        <v>20</v>
      </c>
      <c r="F3113" s="21" t="s">
        <v>19</v>
      </c>
      <c r="G3113" s="88" t="s">
        <v>128</v>
      </c>
      <c r="H3113" s="90">
        <v>373553600</v>
      </c>
      <c r="I3113" s="90">
        <v>0</v>
      </c>
      <c r="J3113" s="90">
        <v>0</v>
      </c>
      <c r="K3113" s="90">
        <v>0</v>
      </c>
      <c r="L3113" s="90">
        <v>0</v>
      </c>
      <c r="M3113" s="90">
        <f t="shared" si="1384"/>
        <v>0</v>
      </c>
      <c r="N3113" s="90">
        <f t="shared" si="1410"/>
        <v>373553600</v>
      </c>
      <c r="O3113" s="90">
        <v>258583600</v>
      </c>
      <c r="P3113" s="90">
        <v>49947661.57</v>
      </c>
      <c r="Q3113" s="90">
        <v>336661.57</v>
      </c>
      <c r="R3113" s="91">
        <v>336661.57</v>
      </c>
    </row>
    <row r="3114" spans="1:18" ht="18.600000000000001" thickBot="1" x14ac:dyDescent="0.35">
      <c r="A3114" s="2">
        <v>2022</v>
      </c>
      <c r="B3114" s="79" t="s">
        <v>410</v>
      </c>
      <c r="C3114" s="20" t="s">
        <v>129</v>
      </c>
      <c r="D3114" s="21" t="s">
        <v>18</v>
      </c>
      <c r="E3114" s="21">
        <v>20</v>
      </c>
      <c r="F3114" s="21" t="s">
        <v>19</v>
      </c>
      <c r="G3114" s="88" t="s">
        <v>130</v>
      </c>
      <c r="H3114" s="90">
        <v>1353159517</v>
      </c>
      <c r="I3114" s="90">
        <v>0</v>
      </c>
      <c r="J3114" s="90">
        <v>0</v>
      </c>
      <c r="K3114" s="90">
        <v>0</v>
      </c>
      <c r="L3114" s="90">
        <v>0</v>
      </c>
      <c r="M3114" s="90">
        <f t="shared" si="1384"/>
        <v>0</v>
      </c>
      <c r="N3114" s="90">
        <f t="shared" si="1410"/>
        <v>1353159517</v>
      </c>
      <c r="O3114" s="90">
        <v>658373969.66999996</v>
      </c>
      <c r="P3114" s="90">
        <v>658273969.66999996</v>
      </c>
      <c r="Q3114" s="90">
        <v>0</v>
      </c>
      <c r="R3114" s="91">
        <v>0</v>
      </c>
    </row>
    <row r="3115" spans="1:18" ht="47.4" thickBot="1" x14ac:dyDescent="0.35">
      <c r="A3115" s="2">
        <v>2022</v>
      </c>
      <c r="B3115" s="79" t="s">
        <v>410</v>
      </c>
      <c r="C3115" s="20" t="s">
        <v>131</v>
      </c>
      <c r="D3115" s="21" t="s">
        <v>18</v>
      </c>
      <c r="E3115" s="21">
        <v>20</v>
      </c>
      <c r="F3115" s="21" t="s">
        <v>19</v>
      </c>
      <c r="G3115" s="88" t="s">
        <v>132</v>
      </c>
      <c r="H3115" s="90">
        <v>213650000</v>
      </c>
      <c r="I3115" s="90">
        <v>0</v>
      </c>
      <c r="J3115" s="90">
        <v>0</v>
      </c>
      <c r="K3115" s="90">
        <v>0</v>
      </c>
      <c r="L3115" s="90">
        <v>0</v>
      </c>
      <c r="M3115" s="90">
        <f t="shared" si="1384"/>
        <v>0</v>
      </c>
      <c r="N3115" s="90">
        <f t="shared" si="1410"/>
        <v>213650000</v>
      </c>
      <c r="O3115" s="90">
        <v>83700000</v>
      </c>
      <c r="P3115" s="90">
        <v>0</v>
      </c>
      <c r="Q3115" s="90">
        <v>0</v>
      </c>
      <c r="R3115" s="91">
        <v>0</v>
      </c>
    </row>
    <row r="3116" spans="1:18" ht="47.4" thickBot="1" x14ac:dyDescent="0.35">
      <c r="A3116" s="2">
        <v>2022</v>
      </c>
      <c r="B3116" s="79" t="s">
        <v>410</v>
      </c>
      <c r="C3116" s="20" t="s">
        <v>133</v>
      </c>
      <c r="D3116" s="21" t="s">
        <v>18</v>
      </c>
      <c r="E3116" s="21">
        <v>20</v>
      </c>
      <c r="F3116" s="21" t="s">
        <v>19</v>
      </c>
      <c r="G3116" s="88" t="s">
        <v>134</v>
      </c>
      <c r="H3116" s="90">
        <v>458371716</v>
      </c>
      <c r="I3116" s="90">
        <v>0</v>
      </c>
      <c r="J3116" s="90">
        <v>0</v>
      </c>
      <c r="K3116" s="90">
        <v>0</v>
      </c>
      <c r="L3116" s="90">
        <v>0</v>
      </c>
      <c r="M3116" s="90">
        <f t="shared" ref="M3116:M3179" si="1411">+I3116-J3116+K3116-L3116</f>
        <v>0</v>
      </c>
      <c r="N3116" s="90">
        <f t="shared" si="1410"/>
        <v>458371716</v>
      </c>
      <c r="O3116" s="90">
        <v>218137000</v>
      </c>
      <c r="P3116" s="90">
        <v>218112000</v>
      </c>
      <c r="Q3116" s="90">
        <v>0</v>
      </c>
      <c r="R3116" s="91">
        <v>0</v>
      </c>
    </row>
    <row r="3117" spans="1:18" ht="31.8" thickBot="1" x14ac:dyDescent="0.35">
      <c r="A3117" s="2">
        <v>2022</v>
      </c>
      <c r="B3117" s="79" t="s">
        <v>410</v>
      </c>
      <c r="C3117" s="15" t="s">
        <v>135</v>
      </c>
      <c r="D3117" s="21"/>
      <c r="E3117" s="21"/>
      <c r="F3117" s="21"/>
      <c r="G3117" s="85" t="s">
        <v>136</v>
      </c>
      <c r="H3117" s="95">
        <f>SUM(H3118:H3122)</f>
        <v>587900000</v>
      </c>
      <c r="I3117" s="95">
        <f>SUM(I3118:I3122)</f>
        <v>0</v>
      </c>
      <c r="J3117" s="95">
        <f>SUM(J3118:J3122)</f>
        <v>0</v>
      </c>
      <c r="K3117" s="95">
        <f>SUM(K3118:K3122)</f>
        <v>0</v>
      </c>
      <c r="L3117" s="95">
        <f>SUM(L3118:L3122)</f>
        <v>0</v>
      </c>
      <c r="M3117" s="95">
        <f t="shared" si="1411"/>
        <v>0</v>
      </c>
      <c r="N3117" s="95">
        <f>SUM(N3118:N3122)</f>
        <v>587900000</v>
      </c>
      <c r="O3117" s="95">
        <f>SUM(O3118:O3122)</f>
        <v>351502150</v>
      </c>
      <c r="P3117" s="95">
        <f t="shared" ref="P3117:R3117" si="1412">SUM(P3118:P3122)</f>
        <v>350173296</v>
      </c>
      <c r="Q3117" s="95">
        <f t="shared" si="1412"/>
        <v>173296</v>
      </c>
      <c r="R3117" s="97">
        <f t="shared" si="1412"/>
        <v>173296</v>
      </c>
    </row>
    <row r="3118" spans="1:18" ht="18.600000000000001" thickBot="1" x14ac:dyDescent="0.35">
      <c r="A3118" s="2">
        <v>2022</v>
      </c>
      <c r="B3118" s="79" t="s">
        <v>410</v>
      </c>
      <c r="C3118" s="20" t="s">
        <v>137</v>
      </c>
      <c r="D3118" s="21" t="s">
        <v>18</v>
      </c>
      <c r="E3118" s="21">
        <v>20</v>
      </c>
      <c r="F3118" s="21" t="s">
        <v>19</v>
      </c>
      <c r="G3118" s="88" t="s">
        <v>138</v>
      </c>
      <c r="H3118" s="90">
        <v>282000000</v>
      </c>
      <c r="I3118" s="90">
        <v>0</v>
      </c>
      <c r="J3118" s="90">
        <v>0</v>
      </c>
      <c r="K3118" s="90">
        <v>0</v>
      </c>
      <c r="L3118" s="90">
        <v>0</v>
      </c>
      <c r="M3118" s="90">
        <f t="shared" si="1411"/>
        <v>0</v>
      </c>
      <c r="N3118" s="90">
        <f t="shared" ref="N3118:N3123" si="1413">+H3118+M3118</f>
        <v>282000000</v>
      </c>
      <c r="O3118" s="90">
        <v>120001000</v>
      </c>
      <c r="P3118" s="90">
        <v>120000000</v>
      </c>
      <c r="Q3118" s="90">
        <v>0</v>
      </c>
      <c r="R3118" s="91">
        <v>0</v>
      </c>
    </row>
    <row r="3119" spans="1:18" ht="31.8" thickBot="1" x14ac:dyDescent="0.35">
      <c r="A3119" s="2">
        <v>2022</v>
      </c>
      <c r="B3119" s="79" t="s">
        <v>410</v>
      </c>
      <c r="C3119" s="20" t="s">
        <v>139</v>
      </c>
      <c r="D3119" s="21" t="s">
        <v>18</v>
      </c>
      <c r="E3119" s="21">
        <v>20</v>
      </c>
      <c r="F3119" s="21" t="s">
        <v>19</v>
      </c>
      <c r="G3119" s="88" t="s">
        <v>140</v>
      </c>
      <c r="H3119" s="90">
        <v>35000000</v>
      </c>
      <c r="I3119" s="90">
        <v>0</v>
      </c>
      <c r="J3119" s="90">
        <v>0</v>
      </c>
      <c r="K3119" s="90">
        <v>0</v>
      </c>
      <c r="L3119" s="90">
        <v>0</v>
      </c>
      <c r="M3119" s="90">
        <f t="shared" si="1411"/>
        <v>0</v>
      </c>
      <c r="N3119" s="90">
        <f t="shared" si="1413"/>
        <v>35000000</v>
      </c>
      <c r="O3119" s="90">
        <v>350</v>
      </c>
      <c r="P3119" s="90">
        <v>0</v>
      </c>
      <c r="Q3119" s="90">
        <v>0</v>
      </c>
      <c r="R3119" s="91">
        <v>0</v>
      </c>
    </row>
    <row r="3120" spans="1:18" ht="47.4" thickBot="1" x14ac:dyDescent="0.35">
      <c r="A3120" s="2">
        <v>2022</v>
      </c>
      <c r="B3120" s="79" t="s">
        <v>410</v>
      </c>
      <c r="C3120" s="20" t="s">
        <v>141</v>
      </c>
      <c r="D3120" s="21" t="s">
        <v>18</v>
      </c>
      <c r="E3120" s="21">
        <v>20</v>
      </c>
      <c r="F3120" s="21" t="s">
        <v>19</v>
      </c>
      <c r="G3120" s="88" t="s">
        <v>142</v>
      </c>
      <c r="H3120" s="90">
        <v>1500000</v>
      </c>
      <c r="I3120" s="90">
        <v>0</v>
      </c>
      <c r="J3120" s="90">
        <v>0</v>
      </c>
      <c r="K3120" s="90">
        <v>0</v>
      </c>
      <c r="L3120" s="90">
        <v>0</v>
      </c>
      <c r="M3120" s="90">
        <f t="shared" si="1411"/>
        <v>0</v>
      </c>
      <c r="N3120" s="90">
        <f t="shared" si="1413"/>
        <v>1500000</v>
      </c>
      <c r="O3120" s="90">
        <v>1500000</v>
      </c>
      <c r="P3120" s="90">
        <v>173296</v>
      </c>
      <c r="Q3120" s="90">
        <v>173296</v>
      </c>
      <c r="R3120" s="91">
        <v>173296</v>
      </c>
    </row>
    <row r="3121" spans="1:18" ht="31.8" thickBot="1" x14ac:dyDescent="0.35">
      <c r="A3121" s="2">
        <v>2022</v>
      </c>
      <c r="B3121" s="79" t="s">
        <v>410</v>
      </c>
      <c r="C3121" s="20" t="s">
        <v>143</v>
      </c>
      <c r="D3121" s="21" t="s">
        <v>18</v>
      </c>
      <c r="E3121" s="21">
        <v>20</v>
      </c>
      <c r="F3121" s="21" t="s">
        <v>19</v>
      </c>
      <c r="G3121" s="88" t="s">
        <v>144</v>
      </c>
      <c r="H3121" s="90">
        <v>239400000</v>
      </c>
      <c r="I3121" s="90">
        <v>0</v>
      </c>
      <c r="J3121" s="90">
        <v>0</v>
      </c>
      <c r="K3121" s="90">
        <v>0</v>
      </c>
      <c r="L3121" s="90">
        <v>0</v>
      </c>
      <c r="M3121" s="90">
        <f t="shared" si="1411"/>
        <v>0</v>
      </c>
      <c r="N3121" s="92">
        <f t="shared" si="1413"/>
        <v>239400000</v>
      </c>
      <c r="O3121" s="90">
        <v>200000800</v>
      </c>
      <c r="P3121" s="90">
        <v>200000000</v>
      </c>
      <c r="Q3121" s="90">
        <v>0</v>
      </c>
      <c r="R3121" s="91">
        <v>0</v>
      </c>
    </row>
    <row r="3122" spans="1:18" ht="18.600000000000001" thickBot="1" x14ac:dyDescent="0.35">
      <c r="A3122" s="2">
        <v>2022</v>
      </c>
      <c r="B3122" s="79" t="s">
        <v>410</v>
      </c>
      <c r="C3122" s="20" t="s">
        <v>145</v>
      </c>
      <c r="D3122" s="21" t="s">
        <v>18</v>
      </c>
      <c r="E3122" s="21">
        <v>20</v>
      </c>
      <c r="F3122" s="21" t="s">
        <v>19</v>
      </c>
      <c r="G3122" s="88" t="s">
        <v>146</v>
      </c>
      <c r="H3122" s="90">
        <v>30000000</v>
      </c>
      <c r="I3122" s="90">
        <v>0</v>
      </c>
      <c r="J3122" s="90">
        <v>0</v>
      </c>
      <c r="K3122" s="90">
        <v>0</v>
      </c>
      <c r="L3122" s="90">
        <v>0</v>
      </c>
      <c r="M3122" s="90">
        <f t="shared" si="1411"/>
        <v>0</v>
      </c>
      <c r="N3122" s="92">
        <f t="shared" si="1413"/>
        <v>30000000</v>
      </c>
      <c r="O3122" s="90">
        <v>30000000</v>
      </c>
      <c r="P3122" s="90">
        <v>30000000</v>
      </c>
      <c r="Q3122" s="90">
        <v>0</v>
      </c>
      <c r="R3122" s="91">
        <v>0</v>
      </c>
    </row>
    <row r="3123" spans="1:18" ht="18.600000000000001" thickBot="1" x14ac:dyDescent="0.35">
      <c r="A3123" s="2">
        <v>2022</v>
      </c>
      <c r="B3123" s="79" t="s">
        <v>410</v>
      </c>
      <c r="C3123" s="15" t="s">
        <v>147</v>
      </c>
      <c r="D3123" s="21" t="s">
        <v>18</v>
      </c>
      <c r="E3123" s="21">
        <v>20</v>
      </c>
      <c r="F3123" s="21" t="s">
        <v>19</v>
      </c>
      <c r="G3123" s="85" t="s">
        <v>148</v>
      </c>
      <c r="H3123" s="95">
        <v>45000000</v>
      </c>
      <c r="I3123" s="95">
        <v>0</v>
      </c>
      <c r="J3123" s="95">
        <v>0</v>
      </c>
      <c r="K3123" s="95">
        <v>0</v>
      </c>
      <c r="L3123" s="95">
        <v>0</v>
      </c>
      <c r="M3123" s="95">
        <f t="shared" si="1411"/>
        <v>0</v>
      </c>
      <c r="N3123" s="95">
        <f t="shared" si="1413"/>
        <v>45000000</v>
      </c>
      <c r="O3123" s="95">
        <v>6000000</v>
      </c>
      <c r="P3123" s="95">
        <v>6000000</v>
      </c>
      <c r="Q3123" s="95">
        <v>6000000</v>
      </c>
      <c r="R3123" s="97">
        <v>0</v>
      </c>
    </row>
    <row r="3124" spans="1:18" ht="18.600000000000001" thickBot="1" x14ac:dyDescent="0.35">
      <c r="A3124" s="2">
        <v>2022</v>
      </c>
      <c r="B3124" s="79" t="s">
        <v>410</v>
      </c>
      <c r="C3124" s="15" t="s">
        <v>149</v>
      </c>
      <c r="D3124" s="16"/>
      <c r="E3124" s="16"/>
      <c r="F3124" s="21"/>
      <c r="G3124" s="85" t="s">
        <v>150</v>
      </c>
      <c r="H3124" s="95">
        <f>+H3125+H3128+H3133+H3134</f>
        <v>14851097370</v>
      </c>
      <c r="I3124" s="95">
        <f t="shared" ref="I3124:K3124" si="1414">+I3125+I3128+I3133+I3134</f>
        <v>0</v>
      </c>
      <c r="J3124" s="95">
        <f t="shared" si="1414"/>
        <v>0</v>
      </c>
      <c r="K3124" s="95">
        <f t="shared" si="1414"/>
        <v>0</v>
      </c>
      <c r="L3124" s="95">
        <f>+L3125+L3128+L3133+L3134</f>
        <v>0</v>
      </c>
      <c r="M3124" s="95">
        <f t="shared" si="1411"/>
        <v>0</v>
      </c>
      <c r="N3124" s="95">
        <f>+N3125+N3128+N3133+N3134</f>
        <v>14851097370</v>
      </c>
      <c r="O3124" s="95">
        <f t="shared" ref="O3124:Q3124" si="1415">+O3125+O3128+O3133+O3134</f>
        <v>202764000</v>
      </c>
      <c r="P3124" s="95">
        <f t="shared" si="1415"/>
        <v>1394363.17</v>
      </c>
      <c r="Q3124" s="95">
        <f t="shared" si="1415"/>
        <v>0</v>
      </c>
      <c r="R3124" s="97">
        <f t="shared" ref="R3124" si="1416">+R3125+R3128+R3133</f>
        <v>0</v>
      </c>
    </row>
    <row r="3125" spans="1:18" ht="18.600000000000001" thickBot="1" x14ac:dyDescent="0.35">
      <c r="A3125" s="2">
        <v>2022</v>
      </c>
      <c r="B3125" s="79" t="s">
        <v>410</v>
      </c>
      <c r="C3125" s="15" t="s">
        <v>151</v>
      </c>
      <c r="D3125" s="16"/>
      <c r="E3125" s="16"/>
      <c r="F3125" s="21"/>
      <c r="G3125" s="85" t="s">
        <v>152</v>
      </c>
      <c r="H3125" s="95">
        <f>+H3126</f>
        <v>5574395000</v>
      </c>
      <c r="I3125" s="95">
        <f t="shared" ref="I3125:L3126" si="1417">+I3126</f>
        <v>0</v>
      </c>
      <c r="J3125" s="95">
        <f t="shared" si="1417"/>
        <v>0</v>
      </c>
      <c r="K3125" s="95">
        <f t="shared" si="1417"/>
        <v>0</v>
      </c>
      <c r="L3125" s="95">
        <f t="shared" si="1417"/>
        <v>0</v>
      </c>
      <c r="M3125" s="95">
        <f t="shared" si="1411"/>
        <v>0</v>
      </c>
      <c r="N3125" s="95">
        <f>+N3126</f>
        <v>5574395000</v>
      </c>
      <c r="O3125" s="95">
        <f>+O3126</f>
        <v>0</v>
      </c>
      <c r="P3125" s="95">
        <f t="shared" ref="P3125:R3126" si="1418">+P3126</f>
        <v>0</v>
      </c>
      <c r="Q3125" s="95">
        <f t="shared" si="1418"/>
        <v>0</v>
      </c>
      <c r="R3125" s="97">
        <f t="shared" si="1418"/>
        <v>0</v>
      </c>
    </row>
    <row r="3126" spans="1:18" ht="18.600000000000001" thickBot="1" x14ac:dyDescent="0.35">
      <c r="A3126" s="2">
        <v>2022</v>
      </c>
      <c r="B3126" s="79" t="s">
        <v>410</v>
      </c>
      <c r="C3126" s="15" t="s">
        <v>459</v>
      </c>
      <c r="D3126" s="16"/>
      <c r="E3126" s="16"/>
      <c r="F3126" s="21"/>
      <c r="G3126" s="85" t="s">
        <v>460</v>
      </c>
      <c r="H3126" s="95">
        <f>+H3127</f>
        <v>5574395000</v>
      </c>
      <c r="I3126" s="95">
        <f t="shared" si="1417"/>
        <v>0</v>
      </c>
      <c r="J3126" s="95">
        <f t="shared" si="1417"/>
        <v>0</v>
      </c>
      <c r="K3126" s="95">
        <f t="shared" si="1417"/>
        <v>0</v>
      </c>
      <c r="L3126" s="95">
        <f t="shared" si="1417"/>
        <v>0</v>
      </c>
      <c r="M3126" s="95">
        <f t="shared" si="1411"/>
        <v>0</v>
      </c>
      <c r="N3126" s="95">
        <f>+N3127</f>
        <v>5574395000</v>
      </c>
      <c r="O3126" s="95">
        <f>+O3127</f>
        <v>0</v>
      </c>
      <c r="P3126" s="95">
        <f t="shared" si="1418"/>
        <v>0</v>
      </c>
      <c r="Q3126" s="95">
        <f t="shared" si="1418"/>
        <v>0</v>
      </c>
      <c r="R3126" s="97">
        <f t="shared" si="1418"/>
        <v>0</v>
      </c>
    </row>
    <row r="3127" spans="1:18" ht="31.8" thickBot="1" x14ac:dyDescent="0.35">
      <c r="A3127" s="2">
        <v>2022</v>
      </c>
      <c r="B3127" s="79" t="s">
        <v>410</v>
      </c>
      <c r="C3127" s="20" t="s">
        <v>461</v>
      </c>
      <c r="D3127" s="21" t="s">
        <v>18</v>
      </c>
      <c r="E3127" s="21">
        <v>20</v>
      </c>
      <c r="F3127" s="21" t="s">
        <v>19</v>
      </c>
      <c r="G3127" s="88" t="s">
        <v>462</v>
      </c>
      <c r="H3127" s="106">
        <v>5574395000</v>
      </c>
      <c r="I3127" s="90">
        <v>0</v>
      </c>
      <c r="J3127" s="90">
        <v>0</v>
      </c>
      <c r="K3127" s="90"/>
      <c r="L3127" s="90"/>
      <c r="M3127" s="90">
        <f t="shared" si="1411"/>
        <v>0</v>
      </c>
      <c r="N3127" s="90">
        <f>+H3127+M3127</f>
        <v>5574395000</v>
      </c>
      <c r="O3127" s="90">
        <v>0</v>
      </c>
      <c r="P3127" s="90">
        <v>0</v>
      </c>
      <c r="Q3127" s="90">
        <v>0</v>
      </c>
      <c r="R3127" s="91">
        <v>0</v>
      </c>
    </row>
    <row r="3128" spans="1:18" ht="18.600000000000001" thickBot="1" x14ac:dyDescent="0.35">
      <c r="A3128" s="2">
        <v>2022</v>
      </c>
      <c r="B3128" s="79" t="s">
        <v>410</v>
      </c>
      <c r="C3128" s="15" t="s">
        <v>157</v>
      </c>
      <c r="D3128" s="16"/>
      <c r="E3128" s="16"/>
      <c r="F3128" s="21"/>
      <c r="G3128" s="85" t="s">
        <v>427</v>
      </c>
      <c r="H3128" s="95">
        <f t="shared" ref="H3128:R3129" si="1419">+H3129</f>
        <v>193264000</v>
      </c>
      <c r="I3128" s="95">
        <f t="shared" si="1419"/>
        <v>0</v>
      </c>
      <c r="J3128" s="95">
        <f t="shared" si="1419"/>
        <v>0</v>
      </c>
      <c r="K3128" s="95">
        <f t="shared" si="1419"/>
        <v>0</v>
      </c>
      <c r="L3128" s="95">
        <f t="shared" si="1419"/>
        <v>0</v>
      </c>
      <c r="M3128" s="95">
        <f t="shared" si="1411"/>
        <v>0</v>
      </c>
      <c r="N3128" s="95">
        <f t="shared" si="1419"/>
        <v>193264000</v>
      </c>
      <c r="O3128" s="95">
        <f t="shared" si="1419"/>
        <v>193264000</v>
      </c>
      <c r="P3128" s="95">
        <f t="shared" si="1419"/>
        <v>0</v>
      </c>
      <c r="Q3128" s="95">
        <f t="shared" si="1419"/>
        <v>0</v>
      </c>
      <c r="R3128" s="97">
        <f t="shared" si="1419"/>
        <v>0</v>
      </c>
    </row>
    <row r="3129" spans="1:18" ht="31.8" thickBot="1" x14ac:dyDescent="0.35">
      <c r="A3129" s="2">
        <v>2022</v>
      </c>
      <c r="B3129" s="79" t="s">
        <v>410</v>
      </c>
      <c r="C3129" s="15" t="s">
        <v>159</v>
      </c>
      <c r="D3129" s="21"/>
      <c r="E3129" s="21"/>
      <c r="F3129" s="21"/>
      <c r="G3129" s="85" t="s">
        <v>160</v>
      </c>
      <c r="H3129" s="95">
        <f t="shared" si="1419"/>
        <v>193264000</v>
      </c>
      <c r="I3129" s="95">
        <f t="shared" si="1419"/>
        <v>0</v>
      </c>
      <c r="J3129" s="95">
        <f t="shared" si="1419"/>
        <v>0</v>
      </c>
      <c r="K3129" s="95">
        <f t="shared" si="1419"/>
        <v>0</v>
      </c>
      <c r="L3129" s="95">
        <f t="shared" si="1419"/>
        <v>0</v>
      </c>
      <c r="M3129" s="95">
        <f t="shared" si="1411"/>
        <v>0</v>
      </c>
      <c r="N3129" s="95">
        <f t="shared" si="1419"/>
        <v>193264000</v>
      </c>
      <c r="O3129" s="95">
        <f t="shared" si="1419"/>
        <v>193264000</v>
      </c>
      <c r="P3129" s="95">
        <f t="shared" si="1419"/>
        <v>0</v>
      </c>
      <c r="Q3129" s="95">
        <f t="shared" si="1419"/>
        <v>0</v>
      </c>
      <c r="R3129" s="97">
        <f t="shared" si="1419"/>
        <v>0</v>
      </c>
    </row>
    <row r="3130" spans="1:18" ht="31.8" thickBot="1" x14ac:dyDescent="0.35">
      <c r="A3130" s="2">
        <v>2022</v>
      </c>
      <c r="B3130" s="79" t="s">
        <v>410</v>
      </c>
      <c r="C3130" s="15" t="s">
        <v>161</v>
      </c>
      <c r="D3130" s="21"/>
      <c r="E3130" s="21"/>
      <c r="F3130" s="21"/>
      <c r="G3130" s="85" t="s">
        <v>162</v>
      </c>
      <c r="H3130" s="95">
        <f>+H3131+H3132</f>
        <v>193264000</v>
      </c>
      <c r="I3130" s="95">
        <f>+I3131+I3132</f>
        <v>0</v>
      </c>
      <c r="J3130" s="95">
        <f>+J3131+J3132</f>
        <v>0</v>
      </c>
      <c r="K3130" s="95">
        <f>+K3131+K3132</f>
        <v>0</v>
      </c>
      <c r="L3130" s="95">
        <f>+L3131+L3132</f>
        <v>0</v>
      </c>
      <c r="M3130" s="95">
        <f t="shared" si="1411"/>
        <v>0</v>
      </c>
      <c r="N3130" s="95">
        <f>+N3131+N3132</f>
        <v>193264000</v>
      </c>
      <c r="O3130" s="95">
        <f>+O3131+O3132</f>
        <v>193264000</v>
      </c>
      <c r="P3130" s="95">
        <f t="shared" ref="P3130:R3130" si="1420">+P3131+P3132</f>
        <v>0</v>
      </c>
      <c r="Q3130" s="95">
        <f t="shared" si="1420"/>
        <v>0</v>
      </c>
      <c r="R3130" s="97">
        <f t="shared" si="1420"/>
        <v>0</v>
      </c>
    </row>
    <row r="3131" spans="1:18" ht="18.600000000000001" thickBot="1" x14ac:dyDescent="0.35">
      <c r="A3131" s="2">
        <v>2022</v>
      </c>
      <c r="B3131" s="79" t="s">
        <v>410</v>
      </c>
      <c r="C3131" s="20" t="s">
        <v>163</v>
      </c>
      <c r="D3131" s="21" t="s">
        <v>18</v>
      </c>
      <c r="E3131" s="21">
        <v>20</v>
      </c>
      <c r="F3131" s="21" t="s">
        <v>19</v>
      </c>
      <c r="G3131" s="88" t="s">
        <v>164</v>
      </c>
      <c r="H3131" s="90">
        <v>92662153</v>
      </c>
      <c r="I3131" s="90">
        <v>0</v>
      </c>
      <c r="J3131" s="90">
        <v>0</v>
      </c>
      <c r="K3131" s="90">
        <v>0</v>
      </c>
      <c r="L3131" s="90">
        <v>0</v>
      </c>
      <c r="M3131" s="90">
        <f t="shared" si="1411"/>
        <v>0</v>
      </c>
      <c r="N3131" s="90">
        <f>+H3131+M3131</f>
        <v>92662153</v>
      </c>
      <c r="O3131" s="90">
        <v>92662153</v>
      </c>
      <c r="P3131" s="90">
        <v>0</v>
      </c>
      <c r="Q3131" s="90">
        <v>0</v>
      </c>
      <c r="R3131" s="91">
        <v>0</v>
      </c>
    </row>
    <row r="3132" spans="1:18" ht="31.8" thickBot="1" x14ac:dyDescent="0.35">
      <c r="A3132" s="2">
        <v>2022</v>
      </c>
      <c r="B3132" s="79" t="s">
        <v>410</v>
      </c>
      <c r="C3132" s="20" t="s">
        <v>165</v>
      </c>
      <c r="D3132" s="21" t="s">
        <v>18</v>
      </c>
      <c r="E3132" s="21">
        <v>20</v>
      </c>
      <c r="F3132" s="21" t="s">
        <v>19</v>
      </c>
      <c r="G3132" s="88" t="s">
        <v>166</v>
      </c>
      <c r="H3132" s="90">
        <v>100601847</v>
      </c>
      <c r="I3132" s="90">
        <v>0</v>
      </c>
      <c r="J3132" s="90">
        <v>0</v>
      </c>
      <c r="K3132" s="90">
        <v>0</v>
      </c>
      <c r="L3132" s="90">
        <v>0</v>
      </c>
      <c r="M3132" s="90">
        <f t="shared" si="1411"/>
        <v>0</v>
      </c>
      <c r="N3132" s="90">
        <f>+H3132+M3132</f>
        <v>100601847</v>
      </c>
      <c r="O3132" s="90">
        <v>100601847</v>
      </c>
      <c r="P3132" s="90">
        <v>0</v>
      </c>
      <c r="Q3132" s="90">
        <v>0</v>
      </c>
      <c r="R3132" s="91">
        <v>0</v>
      </c>
    </row>
    <row r="3133" spans="1:18" ht="18.600000000000001" thickBot="1" x14ac:dyDescent="0.35">
      <c r="A3133" s="2">
        <v>2022</v>
      </c>
      <c r="B3133" s="79" t="s">
        <v>410</v>
      </c>
      <c r="C3133" s="15" t="s">
        <v>167</v>
      </c>
      <c r="D3133" s="16" t="s">
        <v>172</v>
      </c>
      <c r="E3133" s="16">
        <v>10</v>
      </c>
      <c r="F3133" s="16" t="s">
        <v>19</v>
      </c>
      <c r="G3133" s="85" t="s">
        <v>168</v>
      </c>
      <c r="H3133" s="144">
        <v>1451042370</v>
      </c>
      <c r="I3133" s="95">
        <v>0</v>
      </c>
      <c r="J3133" s="95">
        <v>0</v>
      </c>
      <c r="K3133" s="95">
        <v>0</v>
      </c>
      <c r="L3133" s="95">
        <v>0</v>
      </c>
      <c r="M3133" s="95">
        <f t="shared" si="1411"/>
        <v>0</v>
      </c>
      <c r="N3133" s="95">
        <f t="shared" ref="N3133:N3134" si="1421">+H3133+M3133</f>
        <v>1451042370</v>
      </c>
      <c r="O3133" s="95">
        <v>0</v>
      </c>
      <c r="P3133" s="95">
        <v>0</v>
      </c>
      <c r="Q3133" s="95">
        <v>0</v>
      </c>
      <c r="R3133" s="97">
        <v>0</v>
      </c>
    </row>
    <row r="3134" spans="1:18" ht="18.600000000000001" thickBot="1" x14ac:dyDescent="0.35">
      <c r="A3134" s="2">
        <v>2022</v>
      </c>
      <c r="B3134" s="79" t="s">
        <v>410</v>
      </c>
      <c r="C3134" s="15" t="s">
        <v>167</v>
      </c>
      <c r="D3134" s="16" t="s">
        <v>18</v>
      </c>
      <c r="E3134" s="16">
        <v>20</v>
      </c>
      <c r="F3134" s="16" t="s">
        <v>19</v>
      </c>
      <c r="G3134" s="85" t="s">
        <v>168</v>
      </c>
      <c r="H3134" s="144">
        <v>7632396000</v>
      </c>
      <c r="I3134" s="95">
        <v>0</v>
      </c>
      <c r="J3134" s="95">
        <v>0</v>
      </c>
      <c r="K3134" s="95">
        <v>0</v>
      </c>
      <c r="L3134" s="95">
        <v>0</v>
      </c>
      <c r="M3134" s="95">
        <f t="shared" si="1411"/>
        <v>0</v>
      </c>
      <c r="N3134" s="95">
        <f t="shared" si="1421"/>
        <v>7632396000</v>
      </c>
      <c r="O3134" s="95">
        <v>9500000</v>
      </c>
      <c r="P3134" s="95">
        <v>1394363.17</v>
      </c>
      <c r="Q3134" s="95">
        <v>0</v>
      </c>
      <c r="R3134" s="97">
        <v>0</v>
      </c>
    </row>
    <row r="3135" spans="1:18" ht="31.8" thickBot="1" x14ac:dyDescent="0.35">
      <c r="A3135" s="2">
        <v>2022</v>
      </c>
      <c r="B3135" s="79" t="s">
        <v>410</v>
      </c>
      <c r="C3135" s="15" t="s">
        <v>176</v>
      </c>
      <c r="D3135" s="16"/>
      <c r="E3135" s="16"/>
      <c r="F3135" s="21"/>
      <c r="G3135" s="85" t="s">
        <v>177</v>
      </c>
      <c r="H3135" s="95">
        <f t="shared" ref="H3135:L3136" si="1422">+H3136</f>
        <v>14051472000</v>
      </c>
      <c r="I3135" s="95">
        <f t="shared" si="1422"/>
        <v>0</v>
      </c>
      <c r="J3135" s="95">
        <f t="shared" si="1422"/>
        <v>0</v>
      </c>
      <c r="K3135" s="95">
        <f t="shared" si="1422"/>
        <v>0</v>
      </c>
      <c r="L3135" s="95">
        <f t="shared" si="1422"/>
        <v>0</v>
      </c>
      <c r="M3135" s="95">
        <f t="shared" si="1411"/>
        <v>0</v>
      </c>
      <c r="N3135" s="95">
        <f>+N3136</f>
        <v>14051472000</v>
      </c>
      <c r="O3135" s="95">
        <f t="shared" ref="O3135:R3136" si="1423">+O3136</f>
        <v>0</v>
      </c>
      <c r="P3135" s="95">
        <f t="shared" si="1423"/>
        <v>0</v>
      </c>
      <c r="Q3135" s="95">
        <f t="shared" si="1423"/>
        <v>0</v>
      </c>
      <c r="R3135" s="97">
        <f t="shared" si="1423"/>
        <v>0</v>
      </c>
    </row>
    <row r="3136" spans="1:18" ht="18.600000000000001" thickBot="1" x14ac:dyDescent="0.35">
      <c r="A3136" s="2">
        <v>2022</v>
      </c>
      <c r="B3136" s="79" t="s">
        <v>410</v>
      </c>
      <c r="C3136" s="15" t="s">
        <v>178</v>
      </c>
      <c r="D3136" s="16"/>
      <c r="E3136" s="16"/>
      <c r="F3136" s="21"/>
      <c r="G3136" s="85" t="s">
        <v>179</v>
      </c>
      <c r="H3136" s="95">
        <f t="shared" si="1422"/>
        <v>14051472000</v>
      </c>
      <c r="I3136" s="95">
        <f t="shared" si="1422"/>
        <v>0</v>
      </c>
      <c r="J3136" s="95">
        <f t="shared" si="1422"/>
        <v>0</v>
      </c>
      <c r="K3136" s="95">
        <f t="shared" si="1422"/>
        <v>0</v>
      </c>
      <c r="L3136" s="95">
        <f t="shared" si="1422"/>
        <v>0</v>
      </c>
      <c r="M3136" s="95">
        <f t="shared" si="1411"/>
        <v>0</v>
      </c>
      <c r="N3136" s="95">
        <f>+N3137</f>
        <v>14051472000</v>
      </c>
      <c r="O3136" s="95">
        <f t="shared" si="1423"/>
        <v>0</v>
      </c>
      <c r="P3136" s="95">
        <f t="shared" si="1423"/>
        <v>0</v>
      </c>
      <c r="Q3136" s="95">
        <f t="shared" si="1423"/>
        <v>0</v>
      </c>
      <c r="R3136" s="97">
        <f t="shared" si="1423"/>
        <v>0</v>
      </c>
    </row>
    <row r="3137" spans="1:18" ht="18.600000000000001" thickBot="1" x14ac:dyDescent="0.35">
      <c r="A3137" s="2">
        <v>2022</v>
      </c>
      <c r="B3137" s="79" t="s">
        <v>410</v>
      </c>
      <c r="C3137" s="36" t="s">
        <v>180</v>
      </c>
      <c r="D3137" s="37" t="s">
        <v>18</v>
      </c>
      <c r="E3137" s="37">
        <v>20</v>
      </c>
      <c r="F3137" s="37" t="s">
        <v>19</v>
      </c>
      <c r="G3137" s="99" t="s">
        <v>181</v>
      </c>
      <c r="H3137" s="100">
        <v>14051472000</v>
      </c>
      <c r="I3137" s="100">
        <v>0</v>
      </c>
      <c r="J3137" s="100">
        <v>0</v>
      </c>
      <c r="K3137" s="100"/>
      <c r="L3137" s="100">
        <v>0</v>
      </c>
      <c r="M3137" s="100">
        <f t="shared" si="1411"/>
        <v>0</v>
      </c>
      <c r="N3137" s="100">
        <f>+H3137+M3137</f>
        <v>14051472000</v>
      </c>
      <c r="O3137" s="90">
        <v>0</v>
      </c>
      <c r="P3137" s="90">
        <v>0</v>
      </c>
      <c r="Q3137" s="90">
        <v>0</v>
      </c>
      <c r="R3137" s="91">
        <v>0</v>
      </c>
    </row>
    <row r="3138" spans="1:18" ht="18.600000000000001" thickBot="1" x14ac:dyDescent="0.35">
      <c r="A3138" s="2">
        <v>2022</v>
      </c>
      <c r="B3138" s="79" t="s">
        <v>410</v>
      </c>
      <c r="C3138" s="5" t="s">
        <v>182</v>
      </c>
      <c r="D3138" s="6"/>
      <c r="E3138" s="6"/>
      <c r="F3138" s="6"/>
      <c r="G3138" s="81" t="s">
        <v>183</v>
      </c>
      <c r="H3138" s="8">
        <f>+H3139</f>
        <v>1167604335047</v>
      </c>
      <c r="I3138" s="8">
        <f t="shared" ref="I3138:L3138" si="1424">+I3139</f>
        <v>0</v>
      </c>
      <c r="J3138" s="8">
        <f t="shared" si="1424"/>
        <v>0</v>
      </c>
      <c r="K3138" s="8">
        <f t="shared" si="1424"/>
        <v>0</v>
      </c>
      <c r="L3138" s="8">
        <f t="shared" si="1424"/>
        <v>0</v>
      </c>
      <c r="M3138" s="8">
        <f t="shared" si="1411"/>
        <v>0</v>
      </c>
      <c r="N3138" s="8">
        <f>+N3139</f>
        <v>1167604335047</v>
      </c>
      <c r="O3138" s="8">
        <f t="shared" ref="O3138:R3138" si="1425">+O3139</f>
        <v>0</v>
      </c>
      <c r="P3138" s="8">
        <f t="shared" si="1425"/>
        <v>0</v>
      </c>
      <c r="Q3138" s="8">
        <f t="shared" si="1425"/>
        <v>0</v>
      </c>
      <c r="R3138" s="9">
        <f t="shared" si="1425"/>
        <v>0</v>
      </c>
    </row>
    <row r="3139" spans="1:18" ht="18.600000000000001" thickBot="1" x14ac:dyDescent="0.35">
      <c r="A3139" s="2">
        <v>2022</v>
      </c>
      <c r="B3139" s="79" t="s">
        <v>410</v>
      </c>
      <c r="C3139" s="15" t="s">
        <v>191</v>
      </c>
      <c r="D3139" s="16"/>
      <c r="E3139" s="16"/>
      <c r="F3139" s="21"/>
      <c r="G3139" s="85" t="s">
        <v>192</v>
      </c>
      <c r="H3139" s="45">
        <f>+H3140+H3143</f>
        <v>1167604335047</v>
      </c>
      <c r="I3139" s="45">
        <f>+I3140+I3143</f>
        <v>0</v>
      </c>
      <c r="J3139" s="45">
        <f>+J3140+J3143</f>
        <v>0</v>
      </c>
      <c r="K3139" s="45">
        <f>+K3140+K3143</f>
        <v>0</v>
      </c>
      <c r="L3139" s="45">
        <f>+L3140+L3143</f>
        <v>0</v>
      </c>
      <c r="M3139" s="45">
        <f t="shared" si="1411"/>
        <v>0</v>
      </c>
      <c r="N3139" s="45">
        <f>+N3140+N3143</f>
        <v>1167604335047</v>
      </c>
      <c r="O3139" s="45">
        <f>+O3140+O3143</f>
        <v>0</v>
      </c>
      <c r="P3139" s="45">
        <f>+P3140+P3143</f>
        <v>0</v>
      </c>
      <c r="Q3139" s="45">
        <f>+Q3140+Q3143</f>
        <v>0</v>
      </c>
      <c r="R3139" s="46">
        <f>+R3140+R3143</f>
        <v>0</v>
      </c>
    </row>
    <row r="3140" spans="1:18" ht="18.600000000000001" thickBot="1" x14ac:dyDescent="0.35">
      <c r="A3140" s="2">
        <v>2022</v>
      </c>
      <c r="B3140" s="79" t="s">
        <v>410</v>
      </c>
      <c r="C3140" s="15" t="s">
        <v>435</v>
      </c>
      <c r="D3140" s="16"/>
      <c r="E3140" s="16"/>
      <c r="F3140" s="21"/>
      <c r="G3140" s="85" t="s">
        <v>187</v>
      </c>
      <c r="H3140" s="45">
        <f t="shared" ref="H3140:L3141" si="1426">+H3141</f>
        <v>139786580047</v>
      </c>
      <c r="I3140" s="45">
        <f t="shared" si="1426"/>
        <v>0</v>
      </c>
      <c r="J3140" s="45">
        <f t="shared" si="1426"/>
        <v>0</v>
      </c>
      <c r="K3140" s="45">
        <f t="shared" si="1426"/>
        <v>0</v>
      </c>
      <c r="L3140" s="45">
        <f t="shared" si="1426"/>
        <v>0</v>
      </c>
      <c r="M3140" s="45">
        <f t="shared" si="1411"/>
        <v>0</v>
      </c>
      <c r="N3140" s="45">
        <f t="shared" ref="N3140:R3141" si="1427">+N3141</f>
        <v>139786580047</v>
      </c>
      <c r="O3140" s="45">
        <f t="shared" si="1427"/>
        <v>0</v>
      </c>
      <c r="P3140" s="45">
        <f t="shared" si="1427"/>
        <v>0</v>
      </c>
      <c r="Q3140" s="45">
        <f t="shared" si="1427"/>
        <v>0</v>
      </c>
      <c r="R3140" s="46">
        <f t="shared" si="1427"/>
        <v>0</v>
      </c>
    </row>
    <row r="3141" spans="1:18" ht="18.600000000000001" thickBot="1" x14ac:dyDescent="0.35">
      <c r="A3141" s="2">
        <v>2022</v>
      </c>
      <c r="B3141" s="79" t="s">
        <v>410</v>
      </c>
      <c r="C3141" s="15" t="s">
        <v>436</v>
      </c>
      <c r="D3141" s="21"/>
      <c r="E3141" s="21"/>
      <c r="F3141" s="21"/>
      <c r="G3141" s="85" t="s">
        <v>190</v>
      </c>
      <c r="H3141" s="45">
        <f t="shared" si="1426"/>
        <v>139786580047</v>
      </c>
      <c r="I3141" s="45">
        <f t="shared" si="1426"/>
        <v>0</v>
      </c>
      <c r="J3141" s="45">
        <f t="shared" si="1426"/>
        <v>0</v>
      </c>
      <c r="K3141" s="45">
        <f t="shared" si="1426"/>
        <v>0</v>
      </c>
      <c r="L3141" s="45">
        <f t="shared" si="1426"/>
        <v>0</v>
      </c>
      <c r="M3141" s="45">
        <f t="shared" si="1411"/>
        <v>0</v>
      </c>
      <c r="N3141" s="45">
        <f t="shared" si="1427"/>
        <v>139786580047</v>
      </c>
      <c r="O3141" s="45">
        <f t="shared" si="1427"/>
        <v>0</v>
      </c>
      <c r="P3141" s="45">
        <f t="shared" si="1427"/>
        <v>0</v>
      </c>
      <c r="Q3141" s="45">
        <f t="shared" si="1427"/>
        <v>0</v>
      </c>
      <c r="R3141" s="46">
        <f t="shared" si="1427"/>
        <v>0</v>
      </c>
    </row>
    <row r="3142" spans="1:18" ht="18.600000000000001" thickBot="1" x14ac:dyDescent="0.35">
      <c r="A3142" s="2">
        <v>2022</v>
      </c>
      <c r="B3142" s="79" t="s">
        <v>410</v>
      </c>
      <c r="C3142" s="20" t="s">
        <v>437</v>
      </c>
      <c r="D3142" s="21" t="s">
        <v>172</v>
      </c>
      <c r="E3142" s="21">
        <v>11</v>
      </c>
      <c r="F3142" s="21" t="s">
        <v>189</v>
      </c>
      <c r="G3142" s="88" t="s">
        <v>172</v>
      </c>
      <c r="H3142" s="47">
        <v>139786580047</v>
      </c>
      <c r="I3142" s="47">
        <v>0</v>
      </c>
      <c r="J3142" s="47">
        <v>0</v>
      </c>
      <c r="K3142" s="47"/>
      <c r="L3142" s="47">
        <v>0</v>
      </c>
      <c r="M3142" s="47">
        <f t="shared" si="1411"/>
        <v>0</v>
      </c>
      <c r="N3142" s="47">
        <f>+H3142+M3142</f>
        <v>139786580047</v>
      </c>
      <c r="O3142" s="90">
        <v>0</v>
      </c>
      <c r="P3142" s="90">
        <v>0</v>
      </c>
      <c r="Q3142" s="90">
        <v>0</v>
      </c>
      <c r="R3142" s="91">
        <v>0</v>
      </c>
    </row>
    <row r="3143" spans="1:18" ht="18.600000000000001" thickBot="1" x14ac:dyDescent="0.35">
      <c r="A3143" s="2">
        <v>2022</v>
      </c>
      <c r="B3143" s="79" t="s">
        <v>410</v>
      </c>
      <c r="C3143" s="15" t="s">
        <v>193</v>
      </c>
      <c r="D3143" s="16"/>
      <c r="E3143" s="16"/>
      <c r="F3143" s="21"/>
      <c r="G3143" s="85" t="s">
        <v>194</v>
      </c>
      <c r="H3143" s="45">
        <f>+H3144</f>
        <v>1027817755000</v>
      </c>
      <c r="I3143" s="45">
        <f>+I3144</f>
        <v>0</v>
      </c>
      <c r="J3143" s="45">
        <f>+J3144</f>
        <v>0</v>
      </c>
      <c r="K3143" s="45">
        <f>+K3144</f>
        <v>0</v>
      </c>
      <c r="L3143" s="45">
        <f>+L3144</f>
        <v>0</v>
      </c>
      <c r="M3143" s="45">
        <f t="shared" si="1411"/>
        <v>0</v>
      </c>
      <c r="N3143" s="45">
        <f>+N3144</f>
        <v>1027817755000</v>
      </c>
      <c r="O3143" s="45">
        <f t="shared" ref="O3143:R3143" si="1428">+O3144</f>
        <v>0</v>
      </c>
      <c r="P3143" s="45">
        <f t="shared" si="1428"/>
        <v>0</v>
      </c>
      <c r="Q3143" s="45">
        <f t="shared" si="1428"/>
        <v>0</v>
      </c>
      <c r="R3143" s="46">
        <f t="shared" si="1428"/>
        <v>0</v>
      </c>
    </row>
    <row r="3144" spans="1:18" ht="18.600000000000001" thickBot="1" x14ac:dyDescent="0.35">
      <c r="A3144" s="2">
        <v>2022</v>
      </c>
      <c r="B3144" s="79" t="s">
        <v>410</v>
      </c>
      <c r="C3144" s="36" t="s">
        <v>195</v>
      </c>
      <c r="D3144" s="37" t="s">
        <v>172</v>
      </c>
      <c r="E3144" s="37">
        <v>11</v>
      </c>
      <c r="F3144" s="37" t="s">
        <v>19</v>
      </c>
      <c r="G3144" s="99" t="s">
        <v>196</v>
      </c>
      <c r="H3144" s="90">
        <v>1027817755000</v>
      </c>
      <c r="I3144" s="49">
        <v>0</v>
      </c>
      <c r="J3144" s="49">
        <v>0</v>
      </c>
      <c r="K3144" s="49">
        <v>0</v>
      </c>
      <c r="L3144" s="49">
        <v>0</v>
      </c>
      <c r="M3144" s="49">
        <f t="shared" si="1411"/>
        <v>0</v>
      </c>
      <c r="N3144" s="49">
        <f>+H3144+M3144</f>
        <v>1027817755000</v>
      </c>
      <c r="O3144" s="90">
        <v>0</v>
      </c>
      <c r="P3144" s="90">
        <v>0</v>
      </c>
      <c r="Q3144" s="90">
        <v>0</v>
      </c>
      <c r="R3144" s="91">
        <v>0</v>
      </c>
    </row>
    <row r="3145" spans="1:18" ht="18.600000000000001" thickBot="1" x14ac:dyDescent="0.35">
      <c r="A3145" s="2">
        <v>2022</v>
      </c>
      <c r="B3145" s="79" t="s">
        <v>410</v>
      </c>
      <c r="C3145" s="5" t="s">
        <v>197</v>
      </c>
      <c r="D3145" s="6"/>
      <c r="E3145" s="6"/>
      <c r="F3145" s="6"/>
      <c r="G3145" s="81" t="s">
        <v>445</v>
      </c>
      <c r="H3145" s="8">
        <f>+H3146+H3248+H3258+H3270+H3280+H3286</f>
        <v>4505182025012</v>
      </c>
      <c r="I3145" s="8">
        <f t="shared" ref="I3145:L3145" si="1429">+I3146+I3248+I3258+I3270+I3280+I3286</f>
        <v>0</v>
      </c>
      <c r="J3145" s="8">
        <f t="shared" si="1429"/>
        <v>0</v>
      </c>
      <c r="K3145" s="8">
        <f t="shared" si="1429"/>
        <v>0</v>
      </c>
      <c r="L3145" s="8">
        <f t="shared" si="1429"/>
        <v>0</v>
      </c>
      <c r="M3145" s="8">
        <f t="shared" si="1411"/>
        <v>0</v>
      </c>
      <c r="N3145" s="8">
        <f>+N3146+N3248+N3258+N3270+N3280+N3286</f>
        <v>4505182025012</v>
      </c>
      <c r="O3145" s="8">
        <f t="shared" ref="O3145:R3145" si="1430">+O3146+O3248+O3258+O3270+O3280+O3286</f>
        <v>4321900820066</v>
      </c>
      <c r="P3145" s="8">
        <f t="shared" si="1430"/>
        <v>4286178351826.8203</v>
      </c>
      <c r="Q3145" s="8">
        <f t="shared" si="1430"/>
        <v>317316345183</v>
      </c>
      <c r="R3145" s="9">
        <f t="shared" si="1430"/>
        <v>317274429395</v>
      </c>
    </row>
    <row r="3146" spans="1:18" ht="18.600000000000001" thickBot="1" x14ac:dyDescent="0.35">
      <c r="A3146" s="2">
        <v>2022</v>
      </c>
      <c r="B3146" s="79" t="s">
        <v>410</v>
      </c>
      <c r="C3146" s="10" t="s">
        <v>198</v>
      </c>
      <c r="D3146" s="11"/>
      <c r="E3146" s="11"/>
      <c r="F3146" s="42"/>
      <c r="G3146" s="82" t="s">
        <v>199</v>
      </c>
      <c r="H3146" s="102">
        <f>+H3147</f>
        <v>4351815240292</v>
      </c>
      <c r="I3146" s="102">
        <f>+I3147</f>
        <v>0</v>
      </c>
      <c r="J3146" s="102">
        <f>+J3147</f>
        <v>0</v>
      </c>
      <c r="K3146" s="102">
        <f>+K3147</f>
        <v>0</v>
      </c>
      <c r="L3146" s="102">
        <f>+L3147</f>
        <v>0</v>
      </c>
      <c r="M3146" s="102">
        <f t="shared" si="1411"/>
        <v>0</v>
      </c>
      <c r="N3146" s="102">
        <f>+N3147</f>
        <v>4351815240292</v>
      </c>
      <c r="O3146" s="102">
        <f t="shared" ref="O3146:R3146" si="1431">+O3147</f>
        <v>4248449877377.5</v>
      </c>
      <c r="P3146" s="102">
        <f t="shared" si="1431"/>
        <v>4244492280015.5601</v>
      </c>
      <c r="Q3146" s="102">
        <f t="shared" si="1431"/>
        <v>317283854304.85999</v>
      </c>
      <c r="R3146" s="103">
        <f t="shared" si="1431"/>
        <v>317273738637.06</v>
      </c>
    </row>
    <row r="3147" spans="1:18" ht="18.600000000000001" thickBot="1" x14ac:dyDescent="0.35">
      <c r="A3147" s="2">
        <v>2022</v>
      </c>
      <c r="B3147" s="79" t="s">
        <v>410</v>
      </c>
      <c r="C3147" s="15" t="s">
        <v>200</v>
      </c>
      <c r="D3147" s="16"/>
      <c r="E3147" s="16"/>
      <c r="F3147" s="21"/>
      <c r="G3147" s="85" t="s">
        <v>201</v>
      </c>
      <c r="H3147" s="95">
        <f>+H3148+H3152+H3156+H3160+H3164+H3168+H3172+H3176+H3180+H3184+H3188+H3192+H3196+H3200+H3204+H3208+H3212+H3217+H3220+H3224+H3228+H3232+H3236+H3240</f>
        <v>4351815240292</v>
      </c>
      <c r="I3147" s="95">
        <f>+I3148+I3152+I3156+I3160+I3164+I3168+I3172+I3176+I3180+I3184+I3188+I3192+I3196+I3200+I3204+I3208+I3212+I3217+I3220+I3224+I3228+I3232+I3236+I3240</f>
        <v>0</v>
      </c>
      <c r="J3147" s="95">
        <f>+J3148+J3152+J3156+J3160+J3164+J3168+J3172+J3176+J3180+J3184+J3188+J3192+J3196+J3200+J3204+J3208+J3212+J3217+J3220+J3224+J3228+J3232+J3236+J3240</f>
        <v>0</v>
      </c>
      <c r="K3147" s="95">
        <f>+K3148+K3152+K3156+K3160+K3164+K3168+K3172+K3176+K3180+K3184+K3188+K3192+K3196+K3200+K3204+K3208+K3212+K3217+K3220+K3224+K3228+K3232+K3236+K3240</f>
        <v>0</v>
      </c>
      <c r="L3147" s="95">
        <f>+L3148+L3152+L3156+L3160+L3164+L3168+L3172+L3176+L3180+L3184+L3188+L3192+L3196+L3200+L3204+L3208+L3212+L3217+L3220+L3224+L3228+L3232+L3236+L3240</f>
        <v>0</v>
      </c>
      <c r="M3147" s="95">
        <f t="shared" si="1411"/>
        <v>0</v>
      </c>
      <c r="N3147" s="95">
        <f>+N3148+N3152+N3156+N3160+N3164+N3168+N3172+N3176+N3180+N3184+N3188+N3192+N3196+N3200+N3204+N3208+N3212+N3217+N3220+N3224+N3228+N3232+N3236+N3240</f>
        <v>4351815240292</v>
      </c>
      <c r="O3147" s="95">
        <f t="shared" ref="O3147:R3147" si="1432">+O3148+O3152+O3156+O3160+O3164+O3168+O3172+O3176+O3180+O3184+O3188+O3192+O3196+O3200+O3204+O3208+O3212+O3217+O3220+O3224+O3228+O3232+O3236+O3240</f>
        <v>4248449877377.5</v>
      </c>
      <c r="P3147" s="95">
        <f t="shared" si="1432"/>
        <v>4244492280015.5601</v>
      </c>
      <c r="Q3147" s="95">
        <f t="shared" si="1432"/>
        <v>317283854304.85999</v>
      </c>
      <c r="R3147" s="97">
        <f t="shared" si="1432"/>
        <v>317273738637.06</v>
      </c>
    </row>
    <row r="3148" spans="1:18" ht="47.4" thickBot="1" x14ac:dyDescent="0.35">
      <c r="A3148" s="2">
        <v>2022</v>
      </c>
      <c r="B3148" s="79" t="s">
        <v>410</v>
      </c>
      <c r="C3148" s="15" t="s">
        <v>202</v>
      </c>
      <c r="D3148" s="21"/>
      <c r="E3148" s="21"/>
      <c r="F3148" s="21"/>
      <c r="G3148" s="85" t="s">
        <v>203</v>
      </c>
      <c r="H3148" s="95">
        <f t="shared" ref="H3148:L3150" si="1433">+H3149</f>
        <v>199229942693</v>
      </c>
      <c r="I3148" s="95">
        <f t="shared" si="1433"/>
        <v>0</v>
      </c>
      <c r="J3148" s="95">
        <f t="shared" si="1433"/>
        <v>0</v>
      </c>
      <c r="K3148" s="95">
        <f t="shared" si="1433"/>
        <v>0</v>
      </c>
      <c r="L3148" s="95">
        <f t="shared" si="1433"/>
        <v>0</v>
      </c>
      <c r="M3148" s="95">
        <f t="shared" si="1411"/>
        <v>0</v>
      </c>
      <c r="N3148" s="95">
        <f>+N3149</f>
        <v>199229942693</v>
      </c>
      <c r="O3148" s="95">
        <f t="shared" ref="O3148:R3150" si="1434">+O3149</f>
        <v>199229942693</v>
      </c>
      <c r="P3148" s="95">
        <f t="shared" si="1434"/>
        <v>199229942693</v>
      </c>
      <c r="Q3148" s="95">
        <f t="shared" si="1434"/>
        <v>667460180</v>
      </c>
      <c r="R3148" s="97">
        <f t="shared" si="1434"/>
        <v>667460180</v>
      </c>
    </row>
    <row r="3149" spans="1:18" ht="47.4" thickBot="1" x14ac:dyDescent="0.35">
      <c r="A3149" s="2">
        <v>2022</v>
      </c>
      <c r="B3149" s="79" t="s">
        <v>410</v>
      </c>
      <c r="C3149" s="15" t="s">
        <v>204</v>
      </c>
      <c r="D3149" s="53"/>
      <c r="E3149" s="53"/>
      <c r="F3149" s="21"/>
      <c r="G3149" s="85" t="s">
        <v>203</v>
      </c>
      <c r="H3149" s="95">
        <f t="shared" si="1433"/>
        <v>199229942693</v>
      </c>
      <c r="I3149" s="95">
        <f t="shared" si="1433"/>
        <v>0</v>
      </c>
      <c r="J3149" s="95">
        <f t="shared" si="1433"/>
        <v>0</v>
      </c>
      <c r="K3149" s="95">
        <f t="shared" si="1433"/>
        <v>0</v>
      </c>
      <c r="L3149" s="95">
        <f t="shared" si="1433"/>
        <v>0</v>
      </c>
      <c r="M3149" s="95">
        <f t="shared" si="1411"/>
        <v>0</v>
      </c>
      <c r="N3149" s="95">
        <f>+N3150</f>
        <v>199229942693</v>
      </c>
      <c r="O3149" s="95">
        <f t="shared" si="1434"/>
        <v>199229942693</v>
      </c>
      <c r="P3149" s="95">
        <f t="shared" si="1434"/>
        <v>199229942693</v>
      </c>
      <c r="Q3149" s="95">
        <f t="shared" si="1434"/>
        <v>667460180</v>
      </c>
      <c r="R3149" s="97">
        <f t="shared" si="1434"/>
        <v>667460180</v>
      </c>
    </row>
    <row r="3150" spans="1:18" ht="18.600000000000001" thickBot="1" x14ac:dyDescent="0.35">
      <c r="A3150" s="2">
        <v>2022</v>
      </c>
      <c r="B3150" s="79" t="s">
        <v>410</v>
      </c>
      <c r="C3150" s="15" t="s">
        <v>205</v>
      </c>
      <c r="D3150" s="53"/>
      <c r="E3150" s="53"/>
      <c r="F3150" s="21"/>
      <c r="G3150" s="85" t="s">
        <v>206</v>
      </c>
      <c r="H3150" s="95">
        <f t="shared" si="1433"/>
        <v>199229942693</v>
      </c>
      <c r="I3150" s="95">
        <f t="shared" si="1433"/>
        <v>0</v>
      </c>
      <c r="J3150" s="95">
        <f t="shared" si="1433"/>
        <v>0</v>
      </c>
      <c r="K3150" s="95">
        <f t="shared" si="1433"/>
        <v>0</v>
      </c>
      <c r="L3150" s="95">
        <f t="shared" si="1433"/>
        <v>0</v>
      </c>
      <c r="M3150" s="95">
        <f t="shared" si="1411"/>
        <v>0</v>
      </c>
      <c r="N3150" s="95">
        <f>+N3151</f>
        <v>199229942693</v>
      </c>
      <c r="O3150" s="95">
        <f t="shared" si="1434"/>
        <v>199229942693</v>
      </c>
      <c r="P3150" s="95">
        <f t="shared" si="1434"/>
        <v>199229942693</v>
      </c>
      <c r="Q3150" s="95">
        <f t="shared" si="1434"/>
        <v>667460180</v>
      </c>
      <c r="R3150" s="97">
        <f t="shared" si="1434"/>
        <v>667460180</v>
      </c>
    </row>
    <row r="3151" spans="1:18" ht="18.600000000000001" thickBot="1" x14ac:dyDescent="0.35">
      <c r="A3151" s="2">
        <v>2022</v>
      </c>
      <c r="B3151" s="79" t="s">
        <v>410</v>
      </c>
      <c r="C3151" s="20" t="s">
        <v>207</v>
      </c>
      <c r="D3151" s="21" t="s">
        <v>172</v>
      </c>
      <c r="E3151" s="21">
        <v>13</v>
      </c>
      <c r="F3151" s="21" t="s">
        <v>19</v>
      </c>
      <c r="G3151" s="88" t="s">
        <v>208</v>
      </c>
      <c r="H3151" s="90">
        <v>199229942693</v>
      </c>
      <c r="I3151" s="90">
        <v>0</v>
      </c>
      <c r="J3151" s="90">
        <v>0</v>
      </c>
      <c r="K3151" s="90">
        <v>0</v>
      </c>
      <c r="L3151" s="90">
        <v>0</v>
      </c>
      <c r="M3151" s="90">
        <f t="shared" si="1411"/>
        <v>0</v>
      </c>
      <c r="N3151" s="90">
        <f>+H3151+M3151</f>
        <v>199229942693</v>
      </c>
      <c r="O3151" s="90">
        <v>199229942693</v>
      </c>
      <c r="P3151" s="90">
        <v>199229942693</v>
      </c>
      <c r="Q3151" s="90">
        <v>667460180</v>
      </c>
      <c r="R3151" s="91">
        <v>667460180</v>
      </c>
    </row>
    <row r="3152" spans="1:18" ht="47.4" thickBot="1" x14ac:dyDescent="0.35">
      <c r="A3152" s="2">
        <v>2022</v>
      </c>
      <c r="B3152" s="79" t="s">
        <v>410</v>
      </c>
      <c r="C3152" s="15" t="s">
        <v>209</v>
      </c>
      <c r="D3152" s="53"/>
      <c r="E3152" s="53"/>
      <c r="F3152" s="21"/>
      <c r="G3152" s="85" t="s">
        <v>210</v>
      </c>
      <c r="H3152" s="95">
        <f t="shared" ref="H3152:L3154" si="1435">+H3153</f>
        <v>3111246158</v>
      </c>
      <c r="I3152" s="95">
        <f t="shared" si="1435"/>
        <v>0</v>
      </c>
      <c r="J3152" s="95">
        <f t="shared" si="1435"/>
        <v>0</v>
      </c>
      <c r="K3152" s="95">
        <f t="shared" si="1435"/>
        <v>0</v>
      </c>
      <c r="L3152" s="95">
        <f t="shared" si="1435"/>
        <v>0</v>
      </c>
      <c r="M3152" s="95">
        <f t="shared" si="1411"/>
        <v>0</v>
      </c>
      <c r="N3152" s="95">
        <f>+N3153</f>
        <v>3111246158</v>
      </c>
      <c r="O3152" s="95">
        <f t="shared" ref="O3152:R3154" si="1436">+O3153</f>
        <v>3111246158</v>
      </c>
      <c r="P3152" s="95">
        <f t="shared" si="1436"/>
        <v>3111246158</v>
      </c>
      <c r="Q3152" s="95">
        <f t="shared" si="1436"/>
        <v>0</v>
      </c>
      <c r="R3152" s="97">
        <f t="shared" si="1436"/>
        <v>0</v>
      </c>
    </row>
    <row r="3153" spans="1:18" ht="47.4" thickBot="1" x14ac:dyDescent="0.35">
      <c r="A3153" s="2">
        <v>2022</v>
      </c>
      <c r="B3153" s="79" t="s">
        <v>410</v>
      </c>
      <c r="C3153" s="15" t="s">
        <v>211</v>
      </c>
      <c r="D3153" s="21"/>
      <c r="E3153" s="21"/>
      <c r="F3153" s="21"/>
      <c r="G3153" s="104" t="s">
        <v>210</v>
      </c>
      <c r="H3153" s="95">
        <f t="shared" si="1435"/>
        <v>3111246158</v>
      </c>
      <c r="I3153" s="95">
        <f t="shared" si="1435"/>
        <v>0</v>
      </c>
      <c r="J3153" s="95">
        <f t="shared" si="1435"/>
        <v>0</v>
      </c>
      <c r="K3153" s="95">
        <f t="shared" si="1435"/>
        <v>0</v>
      </c>
      <c r="L3153" s="95">
        <f t="shared" si="1435"/>
        <v>0</v>
      </c>
      <c r="M3153" s="95">
        <f t="shared" si="1411"/>
        <v>0</v>
      </c>
      <c r="N3153" s="95">
        <f>+N3154</f>
        <v>3111246158</v>
      </c>
      <c r="O3153" s="95">
        <f t="shared" si="1436"/>
        <v>3111246158</v>
      </c>
      <c r="P3153" s="95">
        <f t="shared" si="1436"/>
        <v>3111246158</v>
      </c>
      <c r="Q3153" s="95">
        <f t="shared" si="1436"/>
        <v>0</v>
      </c>
      <c r="R3153" s="97">
        <f t="shared" si="1436"/>
        <v>0</v>
      </c>
    </row>
    <row r="3154" spans="1:18" ht="18.600000000000001" thickBot="1" x14ac:dyDescent="0.35">
      <c r="A3154" s="2">
        <v>2022</v>
      </c>
      <c r="B3154" s="79" t="s">
        <v>410</v>
      </c>
      <c r="C3154" s="15" t="s">
        <v>212</v>
      </c>
      <c r="D3154" s="21"/>
      <c r="E3154" s="21"/>
      <c r="F3154" s="21"/>
      <c r="G3154" s="85" t="s">
        <v>206</v>
      </c>
      <c r="H3154" s="95">
        <f t="shared" si="1435"/>
        <v>3111246158</v>
      </c>
      <c r="I3154" s="95">
        <f t="shared" si="1435"/>
        <v>0</v>
      </c>
      <c r="J3154" s="95">
        <f t="shared" si="1435"/>
        <v>0</v>
      </c>
      <c r="K3154" s="95">
        <f t="shared" si="1435"/>
        <v>0</v>
      </c>
      <c r="L3154" s="95">
        <f t="shared" si="1435"/>
        <v>0</v>
      </c>
      <c r="M3154" s="95">
        <f t="shared" si="1411"/>
        <v>0</v>
      </c>
      <c r="N3154" s="95">
        <f>+N3155</f>
        <v>3111246158</v>
      </c>
      <c r="O3154" s="95">
        <f t="shared" si="1436"/>
        <v>3111246158</v>
      </c>
      <c r="P3154" s="95">
        <f t="shared" si="1436"/>
        <v>3111246158</v>
      </c>
      <c r="Q3154" s="95">
        <f t="shared" si="1436"/>
        <v>0</v>
      </c>
      <c r="R3154" s="97">
        <f t="shared" si="1436"/>
        <v>0</v>
      </c>
    </row>
    <row r="3155" spans="1:18" ht="18.600000000000001" thickBot="1" x14ac:dyDescent="0.35">
      <c r="A3155" s="2">
        <v>2022</v>
      </c>
      <c r="B3155" s="79" t="s">
        <v>410</v>
      </c>
      <c r="C3155" s="20" t="s">
        <v>213</v>
      </c>
      <c r="D3155" s="21" t="s">
        <v>172</v>
      </c>
      <c r="E3155" s="21">
        <v>13</v>
      </c>
      <c r="F3155" s="21" t="s">
        <v>19</v>
      </c>
      <c r="G3155" s="88" t="s">
        <v>208</v>
      </c>
      <c r="H3155" s="90">
        <v>3111246158</v>
      </c>
      <c r="I3155" s="90">
        <v>0</v>
      </c>
      <c r="J3155" s="90">
        <v>0</v>
      </c>
      <c r="K3155" s="90">
        <v>0</v>
      </c>
      <c r="L3155" s="90">
        <v>0</v>
      </c>
      <c r="M3155" s="90">
        <f t="shared" si="1411"/>
        <v>0</v>
      </c>
      <c r="N3155" s="90">
        <f>+H3155+M3155</f>
        <v>3111246158</v>
      </c>
      <c r="O3155" s="90">
        <v>3111246158</v>
      </c>
      <c r="P3155" s="90">
        <v>3111246158</v>
      </c>
      <c r="Q3155" s="90">
        <v>0</v>
      </c>
      <c r="R3155" s="91">
        <v>0</v>
      </c>
    </row>
    <row r="3156" spans="1:18" ht="63" thickBot="1" x14ac:dyDescent="0.35">
      <c r="A3156" s="2">
        <v>2022</v>
      </c>
      <c r="B3156" s="79" t="s">
        <v>410</v>
      </c>
      <c r="C3156" s="15" t="s">
        <v>214</v>
      </c>
      <c r="D3156" s="21"/>
      <c r="E3156" s="21"/>
      <c r="F3156" s="21"/>
      <c r="G3156" s="85" t="s">
        <v>215</v>
      </c>
      <c r="H3156" s="95">
        <f t="shared" ref="H3156:L3158" si="1437">+H3157</f>
        <v>267568660974</v>
      </c>
      <c r="I3156" s="95">
        <f t="shared" si="1437"/>
        <v>0</v>
      </c>
      <c r="J3156" s="95">
        <f t="shared" si="1437"/>
        <v>0</v>
      </c>
      <c r="K3156" s="95">
        <f t="shared" si="1437"/>
        <v>0</v>
      </c>
      <c r="L3156" s="95">
        <f t="shared" si="1437"/>
        <v>0</v>
      </c>
      <c r="M3156" s="95">
        <f t="shared" si="1411"/>
        <v>0</v>
      </c>
      <c r="N3156" s="95">
        <f>+N3157</f>
        <v>267568660974</v>
      </c>
      <c r="O3156" s="95">
        <f t="shared" ref="O3156:R3158" si="1438">+O3157</f>
        <v>267568660974</v>
      </c>
      <c r="P3156" s="95">
        <f t="shared" si="1438"/>
        <v>267568660974</v>
      </c>
      <c r="Q3156" s="95">
        <f t="shared" si="1438"/>
        <v>515340818</v>
      </c>
      <c r="R3156" s="97">
        <f t="shared" si="1438"/>
        <v>515340818</v>
      </c>
    </row>
    <row r="3157" spans="1:18" ht="63" thickBot="1" x14ac:dyDescent="0.35">
      <c r="A3157" s="2">
        <v>2022</v>
      </c>
      <c r="B3157" s="79" t="s">
        <v>410</v>
      </c>
      <c r="C3157" s="15" t="s">
        <v>216</v>
      </c>
      <c r="D3157" s="53"/>
      <c r="E3157" s="53"/>
      <c r="F3157" s="21"/>
      <c r="G3157" s="85" t="s">
        <v>215</v>
      </c>
      <c r="H3157" s="95">
        <f t="shared" si="1437"/>
        <v>267568660974</v>
      </c>
      <c r="I3157" s="95">
        <f t="shared" si="1437"/>
        <v>0</v>
      </c>
      <c r="J3157" s="95">
        <f t="shared" si="1437"/>
        <v>0</v>
      </c>
      <c r="K3157" s="95">
        <f t="shared" si="1437"/>
        <v>0</v>
      </c>
      <c r="L3157" s="95">
        <f t="shared" si="1437"/>
        <v>0</v>
      </c>
      <c r="M3157" s="95">
        <f t="shared" si="1411"/>
        <v>0</v>
      </c>
      <c r="N3157" s="95">
        <f>+N3158</f>
        <v>267568660974</v>
      </c>
      <c r="O3157" s="95">
        <f t="shared" si="1438"/>
        <v>267568660974</v>
      </c>
      <c r="P3157" s="95">
        <f t="shared" si="1438"/>
        <v>267568660974</v>
      </c>
      <c r="Q3157" s="95">
        <f t="shared" si="1438"/>
        <v>515340818</v>
      </c>
      <c r="R3157" s="97">
        <f t="shared" si="1438"/>
        <v>515340818</v>
      </c>
    </row>
    <row r="3158" spans="1:18" ht="18.600000000000001" thickBot="1" x14ac:dyDescent="0.35">
      <c r="A3158" s="2">
        <v>2022</v>
      </c>
      <c r="B3158" s="79" t="s">
        <v>410</v>
      </c>
      <c r="C3158" s="15" t="s">
        <v>217</v>
      </c>
      <c r="D3158" s="53"/>
      <c r="E3158" s="53"/>
      <c r="F3158" s="21"/>
      <c r="G3158" s="85" t="s">
        <v>218</v>
      </c>
      <c r="H3158" s="95">
        <f t="shared" si="1437"/>
        <v>267568660974</v>
      </c>
      <c r="I3158" s="95">
        <f t="shared" si="1437"/>
        <v>0</v>
      </c>
      <c r="J3158" s="95">
        <f t="shared" si="1437"/>
        <v>0</v>
      </c>
      <c r="K3158" s="95">
        <f t="shared" si="1437"/>
        <v>0</v>
      </c>
      <c r="L3158" s="95">
        <f t="shared" si="1437"/>
        <v>0</v>
      </c>
      <c r="M3158" s="95">
        <f t="shared" si="1411"/>
        <v>0</v>
      </c>
      <c r="N3158" s="95">
        <f>+N3159</f>
        <v>267568660974</v>
      </c>
      <c r="O3158" s="95">
        <f t="shared" si="1438"/>
        <v>267568660974</v>
      </c>
      <c r="P3158" s="95">
        <f t="shared" si="1438"/>
        <v>267568660974</v>
      </c>
      <c r="Q3158" s="95">
        <f t="shared" si="1438"/>
        <v>515340818</v>
      </c>
      <c r="R3158" s="97">
        <f t="shared" si="1438"/>
        <v>515340818</v>
      </c>
    </row>
    <row r="3159" spans="1:18" ht="18.600000000000001" thickBot="1" x14ac:dyDescent="0.35">
      <c r="A3159" s="2">
        <v>2022</v>
      </c>
      <c r="B3159" s="79" t="s">
        <v>410</v>
      </c>
      <c r="C3159" s="20" t="s">
        <v>219</v>
      </c>
      <c r="D3159" s="21" t="s">
        <v>172</v>
      </c>
      <c r="E3159" s="21">
        <v>13</v>
      </c>
      <c r="F3159" s="21" t="s">
        <v>19</v>
      </c>
      <c r="G3159" s="88" t="s">
        <v>208</v>
      </c>
      <c r="H3159" s="90">
        <v>267568660974</v>
      </c>
      <c r="I3159" s="90">
        <v>0</v>
      </c>
      <c r="J3159" s="90">
        <v>0</v>
      </c>
      <c r="K3159" s="90">
        <v>0</v>
      </c>
      <c r="L3159" s="90">
        <v>0</v>
      </c>
      <c r="M3159" s="90">
        <f t="shared" si="1411"/>
        <v>0</v>
      </c>
      <c r="N3159" s="90">
        <f>+H3159+M3159</f>
        <v>267568660974</v>
      </c>
      <c r="O3159" s="90">
        <v>267568660974</v>
      </c>
      <c r="P3159" s="90">
        <v>267568660974</v>
      </c>
      <c r="Q3159" s="90">
        <v>515340818</v>
      </c>
      <c r="R3159" s="91">
        <v>515340818</v>
      </c>
    </row>
    <row r="3160" spans="1:18" ht="78.599999999999994" thickBot="1" x14ac:dyDescent="0.35">
      <c r="A3160" s="2">
        <v>2022</v>
      </c>
      <c r="B3160" s="79" t="s">
        <v>410</v>
      </c>
      <c r="C3160" s="15" t="s">
        <v>220</v>
      </c>
      <c r="D3160" s="21"/>
      <c r="E3160" s="21"/>
      <c r="F3160" s="21"/>
      <c r="G3160" s="104" t="s">
        <v>221</v>
      </c>
      <c r="H3160" s="95">
        <f t="shared" ref="H3160:L3162" si="1439">+H3161</f>
        <v>175859178607</v>
      </c>
      <c r="I3160" s="95">
        <f t="shared" si="1439"/>
        <v>0</v>
      </c>
      <c r="J3160" s="95">
        <f t="shared" si="1439"/>
        <v>0</v>
      </c>
      <c r="K3160" s="95">
        <f t="shared" si="1439"/>
        <v>0</v>
      </c>
      <c r="L3160" s="95">
        <f t="shared" si="1439"/>
        <v>0</v>
      </c>
      <c r="M3160" s="95">
        <f t="shared" si="1411"/>
        <v>0</v>
      </c>
      <c r="N3160" s="95">
        <f>+N3161</f>
        <v>175859178607</v>
      </c>
      <c r="O3160" s="95">
        <f t="shared" ref="O3160:R3162" si="1440">+O3161</f>
        <v>175859178607</v>
      </c>
      <c r="P3160" s="95">
        <f t="shared" si="1440"/>
        <v>175859178607</v>
      </c>
      <c r="Q3160" s="95">
        <f t="shared" si="1440"/>
        <v>589163443</v>
      </c>
      <c r="R3160" s="97">
        <f t="shared" si="1440"/>
        <v>589163443</v>
      </c>
    </row>
    <row r="3161" spans="1:18" ht="78.599999999999994" thickBot="1" x14ac:dyDescent="0.35">
      <c r="A3161" s="2">
        <v>2022</v>
      </c>
      <c r="B3161" s="79" t="s">
        <v>410</v>
      </c>
      <c r="C3161" s="15" t="s">
        <v>222</v>
      </c>
      <c r="D3161" s="53"/>
      <c r="E3161" s="53"/>
      <c r="F3161" s="21"/>
      <c r="G3161" s="104" t="s">
        <v>221</v>
      </c>
      <c r="H3161" s="95">
        <f t="shared" si="1439"/>
        <v>175859178607</v>
      </c>
      <c r="I3161" s="95">
        <f t="shared" si="1439"/>
        <v>0</v>
      </c>
      <c r="J3161" s="95">
        <f t="shared" si="1439"/>
        <v>0</v>
      </c>
      <c r="K3161" s="95">
        <f t="shared" si="1439"/>
        <v>0</v>
      </c>
      <c r="L3161" s="95">
        <f t="shared" si="1439"/>
        <v>0</v>
      </c>
      <c r="M3161" s="95">
        <f t="shared" si="1411"/>
        <v>0</v>
      </c>
      <c r="N3161" s="95">
        <f>+N3162</f>
        <v>175859178607</v>
      </c>
      <c r="O3161" s="95">
        <f t="shared" si="1440"/>
        <v>175859178607</v>
      </c>
      <c r="P3161" s="95">
        <f t="shared" si="1440"/>
        <v>175859178607</v>
      </c>
      <c r="Q3161" s="95">
        <f t="shared" si="1440"/>
        <v>589163443</v>
      </c>
      <c r="R3161" s="97">
        <f t="shared" si="1440"/>
        <v>589163443</v>
      </c>
    </row>
    <row r="3162" spans="1:18" ht="18.600000000000001" thickBot="1" x14ac:dyDescent="0.35">
      <c r="A3162" s="2">
        <v>2022</v>
      </c>
      <c r="B3162" s="79" t="s">
        <v>410</v>
      </c>
      <c r="C3162" s="15" t="s">
        <v>223</v>
      </c>
      <c r="D3162" s="53"/>
      <c r="E3162" s="53"/>
      <c r="F3162" s="21"/>
      <c r="G3162" s="85" t="s">
        <v>218</v>
      </c>
      <c r="H3162" s="95">
        <f t="shared" si="1439"/>
        <v>175859178607</v>
      </c>
      <c r="I3162" s="95">
        <f t="shared" si="1439"/>
        <v>0</v>
      </c>
      <c r="J3162" s="95">
        <f t="shared" si="1439"/>
        <v>0</v>
      </c>
      <c r="K3162" s="95">
        <f t="shared" si="1439"/>
        <v>0</v>
      </c>
      <c r="L3162" s="95">
        <f t="shared" si="1439"/>
        <v>0</v>
      </c>
      <c r="M3162" s="95">
        <f t="shared" si="1411"/>
        <v>0</v>
      </c>
      <c r="N3162" s="95">
        <f>+N3163</f>
        <v>175859178607</v>
      </c>
      <c r="O3162" s="95">
        <f t="shared" si="1440"/>
        <v>175859178607</v>
      </c>
      <c r="P3162" s="95">
        <f t="shared" si="1440"/>
        <v>175859178607</v>
      </c>
      <c r="Q3162" s="95">
        <f t="shared" si="1440"/>
        <v>589163443</v>
      </c>
      <c r="R3162" s="97">
        <f t="shared" si="1440"/>
        <v>589163443</v>
      </c>
    </row>
    <row r="3163" spans="1:18" ht="18.600000000000001" thickBot="1" x14ac:dyDescent="0.35">
      <c r="A3163" s="2">
        <v>2022</v>
      </c>
      <c r="B3163" s="79" t="s">
        <v>410</v>
      </c>
      <c r="C3163" s="20" t="s">
        <v>224</v>
      </c>
      <c r="D3163" s="21" t="s">
        <v>172</v>
      </c>
      <c r="E3163" s="21">
        <v>13</v>
      </c>
      <c r="F3163" s="21" t="s">
        <v>19</v>
      </c>
      <c r="G3163" s="88" t="s">
        <v>208</v>
      </c>
      <c r="H3163" s="90">
        <v>175859178607</v>
      </c>
      <c r="I3163" s="90">
        <v>0</v>
      </c>
      <c r="J3163" s="90">
        <v>0</v>
      </c>
      <c r="K3163" s="90">
        <v>0</v>
      </c>
      <c r="L3163" s="90">
        <v>0</v>
      </c>
      <c r="M3163" s="90">
        <f t="shared" si="1411"/>
        <v>0</v>
      </c>
      <c r="N3163" s="90">
        <f>+H3163+M3163</f>
        <v>175859178607</v>
      </c>
      <c r="O3163" s="90">
        <v>175859178607</v>
      </c>
      <c r="P3163" s="90">
        <v>175859178607</v>
      </c>
      <c r="Q3163" s="90">
        <v>589163443</v>
      </c>
      <c r="R3163" s="91">
        <v>589163443</v>
      </c>
    </row>
    <row r="3164" spans="1:18" ht="63" thickBot="1" x14ac:dyDescent="0.35">
      <c r="A3164" s="2">
        <v>2022</v>
      </c>
      <c r="B3164" s="79" t="s">
        <v>410</v>
      </c>
      <c r="C3164" s="15" t="s">
        <v>225</v>
      </c>
      <c r="D3164" s="16"/>
      <c r="E3164" s="16"/>
      <c r="F3164" s="16"/>
      <c r="G3164" s="85" t="s">
        <v>226</v>
      </c>
      <c r="H3164" s="95">
        <f t="shared" ref="H3164:L3166" si="1441">+H3165</f>
        <v>253083219752</v>
      </c>
      <c r="I3164" s="95">
        <f t="shared" si="1441"/>
        <v>0</v>
      </c>
      <c r="J3164" s="95">
        <f t="shared" si="1441"/>
        <v>0</v>
      </c>
      <c r="K3164" s="95">
        <f t="shared" si="1441"/>
        <v>0</v>
      </c>
      <c r="L3164" s="95">
        <f t="shared" si="1441"/>
        <v>0</v>
      </c>
      <c r="M3164" s="95">
        <f t="shared" si="1411"/>
        <v>0</v>
      </c>
      <c r="N3164" s="95">
        <f>+N3165</f>
        <v>253083219752</v>
      </c>
      <c r="O3164" s="95">
        <f t="shared" ref="O3164:R3166" si="1442">+O3165</f>
        <v>253083219752</v>
      </c>
      <c r="P3164" s="95">
        <f t="shared" si="1442"/>
        <v>253083219752</v>
      </c>
      <c r="Q3164" s="95">
        <f t="shared" si="1442"/>
        <v>8076357952</v>
      </c>
      <c r="R3164" s="97">
        <f t="shared" si="1442"/>
        <v>8076357952</v>
      </c>
    </row>
    <row r="3165" spans="1:18" ht="63" thickBot="1" x14ac:dyDescent="0.35">
      <c r="A3165" s="2">
        <v>2022</v>
      </c>
      <c r="B3165" s="79" t="s">
        <v>410</v>
      </c>
      <c r="C3165" s="15" t="s">
        <v>227</v>
      </c>
      <c r="D3165" s="55"/>
      <c r="E3165" s="55"/>
      <c r="F3165" s="16"/>
      <c r="G3165" s="104" t="s">
        <v>226</v>
      </c>
      <c r="H3165" s="95">
        <f t="shared" si="1441"/>
        <v>253083219752</v>
      </c>
      <c r="I3165" s="95">
        <f t="shared" si="1441"/>
        <v>0</v>
      </c>
      <c r="J3165" s="95">
        <f t="shared" si="1441"/>
        <v>0</v>
      </c>
      <c r="K3165" s="95">
        <f t="shared" si="1441"/>
        <v>0</v>
      </c>
      <c r="L3165" s="95">
        <f t="shared" si="1441"/>
        <v>0</v>
      </c>
      <c r="M3165" s="95">
        <f t="shared" si="1411"/>
        <v>0</v>
      </c>
      <c r="N3165" s="95">
        <f>+N3166</f>
        <v>253083219752</v>
      </c>
      <c r="O3165" s="95">
        <f t="shared" si="1442"/>
        <v>253083219752</v>
      </c>
      <c r="P3165" s="95">
        <f t="shared" si="1442"/>
        <v>253083219752</v>
      </c>
      <c r="Q3165" s="95">
        <f t="shared" si="1442"/>
        <v>8076357952</v>
      </c>
      <c r="R3165" s="97">
        <f t="shared" si="1442"/>
        <v>8076357952</v>
      </c>
    </row>
    <row r="3166" spans="1:18" ht="18.600000000000001" thickBot="1" x14ac:dyDescent="0.35">
      <c r="A3166" s="2">
        <v>2022</v>
      </c>
      <c r="B3166" s="79" t="s">
        <v>410</v>
      </c>
      <c r="C3166" s="15" t="s">
        <v>228</v>
      </c>
      <c r="D3166" s="55"/>
      <c r="E3166" s="55"/>
      <c r="F3166" s="16"/>
      <c r="G3166" s="85" t="s">
        <v>218</v>
      </c>
      <c r="H3166" s="95">
        <f t="shared" si="1441"/>
        <v>253083219752</v>
      </c>
      <c r="I3166" s="95">
        <f t="shared" si="1441"/>
        <v>0</v>
      </c>
      <c r="J3166" s="95">
        <f t="shared" si="1441"/>
        <v>0</v>
      </c>
      <c r="K3166" s="95">
        <f t="shared" si="1441"/>
        <v>0</v>
      </c>
      <c r="L3166" s="95">
        <f t="shared" si="1441"/>
        <v>0</v>
      </c>
      <c r="M3166" s="95">
        <f t="shared" si="1411"/>
        <v>0</v>
      </c>
      <c r="N3166" s="95">
        <f>+N3167</f>
        <v>253083219752</v>
      </c>
      <c r="O3166" s="95">
        <f t="shared" si="1442"/>
        <v>253083219752</v>
      </c>
      <c r="P3166" s="95">
        <f t="shared" si="1442"/>
        <v>253083219752</v>
      </c>
      <c r="Q3166" s="95">
        <f t="shared" si="1442"/>
        <v>8076357952</v>
      </c>
      <c r="R3166" s="97">
        <f t="shared" si="1442"/>
        <v>8076357952</v>
      </c>
    </row>
    <row r="3167" spans="1:18" ht="18.600000000000001" thickBot="1" x14ac:dyDescent="0.35">
      <c r="A3167" s="2">
        <v>2022</v>
      </c>
      <c r="B3167" s="79" t="s">
        <v>410</v>
      </c>
      <c r="C3167" s="20" t="s">
        <v>229</v>
      </c>
      <c r="D3167" s="21" t="s">
        <v>172</v>
      </c>
      <c r="E3167" s="21">
        <v>13</v>
      </c>
      <c r="F3167" s="21" t="s">
        <v>19</v>
      </c>
      <c r="G3167" s="88" t="s">
        <v>208</v>
      </c>
      <c r="H3167" s="90">
        <v>253083219752</v>
      </c>
      <c r="I3167" s="90">
        <v>0</v>
      </c>
      <c r="J3167" s="90">
        <v>0</v>
      </c>
      <c r="K3167" s="90">
        <v>0</v>
      </c>
      <c r="L3167" s="90">
        <v>0</v>
      </c>
      <c r="M3167" s="90">
        <f t="shared" si="1411"/>
        <v>0</v>
      </c>
      <c r="N3167" s="90">
        <f>+H3167+M3167</f>
        <v>253083219752</v>
      </c>
      <c r="O3167" s="90">
        <v>253083219752</v>
      </c>
      <c r="P3167" s="90">
        <v>253083219752</v>
      </c>
      <c r="Q3167" s="90">
        <v>8076357952</v>
      </c>
      <c r="R3167" s="91">
        <v>8076357952</v>
      </c>
    </row>
    <row r="3168" spans="1:18" ht="78.599999999999994" thickBot="1" x14ac:dyDescent="0.35">
      <c r="A3168" s="2">
        <v>2022</v>
      </c>
      <c r="B3168" s="79" t="s">
        <v>410</v>
      </c>
      <c r="C3168" s="15" t="s">
        <v>230</v>
      </c>
      <c r="D3168" s="21"/>
      <c r="E3168" s="21"/>
      <c r="F3168" s="21"/>
      <c r="G3168" s="85" t="s">
        <v>231</v>
      </c>
      <c r="H3168" s="95">
        <f t="shared" ref="H3168:L3170" si="1443">+H3169</f>
        <v>243923443489</v>
      </c>
      <c r="I3168" s="95">
        <f t="shared" si="1443"/>
        <v>0</v>
      </c>
      <c r="J3168" s="95">
        <f t="shared" si="1443"/>
        <v>0</v>
      </c>
      <c r="K3168" s="95">
        <f t="shared" si="1443"/>
        <v>0</v>
      </c>
      <c r="L3168" s="95">
        <f t="shared" si="1443"/>
        <v>0</v>
      </c>
      <c r="M3168" s="95">
        <f t="shared" si="1411"/>
        <v>0</v>
      </c>
      <c r="N3168" s="95">
        <f>+N3169</f>
        <v>243923443489</v>
      </c>
      <c r="O3168" s="95">
        <f t="shared" ref="O3168:R3170" si="1444">+O3169</f>
        <v>243923443489</v>
      </c>
      <c r="P3168" s="95">
        <f t="shared" si="1444"/>
        <v>243923443489</v>
      </c>
      <c r="Q3168" s="95">
        <f t="shared" si="1444"/>
        <v>21653320129</v>
      </c>
      <c r="R3168" s="97">
        <f t="shared" si="1444"/>
        <v>21653320129</v>
      </c>
    </row>
    <row r="3169" spans="1:18" ht="78.599999999999994" thickBot="1" x14ac:dyDescent="0.35">
      <c r="A3169" s="2">
        <v>2022</v>
      </c>
      <c r="B3169" s="79" t="s">
        <v>410</v>
      </c>
      <c r="C3169" s="15" t="s">
        <v>232</v>
      </c>
      <c r="D3169" s="53"/>
      <c r="E3169" s="53"/>
      <c r="F3169" s="21"/>
      <c r="G3169" s="85" t="s">
        <v>231</v>
      </c>
      <c r="H3169" s="95">
        <f t="shared" si="1443"/>
        <v>243923443489</v>
      </c>
      <c r="I3169" s="95">
        <f t="shared" si="1443"/>
        <v>0</v>
      </c>
      <c r="J3169" s="95">
        <f t="shared" si="1443"/>
        <v>0</v>
      </c>
      <c r="K3169" s="95">
        <f t="shared" si="1443"/>
        <v>0</v>
      </c>
      <c r="L3169" s="95">
        <f t="shared" si="1443"/>
        <v>0</v>
      </c>
      <c r="M3169" s="95">
        <f t="shared" si="1411"/>
        <v>0</v>
      </c>
      <c r="N3169" s="95">
        <f>+N3170</f>
        <v>243923443489</v>
      </c>
      <c r="O3169" s="95">
        <f t="shared" si="1444"/>
        <v>243923443489</v>
      </c>
      <c r="P3169" s="95">
        <f t="shared" si="1444"/>
        <v>243923443489</v>
      </c>
      <c r="Q3169" s="95">
        <f t="shared" si="1444"/>
        <v>21653320129</v>
      </c>
      <c r="R3169" s="97">
        <f t="shared" si="1444"/>
        <v>21653320129</v>
      </c>
    </row>
    <row r="3170" spans="1:18" ht="18.600000000000001" thickBot="1" x14ac:dyDescent="0.35">
      <c r="A3170" s="2">
        <v>2022</v>
      </c>
      <c r="B3170" s="79" t="s">
        <v>410</v>
      </c>
      <c r="C3170" s="15" t="s">
        <v>233</v>
      </c>
      <c r="D3170" s="53"/>
      <c r="E3170" s="53"/>
      <c r="F3170" s="21"/>
      <c r="G3170" s="85" t="s">
        <v>218</v>
      </c>
      <c r="H3170" s="95">
        <f t="shared" si="1443"/>
        <v>243923443489</v>
      </c>
      <c r="I3170" s="95">
        <f t="shared" si="1443"/>
        <v>0</v>
      </c>
      <c r="J3170" s="95">
        <f t="shared" si="1443"/>
        <v>0</v>
      </c>
      <c r="K3170" s="95">
        <f t="shared" si="1443"/>
        <v>0</v>
      </c>
      <c r="L3170" s="95">
        <f t="shared" si="1443"/>
        <v>0</v>
      </c>
      <c r="M3170" s="95">
        <f t="shared" si="1411"/>
        <v>0</v>
      </c>
      <c r="N3170" s="95">
        <f>+N3171</f>
        <v>243923443489</v>
      </c>
      <c r="O3170" s="95">
        <f t="shared" si="1444"/>
        <v>243923443489</v>
      </c>
      <c r="P3170" s="95">
        <f t="shared" si="1444"/>
        <v>243923443489</v>
      </c>
      <c r="Q3170" s="95">
        <f t="shared" si="1444"/>
        <v>21653320129</v>
      </c>
      <c r="R3170" s="97">
        <f t="shared" si="1444"/>
        <v>21653320129</v>
      </c>
    </row>
    <row r="3171" spans="1:18" ht="18.600000000000001" thickBot="1" x14ac:dyDescent="0.35">
      <c r="A3171" s="2">
        <v>2022</v>
      </c>
      <c r="B3171" s="79" t="s">
        <v>410</v>
      </c>
      <c r="C3171" s="20" t="s">
        <v>234</v>
      </c>
      <c r="D3171" s="21" t="s">
        <v>172</v>
      </c>
      <c r="E3171" s="21">
        <v>13</v>
      </c>
      <c r="F3171" s="21" t="s">
        <v>19</v>
      </c>
      <c r="G3171" s="88" t="s">
        <v>208</v>
      </c>
      <c r="H3171" s="90">
        <v>243923443489</v>
      </c>
      <c r="I3171" s="90">
        <v>0</v>
      </c>
      <c r="J3171" s="90">
        <v>0</v>
      </c>
      <c r="K3171" s="90">
        <v>0</v>
      </c>
      <c r="L3171" s="90">
        <v>0</v>
      </c>
      <c r="M3171" s="90">
        <f t="shared" si="1411"/>
        <v>0</v>
      </c>
      <c r="N3171" s="90">
        <f>+H3171+M3171</f>
        <v>243923443489</v>
      </c>
      <c r="O3171" s="90">
        <v>243923443489</v>
      </c>
      <c r="P3171" s="90">
        <v>243923443489</v>
      </c>
      <c r="Q3171" s="90">
        <v>21653320129</v>
      </c>
      <c r="R3171" s="91">
        <v>21653320129</v>
      </c>
    </row>
    <row r="3172" spans="1:18" ht="63" thickBot="1" x14ac:dyDescent="0.35">
      <c r="A3172" s="2">
        <v>2022</v>
      </c>
      <c r="B3172" s="79" t="s">
        <v>410</v>
      </c>
      <c r="C3172" s="15" t="s">
        <v>235</v>
      </c>
      <c r="D3172" s="21"/>
      <c r="E3172" s="21"/>
      <c r="F3172" s="21"/>
      <c r="G3172" s="85" t="s">
        <v>236</v>
      </c>
      <c r="H3172" s="95">
        <f t="shared" ref="H3172:L3174" si="1445">+H3173</f>
        <v>173754342655</v>
      </c>
      <c r="I3172" s="95">
        <f t="shared" si="1445"/>
        <v>0</v>
      </c>
      <c r="J3172" s="95">
        <f t="shared" si="1445"/>
        <v>0</v>
      </c>
      <c r="K3172" s="95">
        <f t="shared" si="1445"/>
        <v>0</v>
      </c>
      <c r="L3172" s="95">
        <f t="shared" si="1445"/>
        <v>0</v>
      </c>
      <c r="M3172" s="95">
        <f t="shared" si="1411"/>
        <v>0</v>
      </c>
      <c r="N3172" s="95">
        <f>+N3173</f>
        <v>173754342655</v>
      </c>
      <c r="O3172" s="95">
        <f t="shared" ref="O3172:R3174" si="1446">+O3173</f>
        <v>173754342655</v>
      </c>
      <c r="P3172" s="95">
        <f t="shared" si="1446"/>
        <v>173754342655</v>
      </c>
      <c r="Q3172" s="95">
        <f t="shared" si="1446"/>
        <v>26218470693</v>
      </c>
      <c r="R3172" s="97">
        <f t="shared" si="1446"/>
        <v>26218470693</v>
      </c>
    </row>
    <row r="3173" spans="1:18" ht="63" thickBot="1" x14ac:dyDescent="0.35">
      <c r="A3173" s="2">
        <v>2022</v>
      </c>
      <c r="B3173" s="79" t="s">
        <v>410</v>
      </c>
      <c r="C3173" s="15" t="s">
        <v>237</v>
      </c>
      <c r="D3173" s="53"/>
      <c r="E3173" s="53"/>
      <c r="F3173" s="21"/>
      <c r="G3173" s="104" t="s">
        <v>236</v>
      </c>
      <c r="H3173" s="95">
        <f t="shared" si="1445"/>
        <v>173754342655</v>
      </c>
      <c r="I3173" s="95">
        <f t="shared" si="1445"/>
        <v>0</v>
      </c>
      <c r="J3173" s="95">
        <f t="shared" si="1445"/>
        <v>0</v>
      </c>
      <c r="K3173" s="95">
        <f t="shared" si="1445"/>
        <v>0</v>
      </c>
      <c r="L3173" s="95">
        <f t="shared" si="1445"/>
        <v>0</v>
      </c>
      <c r="M3173" s="95">
        <f t="shared" si="1411"/>
        <v>0</v>
      </c>
      <c r="N3173" s="95">
        <f>+N3174</f>
        <v>173754342655</v>
      </c>
      <c r="O3173" s="95">
        <f t="shared" si="1446"/>
        <v>173754342655</v>
      </c>
      <c r="P3173" s="95">
        <f t="shared" si="1446"/>
        <v>173754342655</v>
      </c>
      <c r="Q3173" s="95">
        <f t="shared" si="1446"/>
        <v>26218470693</v>
      </c>
      <c r="R3173" s="97">
        <f t="shared" si="1446"/>
        <v>26218470693</v>
      </c>
    </row>
    <row r="3174" spans="1:18" ht="18.600000000000001" thickBot="1" x14ac:dyDescent="0.35">
      <c r="A3174" s="2">
        <v>2022</v>
      </c>
      <c r="B3174" s="79" t="s">
        <v>410</v>
      </c>
      <c r="C3174" s="15" t="s">
        <v>238</v>
      </c>
      <c r="D3174" s="53"/>
      <c r="E3174" s="53"/>
      <c r="F3174" s="21"/>
      <c r="G3174" s="85" t="s">
        <v>218</v>
      </c>
      <c r="H3174" s="95">
        <f t="shared" si="1445"/>
        <v>173754342655</v>
      </c>
      <c r="I3174" s="95">
        <f t="shared" si="1445"/>
        <v>0</v>
      </c>
      <c r="J3174" s="95">
        <f t="shared" si="1445"/>
        <v>0</v>
      </c>
      <c r="K3174" s="95">
        <f t="shared" si="1445"/>
        <v>0</v>
      </c>
      <c r="L3174" s="95">
        <f t="shared" si="1445"/>
        <v>0</v>
      </c>
      <c r="M3174" s="95">
        <f t="shared" si="1411"/>
        <v>0</v>
      </c>
      <c r="N3174" s="95">
        <f>+N3175</f>
        <v>173754342655</v>
      </c>
      <c r="O3174" s="95">
        <f t="shared" si="1446"/>
        <v>173754342655</v>
      </c>
      <c r="P3174" s="95">
        <f t="shared" si="1446"/>
        <v>173754342655</v>
      </c>
      <c r="Q3174" s="95">
        <f t="shared" si="1446"/>
        <v>26218470693</v>
      </c>
      <c r="R3174" s="97">
        <f t="shared" si="1446"/>
        <v>26218470693</v>
      </c>
    </row>
    <row r="3175" spans="1:18" ht="18.600000000000001" thickBot="1" x14ac:dyDescent="0.35">
      <c r="A3175" s="2">
        <v>2022</v>
      </c>
      <c r="B3175" s="79" t="s">
        <v>410</v>
      </c>
      <c r="C3175" s="20" t="s">
        <v>239</v>
      </c>
      <c r="D3175" s="21" t="s">
        <v>172</v>
      </c>
      <c r="E3175" s="21">
        <v>13</v>
      </c>
      <c r="F3175" s="21" t="s">
        <v>19</v>
      </c>
      <c r="G3175" s="88" t="s">
        <v>208</v>
      </c>
      <c r="H3175" s="90">
        <v>173754342655</v>
      </c>
      <c r="I3175" s="90">
        <v>0</v>
      </c>
      <c r="J3175" s="90">
        <v>0</v>
      </c>
      <c r="K3175" s="90">
        <v>0</v>
      </c>
      <c r="L3175" s="90">
        <v>0</v>
      </c>
      <c r="M3175" s="90">
        <f t="shared" si="1411"/>
        <v>0</v>
      </c>
      <c r="N3175" s="90">
        <f>+H3175+M3175</f>
        <v>173754342655</v>
      </c>
      <c r="O3175" s="90">
        <v>173754342655</v>
      </c>
      <c r="P3175" s="90">
        <v>173754342655</v>
      </c>
      <c r="Q3175" s="90">
        <v>26218470693</v>
      </c>
      <c r="R3175" s="91">
        <v>26218470693</v>
      </c>
    </row>
    <row r="3176" spans="1:18" ht="63" thickBot="1" x14ac:dyDescent="0.35">
      <c r="A3176" s="2">
        <v>2022</v>
      </c>
      <c r="B3176" s="79" t="s">
        <v>410</v>
      </c>
      <c r="C3176" s="15" t="s">
        <v>240</v>
      </c>
      <c r="D3176" s="21"/>
      <c r="E3176" s="21"/>
      <c r="F3176" s="21"/>
      <c r="G3176" s="85" t="s">
        <v>241</v>
      </c>
      <c r="H3176" s="95">
        <f t="shared" ref="H3176:L3178" si="1447">+H3177</f>
        <v>188036887431</v>
      </c>
      <c r="I3176" s="95">
        <f t="shared" si="1447"/>
        <v>0</v>
      </c>
      <c r="J3176" s="95">
        <f t="shared" si="1447"/>
        <v>0</v>
      </c>
      <c r="K3176" s="95">
        <f t="shared" si="1447"/>
        <v>0</v>
      </c>
      <c r="L3176" s="95">
        <f t="shared" si="1447"/>
        <v>0</v>
      </c>
      <c r="M3176" s="95">
        <f t="shared" si="1411"/>
        <v>0</v>
      </c>
      <c r="N3176" s="95">
        <f>+N3177</f>
        <v>188036887431</v>
      </c>
      <c r="O3176" s="95">
        <f t="shared" ref="O3176:R3178" si="1448">+O3177</f>
        <v>188036887431</v>
      </c>
      <c r="P3176" s="95">
        <f t="shared" si="1448"/>
        <v>188036887431</v>
      </c>
      <c r="Q3176" s="95">
        <f t="shared" si="1448"/>
        <v>31914916292</v>
      </c>
      <c r="R3176" s="97">
        <f t="shared" si="1448"/>
        <v>31914916292</v>
      </c>
    </row>
    <row r="3177" spans="1:18" ht="63" thickBot="1" x14ac:dyDescent="0.35">
      <c r="A3177" s="2">
        <v>2022</v>
      </c>
      <c r="B3177" s="79" t="s">
        <v>410</v>
      </c>
      <c r="C3177" s="15" t="s">
        <v>242</v>
      </c>
      <c r="D3177" s="53"/>
      <c r="E3177" s="53"/>
      <c r="F3177" s="21"/>
      <c r="G3177" s="104" t="s">
        <v>241</v>
      </c>
      <c r="H3177" s="95">
        <f t="shared" si="1447"/>
        <v>188036887431</v>
      </c>
      <c r="I3177" s="95">
        <f t="shared" si="1447"/>
        <v>0</v>
      </c>
      <c r="J3177" s="95">
        <f t="shared" si="1447"/>
        <v>0</v>
      </c>
      <c r="K3177" s="95">
        <f t="shared" si="1447"/>
        <v>0</v>
      </c>
      <c r="L3177" s="95">
        <f t="shared" si="1447"/>
        <v>0</v>
      </c>
      <c r="M3177" s="95">
        <f t="shared" si="1411"/>
        <v>0</v>
      </c>
      <c r="N3177" s="95">
        <f>+N3178</f>
        <v>188036887431</v>
      </c>
      <c r="O3177" s="95">
        <f t="shared" si="1448"/>
        <v>188036887431</v>
      </c>
      <c r="P3177" s="95">
        <f t="shared" si="1448"/>
        <v>188036887431</v>
      </c>
      <c r="Q3177" s="95">
        <f t="shared" si="1448"/>
        <v>31914916292</v>
      </c>
      <c r="R3177" s="97">
        <f t="shared" si="1448"/>
        <v>31914916292</v>
      </c>
    </row>
    <row r="3178" spans="1:18" ht="18.600000000000001" thickBot="1" x14ac:dyDescent="0.35">
      <c r="A3178" s="2">
        <v>2022</v>
      </c>
      <c r="B3178" s="79" t="s">
        <v>410</v>
      </c>
      <c r="C3178" s="15" t="s">
        <v>243</v>
      </c>
      <c r="D3178" s="53"/>
      <c r="E3178" s="53"/>
      <c r="F3178" s="21"/>
      <c r="G3178" s="85" t="s">
        <v>218</v>
      </c>
      <c r="H3178" s="95">
        <f t="shared" si="1447"/>
        <v>188036887431</v>
      </c>
      <c r="I3178" s="95">
        <f t="shared" si="1447"/>
        <v>0</v>
      </c>
      <c r="J3178" s="95">
        <f t="shared" si="1447"/>
        <v>0</v>
      </c>
      <c r="K3178" s="95">
        <f t="shared" si="1447"/>
        <v>0</v>
      </c>
      <c r="L3178" s="95">
        <f t="shared" si="1447"/>
        <v>0</v>
      </c>
      <c r="M3178" s="95">
        <f t="shared" si="1411"/>
        <v>0</v>
      </c>
      <c r="N3178" s="95">
        <f>+N3179</f>
        <v>188036887431</v>
      </c>
      <c r="O3178" s="95">
        <f t="shared" si="1448"/>
        <v>188036887431</v>
      </c>
      <c r="P3178" s="95">
        <f t="shared" si="1448"/>
        <v>188036887431</v>
      </c>
      <c r="Q3178" s="95">
        <f t="shared" si="1448"/>
        <v>31914916292</v>
      </c>
      <c r="R3178" s="97">
        <f t="shared" si="1448"/>
        <v>31914916292</v>
      </c>
    </row>
    <row r="3179" spans="1:18" ht="18.600000000000001" thickBot="1" x14ac:dyDescent="0.35">
      <c r="A3179" s="2">
        <v>2022</v>
      </c>
      <c r="B3179" s="79" t="s">
        <v>410</v>
      </c>
      <c r="C3179" s="20" t="s">
        <v>244</v>
      </c>
      <c r="D3179" s="21" t="s">
        <v>172</v>
      </c>
      <c r="E3179" s="21">
        <v>13</v>
      </c>
      <c r="F3179" s="21" t="s">
        <v>19</v>
      </c>
      <c r="G3179" s="88" t="s">
        <v>208</v>
      </c>
      <c r="H3179" s="90">
        <v>188036887431</v>
      </c>
      <c r="I3179" s="90">
        <v>0</v>
      </c>
      <c r="J3179" s="90">
        <v>0</v>
      </c>
      <c r="K3179" s="90">
        <v>0</v>
      </c>
      <c r="L3179" s="90">
        <v>0</v>
      </c>
      <c r="M3179" s="90">
        <f t="shared" si="1411"/>
        <v>0</v>
      </c>
      <c r="N3179" s="90">
        <f>+H3179+M3179</f>
        <v>188036887431</v>
      </c>
      <c r="O3179" s="90">
        <v>188036887431</v>
      </c>
      <c r="P3179" s="90">
        <v>188036887431</v>
      </c>
      <c r="Q3179" s="90">
        <v>31914916292</v>
      </c>
      <c r="R3179" s="91">
        <v>31914916292</v>
      </c>
    </row>
    <row r="3180" spans="1:18" ht="63" thickBot="1" x14ac:dyDescent="0.35">
      <c r="A3180" s="2">
        <v>2022</v>
      </c>
      <c r="B3180" s="79" t="s">
        <v>410</v>
      </c>
      <c r="C3180" s="15" t="s">
        <v>245</v>
      </c>
      <c r="D3180" s="21"/>
      <c r="E3180" s="21"/>
      <c r="F3180" s="21"/>
      <c r="G3180" s="85" t="s">
        <v>246</v>
      </c>
      <c r="H3180" s="95">
        <f t="shared" ref="H3180:L3182" si="1449">+H3181</f>
        <v>230526549416</v>
      </c>
      <c r="I3180" s="95">
        <f t="shared" si="1449"/>
        <v>0</v>
      </c>
      <c r="J3180" s="95">
        <f t="shared" si="1449"/>
        <v>0</v>
      </c>
      <c r="K3180" s="95">
        <f t="shared" si="1449"/>
        <v>0</v>
      </c>
      <c r="L3180" s="95">
        <f t="shared" si="1449"/>
        <v>0</v>
      </c>
      <c r="M3180" s="95">
        <f t="shared" ref="M3180:M3243" si="1450">+I3180-J3180+K3180-L3180</f>
        <v>0</v>
      </c>
      <c r="N3180" s="95">
        <f>+N3181</f>
        <v>230526549416</v>
      </c>
      <c r="O3180" s="95">
        <f t="shared" ref="O3180:R3182" si="1451">+O3181</f>
        <v>230526549416</v>
      </c>
      <c r="P3180" s="95">
        <f t="shared" si="1451"/>
        <v>230526549416</v>
      </c>
      <c r="Q3180" s="95">
        <f t="shared" si="1451"/>
        <v>27184528940</v>
      </c>
      <c r="R3180" s="97">
        <f t="shared" si="1451"/>
        <v>27184528940</v>
      </c>
    </row>
    <row r="3181" spans="1:18" ht="63" thickBot="1" x14ac:dyDescent="0.35">
      <c r="A3181" s="2">
        <v>2022</v>
      </c>
      <c r="B3181" s="79" t="s">
        <v>410</v>
      </c>
      <c r="C3181" s="15" t="s">
        <v>247</v>
      </c>
      <c r="D3181" s="53"/>
      <c r="E3181" s="53"/>
      <c r="F3181" s="21"/>
      <c r="G3181" s="104" t="s">
        <v>246</v>
      </c>
      <c r="H3181" s="95">
        <f t="shared" si="1449"/>
        <v>230526549416</v>
      </c>
      <c r="I3181" s="95">
        <f t="shared" si="1449"/>
        <v>0</v>
      </c>
      <c r="J3181" s="95">
        <f t="shared" si="1449"/>
        <v>0</v>
      </c>
      <c r="K3181" s="95">
        <f t="shared" si="1449"/>
        <v>0</v>
      </c>
      <c r="L3181" s="95">
        <f t="shared" si="1449"/>
        <v>0</v>
      </c>
      <c r="M3181" s="95">
        <f t="shared" si="1450"/>
        <v>0</v>
      </c>
      <c r="N3181" s="95">
        <f>+N3182</f>
        <v>230526549416</v>
      </c>
      <c r="O3181" s="95">
        <f t="shared" si="1451"/>
        <v>230526549416</v>
      </c>
      <c r="P3181" s="95">
        <f t="shared" si="1451"/>
        <v>230526549416</v>
      </c>
      <c r="Q3181" s="95">
        <f t="shared" si="1451"/>
        <v>27184528940</v>
      </c>
      <c r="R3181" s="97">
        <f t="shared" si="1451"/>
        <v>27184528940</v>
      </c>
    </row>
    <row r="3182" spans="1:18" ht="18.600000000000001" thickBot="1" x14ac:dyDescent="0.35">
      <c r="A3182" s="2">
        <v>2022</v>
      </c>
      <c r="B3182" s="79" t="s">
        <v>410</v>
      </c>
      <c r="C3182" s="15" t="s">
        <v>248</v>
      </c>
      <c r="D3182" s="53"/>
      <c r="E3182" s="53"/>
      <c r="F3182" s="21"/>
      <c r="G3182" s="85" t="s">
        <v>218</v>
      </c>
      <c r="H3182" s="95">
        <f t="shared" si="1449"/>
        <v>230526549416</v>
      </c>
      <c r="I3182" s="95">
        <f t="shared" si="1449"/>
        <v>0</v>
      </c>
      <c r="J3182" s="95">
        <f t="shared" si="1449"/>
        <v>0</v>
      </c>
      <c r="K3182" s="95">
        <f t="shared" si="1449"/>
        <v>0</v>
      </c>
      <c r="L3182" s="95">
        <f t="shared" si="1449"/>
        <v>0</v>
      </c>
      <c r="M3182" s="95">
        <f t="shared" si="1450"/>
        <v>0</v>
      </c>
      <c r="N3182" s="95">
        <f>+N3183</f>
        <v>230526549416</v>
      </c>
      <c r="O3182" s="95">
        <f t="shared" si="1451"/>
        <v>230526549416</v>
      </c>
      <c r="P3182" s="95">
        <f t="shared" si="1451"/>
        <v>230526549416</v>
      </c>
      <c r="Q3182" s="95">
        <f t="shared" si="1451"/>
        <v>27184528940</v>
      </c>
      <c r="R3182" s="97">
        <f t="shared" si="1451"/>
        <v>27184528940</v>
      </c>
    </row>
    <row r="3183" spans="1:18" ht="18.600000000000001" thickBot="1" x14ac:dyDescent="0.35">
      <c r="A3183" s="2">
        <v>2022</v>
      </c>
      <c r="B3183" s="79" t="s">
        <v>410</v>
      </c>
      <c r="C3183" s="20" t="s">
        <v>249</v>
      </c>
      <c r="D3183" s="21" t="s">
        <v>172</v>
      </c>
      <c r="E3183" s="21">
        <v>13</v>
      </c>
      <c r="F3183" s="21" t="s">
        <v>19</v>
      </c>
      <c r="G3183" s="88" t="s">
        <v>208</v>
      </c>
      <c r="H3183" s="90">
        <v>230526549416</v>
      </c>
      <c r="I3183" s="90">
        <v>0</v>
      </c>
      <c r="J3183" s="90">
        <v>0</v>
      </c>
      <c r="K3183" s="90">
        <v>0</v>
      </c>
      <c r="L3183" s="90">
        <v>0</v>
      </c>
      <c r="M3183" s="90">
        <f t="shared" si="1450"/>
        <v>0</v>
      </c>
      <c r="N3183" s="90">
        <f>+H3183+M3183</f>
        <v>230526549416</v>
      </c>
      <c r="O3183" s="90">
        <v>230526549416</v>
      </c>
      <c r="P3183" s="90">
        <v>230526549416</v>
      </c>
      <c r="Q3183" s="90">
        <v>27184528940</v>
      </c>
      <c r="R3183" s="91">
        <v>27184528940</v>
      </c>
    </row>
    <row r="3184" spans="1:18" ht="31.8" thickBot="1" x14ac:dyDescent="0.35">
      <c r="A3184" s="2">
        <v>2022</v>
      </c>
      <c r="B3184" s="79" t="s">
        <v>410</v>
      </c>
      <c r="C3184" s="56" t="s">
        <v>250</v>
      </c>
      <c r="D3184" s="21"/>
      <c r="E3184" s="21"/>
      <c r="F3184" s="21"/>
      <c r="G3184" s="85" t="s">
        <v>253</v>
      </c>
      <c r="H3184" s="95">
        <f t="shared" ref="H3184:L3185" si="1452">+H3185</f>
        <v>12654096592</v>
      </c>
      <c r="I3184" s="95">
        <f t="shared" si="1452"/>
        <v>0</v>
      </c>
      <c r="J3184" s="95">
        <f t="shared" si="1452"/>
        <v>0</v>
      </c>
      <c r="K3184" s="95">
        <f t="shared" si="1452"/>
        <v>0</v>
      </c>
      <c r="L3184" s="95">
        <f t="shared" si="1452"/>
        <v>0</v>
      </c>
      <c r="M3184" s="95">
        <f t="shared" si="1450"/>
        <v>0</v>
      </c>
      <c r="N3184" s="95">
        <f>+H3184+M3184</f>
        <v>12654096592</v>
      </c>
      <c r="O3184" s="95">
        <f t="shared" ref="O3184:R3185" si="1453">+O3185</f>
        <v>12031213677.5</v>
      </c>
      <c r="P3184" s="95">
        <f t="shared" si="1453"/>
        <v>10331136315.559999</v>
      </c>
      <c r="Q3184" s="95">
        <f t="shared" si="1453"/>
        <v>18751095.859999999</v>
      </c>
      <c r="R3184" s="97">
        <f t="shared" si="1453"/>
        <v>8635428.0600000005</v>
      </c>
    </row>
    <row r="3185" spans="1:18" ht="31.8" thickBot="1" x14ac:dyDescent="0.35">
      <c r="A3185" s="2">
        <v>2022</v>
      </c>
      <c r="B3185" s="79" t="s">
        <v>410</v>
      </c>
      <c r="C3185" s="15" t="s">
        <v>252</v>
      </c>
      <c r="D3185" s="53"/>
      <c r="E3185" s="53"/>
      <c r="F3185" s="21"/>
      <c r="G3185" s="85" t="s">
        <v>253</v>
      </c>
      <c r="H3185" s="95">
        <f t="shared" si="1452"/>
        <v>12654096592</v>
      </c>
      <c r="I3185" s="95">
        <f t="shared" si="1452"/>
        <v>0</v>
      </c>
      <c r="J3185" s="95">
        <f t="shared" si="1452"/>
        <v>0</v>
      </c>
      <c r="K3185" s="95">
        <f t="shared" si="1452"/>
        <v>0</v>
      </c>
      <c r="L3185" s="95">
        <f t="shared" si="1452"/>
        <v>0</v>
      </c>
      <c r="M3185" s="95">
        <f t="shared" si="1450"/>
        <v>0</v>
      </c>
      <c r="N3185" s="95">
        <f>+N3186</f>
        <v>12654096592</v>
      </c>
      <c r="O3185" s="95">
        <f t="shared" si="1453"/>
        <v>12031213677.5</v>
      </c>
      <c r="P3185" s="95">
        <f t="shared" si="1453"/>
        <v>10331136315.559999</v>
      </c>
      <c r="Q3185" s="95">
        <f t="shared" si="1453"/>
        <v>18751095.859999999</v>
      </c>
      <c r="R3185" s="97">
        <f t="shared" si="1453"/>
        <v>8635428.0600000005</v>
      </c>
    </row>
    <row r="3186" spans="1:18" ht="47.4" thickBot="1" x14ac:dyDescent="0.35">
      <c r="A3186" s="2">
        <v>2022</v>
      </c>
      <c r="B3186" s="79" t="s">
        <v>410</v>
      </c>
      <c r="C3186" s="15" t="s">
        <v>254</v>
      </c>
      <c r="D3186" s="53"/>
      <c r="E3186" s="53"/>
      <c r="F3186" s="21"/>
      <c r="G3186" s="85" t="s">
        <v>255</v>
      </c>
      <c r="H3186" s="95">
        <f>SUM(H3187:H3187)</f>
        <v>12654096592</v>
      </c>
      <c r="I3186" s="95">
        <f>SUM(I3187:I3187)</f>
        <v>0</v>
      </c>
      <c r="J3186" s="95">
        <f>SUM(J3187:J3187)</f>
        <v>0</v>
      </c>
      <c r="K3186" s="95">
        <f>SUM(K3187:K3187)</f>
        <v>0</v>
      </c>
      <c r="L3186" s="95">
        <f>SUM(L3187:L3187)</f>
        <v>0</v>
      </c>
      <c r="M3186" s="95">
        <f t="shared" si="1450"/>
        <v>0</v>
      </c>
      <c r="N3186" s="95">
        <f>SUM(N3187:N3187)</f>
        <v>12654096592</v>
      </c>
      <c r="O3186" s="95">
        <f t="shared" ref="O3186:R3186" si="1454">SUM(O3187:O3187)</f>
        <v>12031213677.5</v>
      </c>
      <c r="P3186" s="95">
        <f t="shared" si="1454"/>
        <v>10331136315.559999</v>
      </c>
      <c r="Q3186" s="95">
        <f t="shared" si="1454"/>
        <v>18751095.859999999</v>
      </c>
      <c r="R3186" s="97">
        <f t="shared" si="1454"/>
        <v>8635428.0600000005</v>
      </c>
    </row>
    <row r="3187" spans="1:18" ht="18.600000000000001" thickBot="1" x14ac:dyDescent="0.35">
      <c r="A3187" s="2">
        <v>2022</v>
      </c>
      <c r="B3187" s="79" t="s">
        <v>410</v>
      </c>
      <c r="C3187" s="20" t="s">
        <v>256</v>
      </c>
      <c r="D3187" s="21" t="s">
        <v>172</v>
      </c>
      <c r="E3187" s="21">
        <v>13</v>
      </c>
      <c r="F3187" s="21" t="s">
        <v>19</v>
      </c>
      <c r="G3187" s="88" t="s">
        <v>208</v>
      </c>
      <c r="H3187" s="90">
        <v>12654096592</v>
      </c>
      <c r="I3187" s="90">
        <v>0</v>
      </c>
      <c r="J3187" s="90">
        <v>0</v>
      </c>
      <c r="K3187" s="90">
        <v>0</v>
      </c>
      <c r="L3187" s="90">
        <v>0</v>
      </c>
      <c r="M3187" s="90">
        <f t="shared" si="1450"/>
        <v>0</v>
      </c>
      <c r="N3187" s="90">
        <f>+H3187+M3187</f>
        <v>12654096592</v>
      </c>
      <c r="O3187" s="90">
        <v>12031213677.5</v>
      </c>
      <c r="P3187" s="90">
        <v>10331136315.559999</v>
      </c>
      <c r="Q3187" s="90">
        <v>18751095.859999999</v>
      </c>
      <c r="R3187" s="91">
        <v>8635428.0600000005</v>
      </c>
    </row>
    <row r="3188" spans="1:18" ht="63" thickBot="1" x14ac:dyDescent="0.35">
      <c r="A3188" s="2">
        <v>2022</v>
      </c>
      <c r="B3188" s="79" t="s">
        <v>410</v>
      </c>
      <c r="C3188" s="15" t="s">
        <v>257</v>
      </c>
      <c r="D3188" s="53"/>
      <c r="E3188" s="53"/>
      <c r="F3188" s="21"/>
      <c r="G3188" s="85" t="s">
        <v>258</v>
      </c>
      <c r="H3188" s="95">
        <f t="shared" ref="H3188:L3190" si="1455">+H3189</f>
        <v>222571821813</v>
      </c>
      <c r="I3188" s="95">
        <f t="shared" si="1455"/>
        <v>0</v>
      </c>
      <c r="J3188" s="95">
        <f t="shared" si="1455"/>
        <v>0</v>
      </c>
      <c r="K3188" s="95">
        <f t="shared" si="1455"/>
        <v>0</v>
      </c>
      <c r="L3188" s="95">
        <f t="shared" si="1455"/>
        <v>0</v>
      </c>
      <c r="M3188" s="95">
        <f t="shared" si="1450"/>
        <v>0</v>
      </c>
      <c r="N3188" s="95">
        <f>+N3189</f>
        <v>222571821813</v>
      </c>
      <c r="O3188" s="95">
        <f t="shared" ref="O3188:R3190" si="1456">+O3189</f>
        <v>222571821813</v>
      </c>
      <c r="P3188" s="95">
        <f t="shared" si="1456"/>
        <v>222571821813</v>
      </c>
      <c r="Q3188" s="95">
        <f t="shared" si="1456"/>
        <v>7839829655</v>
      </c>
      <c r="R3188" s="97">
        <f t="shared" si="1456"/>
        <v>7839829655</v>
      </c>
    </row>
    <row r="3189" spans="1:18" ht="63" thickBot="1" x14ac:dyDescent="0.35">
      <c r="A3189" s="2">
        <v>2022</v>
      </c>
      <c r="B3189" s="79" t="s">
        <v>410</v>
      </c>
      <c r="C3189" s="15" t="s">
        <v>259</v>
      </c>
      <c r="D3189" s="21"/>
      <c r="E3189" s="21"/>
      <c r="F3189" s="21"/>
      <c r="G3189" s="104" t="s">
        <v>258</v>
      </c>
      <c r="H3189" s="95">
        <f t="shared" si="1455"/>
        <v>222571821813</v>
      </c>
      <c r="I3189" s="95">
        <f t="shared" si="1455"/>
        <v>0</v>
      </c>
      <c r="J3189" s="95">
        <f t="shared" si="1455"/>
        <v>0</v>
      </c>
      <c r="K3189" s="95">
        <f t="shared" si="1455"/>
        <v>0</v>
      </c>
      <c r="L3189" s="95">
        <f t="shared" si="1455"/>
        <v>0</v>
      </c>
      <c r="M3189" s="95">
        <f t="shared" si="1450"/>
        <v>0</v>
      </c>
      <c r="N3189" s="95">
        <f>+N3190</f>
        <v>222571821813</v>
      </c>
      <c r="O3189" s="95">
        <f t="shared" si="1456"/>
        <v>222571821813</v>
      </c>
      <c r="P3189" s="95">
        <f t="shared" si="1456"/>
        <v>222571821813</v>
      </c>
      <c r="Q3189" s="95">
        <f t="shared" si="1456"/>
        <v>7839829655</v>
      </c>
      <c r="R3189" s="97">
        <f t="shared" si="1456"/>
        <v>7839829655</v>
      </c>
    </row>
    <row r="3190" spans="1:18" ht="18.600000000000001" thickBot="1" x14ac:dyDescent="0.35">
      <c r="A3190" s="2">
        <v>2022</v>
      </c>
      <c r="B3190" s="79" t="s">
        <v>410</v>
      </c>
      <c r="C3190" s="15" t="s">
        <v>260</v>
      </c>
      <c r="D3190" s="21"/>
      <c r="E3190" s="21"/>
      <c r="F3190" s="21"/>
      <c r="G3190" s="85" t="s">
        <v>218</v>
      </c>
      <c r="H3190" s="95">
        <f t="shared" si="1455"/>
        <v>222571821813</v>
      </c>
      <c r="I3190" s="95">
        <f t="shared" si="1455"/>
        <v>0</v>
      </c>
      <c r="J3190" s="95">
        <f t="shared" si="1455"/>
        <v>0</v>
      </c>
      <c r="K3190" s="95">
        <f t="shared" si="1455"/>
        <v>0</v>
      </c>
      <c r="L3190" s="95">
        <f t="shared" si="1455"/>
        <v>0</v>
      </c>
      <c r="M3190" s="95">
        <f t="shared" si="1450"/>
        <v>0</v>
      </c>
      <c r="N3190" s="95">
        <f>+N3191</f>
        <v>222571821813</v>
      </c>
      <c r="O3190" s="95">
        <f t="shared" si="1456"/>
        <v>222571821813</v>
      </c>
      <c r="P3190" s="95">
        <f t="shared" si="1456"/>
        <v>222571821813</v>
      </c>
      <c r="Q3190" s="95">
        <f t="shared" si="1456"/>
        <v>7839829655</v>
      </c>
      <c r="R3190" s="97">
        <f t="shared" si="1456"/>
        <v>7839829655</v>
      </c>
    </row>
    <row r="3191" spans="1:18" ht="18.600000000000001" thickBot="1" x14ac:dyDescent="0.35">
      <c r="A3191" s="2">
        <v>2022</v>
      </c>
      <c r="B3191" s="79" t="s">
        <v>410</v>
      </c>
      <c r="C3191" s="20" t="s">
        <v>261</v>
      </c>
      <c r="D3191" s="21" t="s">
        <v>172</v>
      </c>
      <c r="E3191" s="21">
        <v>13</v>
      </c>
      <c r="F3191" s="21" t="s">
        <v>19</v>
      </c>
      <c r="G3191" s="88" t="s">
        <v>208</v>
      </c>
      <c r="H3191" s="90">
        <v>222571821813</v>
      </c>
      <c r="I3191" s="90">
        <v>0</v>
      </c>
      <c r="J3191" s="90">
        <v>0</v>
      </c>
      <c r="K3191" s="90">
        <v>0</v>
      </c>
      <c r="L3191" s="90">
        <v>0</v>
      </c>
      <c r="M3191" s="90">
        <f t="shared" si="1450"/>
        <v>0</v>
      </c>
      <c r="N3191" s="90">
        <f>+H3191+M3191</f>
        <v>222571821813</v>
      </c>
      <c r="O3191" s="90">
        <v>222571821813</v>
      </c>
      <c r="P3191" s="90">
        <v>222571821813</v>
      </c>
      <c r="Q3191" s="90">
        <v>7839829655</v>
      </c>
      <c r="R3191" s="91">
        <v>7839829655</v>
      </c>
    </row>
    <row r="3192" spans="1:18" ht="47.4" thickBot="1" x14ac:dyDescent="0.35">
      <c r="A3192" s="2">
        <v>2022</v>
      </c>
      <c r="B3192" s="79" t="s">
        <v>410</v>
      </c>
      <c r="C3192" s="15" t="s">
        <v>262</v>
      </c>
      <c r="D3192" s="53"/>
      <c r="E3192" s="53"/>
      <c r="F3192" s="53"/>
      <c r="G3192" s="85" t="s">
        <v>263</v>
      </c>
      <c r="H3192" s="95">
        <f t="shared" ref="H3192:L3194" si="1457">+H3193</f>
        <v>256174672458</v>
      </c>
      <c r="I3192" s="95">
        <f t="shared" si="1457"/>
        <v>0</v>
      </c>
      <c r="J3192" s="95">
        <f t="shared" si="1457"/>
        <v>0</v>
      </c>
      <c r="K3192" s="95">
        <f t="shared" si="1457"/>
        <v>0</v>
      </c>
      <c r="L3192" s="95">
        <f t="shared" si="1457"/>
        <v>0</v>
      </c>
      <c r="M3192" s="95">
        <f t="shared" si="1450"/>
        <v>0</v>
      </c>
      <c r="N3192" s="95">
        <f>+N3193</f>
        <v>256174672458</v>
      </c>
      <c r="O3192" s="95">
        <f t="shared" ref="O3192:R3194" si="1458">+O3193</f>
        <v>256174672458</v>
      </c>
      <c r="P3192" s="95">
        <f t="shared" si="1458"/>
        <v>256174672458</v>
      </c>
      <c r="Q3192" s="95">
        <f t="shared" si="1458"/>
        <v>783848182</v>
      </c>
      <c r="R3192" s="97">
        <f t="shared" si="1458"/>
        <v>783848182</v>
      </c>
    </row>
    <row r="3193" spans="1:18" ht="47.4" thickBot="1" x14ac:dyDescent="0.35">
      <c r="A3193" s="2">
        <v>2022</v>
      </c>
      <c r="B3193" s="79" t="s">
        <v>410</v>
      </c>
      <c r="C3193" s="15" t="s">
        <v>264</v>
      </c>
      <c r="D3193" s="21"/>
      <c r="E3193" s="21"/>
      <c r="F3193" s="21"/>
      <c r="G3193" s="85" t="s">
        <v>263</v>
      </c>
      <c r="H3193" s="95">
        <f t="shared" si="1457"/>
        <v>256174672458</v>
      </c>
      <c r="I3193" s="95">
        <f t="shared" si="1457"/>
        <v>0</v>
      </c>
      <c r="J3193" s="95">
        <f t="shared" si="1457"/>
        <v>0</v>
      </c>
      <c r="K3193" s="95">
        <f t="shared" si="1457"/>
        <v>0</v>
      </c>
      <c r="L3193" s="95">
        <f t="shared" si="1457"/>
        <v>0</v>
      </c>
      <c r="M3193" s="95">
        <f t="shared" si="1450"/>
        <v>0</v>
      </c>
      <c r="N3193" s="95">
        <f>+N3194</f>
        <v>256174672458</v>
      </c>
      <c r="O3193" s="95">
        <f t="shared" si="1458"/>
        <v>256174672458</v>
      </c>
      <c r="P3193" s="95">
        <f t="shared" si="1458"/>
        <v>256174672458</v>
      </c>
      <c r="Q3193" s="95">
        <f t="shared" si="1458"/>
        <v>783848182</v>
      </c>
      <c r="R3193" s="97">
        <f t="shared" si="1458"/>
        <v>783848182</v>
      </c>
    </row>
    <row r="3194" spans="1:18" ht="18.600000000000001" thickBot="1" x14ac:dyDescent="0.35">
      <c r="A3194" s="2">
        <v>2022</v>
      </c>
      <c r="B3194" s="79" t="s">
        <v>410</v>
      </c>
      <c r="C3194" s="15" t="s">
        <v>265</v>
      </c>
      <c r="D3194" s="21"/>
      <c r="E3194" s="21"/>
      <c r="F3194" s="21"/>
      <c r="G3194" s="85" t="s">
        <v>218</v>
      </c>
      <c r="H3194" s="95">
        <f t="shared" si="1457"/>
        <v>256174672458</v>
      </c>
      <c r="I3194" s="95">
        <f t="shared" si="1457"/>
        <v>0</v>
      </c>
      <c r="J3194" s="95">
        <f t="shared" si="1457"/>
        <v>0</v>
      </c>
      <c r="K3194" s="95">
        <f t="shared" si="1457"/>
        <v>0</v>
      </c>
      <c r="L3194" s="95">
        <f t="shared" si="1457"/>
        <v>0</v>
      </c>
      <c r="M3194" s="95">
        <f t="shared" si="1450"/>
        <v>0</v>
      </c>
      <c r="N3194" s="95">
        <f>+N3195</f>
        <v>256174672458</v>
      </c>
      <c r="O3194" s="95">
        <f t="shared" si="1458"/>
        <v>256174672458</v>
      </c>
      <c r="P3194" s="95">
        <f t="shared" si="1458"/>
        <v>256174672458</v>
      </c>
      <c r="Q3194" s="95">
        <f t="shared" si="1458"/>
        <v>783848182</v>
      </c>
      <c r="R3194" s="97">
        <f t="shared" si="1458"/>
        <v>783848182</v>
      </c>
    </row>
    <row r="3195" spans="1:18" ht="18.600000000000001" thickBot="1" x14ac:dyDescent="0.35">
      <c r="A3195" s="2">
        <v>2022</v>
      </c>
      <c r="B3195" s="79" t="s">
        <v>410</v>
      </c>
      <c r="C3195" s="20" t="s">
        <v>266</v>
      </c>
      <c r="D3195" s="21" t="s">
        <v>172</v>
      </c>
      <c r="E3195" s="21">
        <v>13</v>
      </c>
      <c r="F3195" s="21" t="s">
        <v>19</v>
      </c>
      <c r="G3195" s="88" t="s">
        <v>208</v>
      </c>
      <c r="H3195" s="90">
        <v>256174672458</v>
      </c>
      <c r="I3195" s="90">
        <v>0</v>
      </c>
      <c r="J3195" s="90">
        <v>0</v>
      </c>
      <c r="K3195" s="90">
        <v>0</v>
      </c>
      <c r="L3195" s="90">
        <v>0</v>
      </c>
      <c r="M3195" s="90">
        <f t="shared" si="1450"/>
        <v>0</v>
      </c>
      <c r="N3195" s="90">
        <f>+H3195+M3195</f>
        <v>256174672458</v>
      </c>
      <c r="O3195" s="90">
        <v>256174672458</v>
      </c>
      <c r="P3195" s="90">
        <v>256174672458</v>
      </c>
      <c r="Q3195" s="90">
        <v>783848182</v>
      </c>
      <c r="R3195" s="91">
        <v>783848182</v>
      </c>
    </row>
    <row r="3196" spans="1:18" ht="63" thickBot="1" x14ac:dyDescent="0.35">
      <c r="A3196" s="2">
        <v>2022</v>
      </c>
      <c r="B3196" s="79" t="s">
        <v>410</v>
      </c>
      <c r="C3196" s="15" t="s">
        <v>267</v>
      </c>
      <c r="D3196" s="53"/>
      <c r="E3196" s="53"/>
      <c r="F3196" s="53"/>
      <c r="G3196" s="85" t="s">
        <v>268</v>
      </c>
      <c r="H3196" s="95">
        <f t="shared" ref="H3196:L3198" si="1459">+H3197</f>
        <v>133566456234</v>
      </c>
      <c r="I3196" s="95">
        <f t="shared" si="1459"/>
        <v>0</v>
      </c>
      <c r="J3196" s="95">
        <f t="shared" si="1459"/>
        <v>0</v>
      </c>
      <c r="K3196" s="95">
        <f t="shared" si="1459"/>
        <v>0</v>
      </c>
      <c r="L3196" s="95">
        <f t="shared" si="1459"/>
        <v>0</v>
      </c>
      <c r="M3196" s="95">
        <f t="shared" si="1450"/>
        <v>0</v>
      </c>
      <c r="N3196" s="95">
        <f>+N3197</f>
        <v>133566456234</v>
      </c>
      <c r="O3196" s="95">
        <f t="shared" ref="O3196:R3198" si="1460">+O3197</f>
        <v>133566456234</v>
      </c>
      <c r="P3196" s="95">
        <f t="shared" si="1460"/>
        <v>133566456234</v>
      </c>
      <c r="Q3196" s="95">
        <f t="shared" si="1460"/>
        <v>426302018</v>
      </c>
      <c r="R3196" s="97">
        <f t="shared" si="1460"/>
        <v>426302018</v>
      </c>
    </row>
    <row r="3197" spans="1:18" ht="63" thickBot="1" x14ac:dyDescent="0.35">
      <c r="A3197" s="2">
        <v>2022</v>
      </c>
      <c r="B3197" s="79" t="s">
        <v>410</v>
      </c>
      <c r="C3197" s="15" t="s">
        <v>269</v>
      </c>
      <c r="D3197" s="21"/>
      <c r="E3197" s="21"/>
      <c r="F3197" s="21"/>
      <c r="G3197" s="104" t="s">
        <v>268</v>
      </c>
      <c r="H3197" s="95">
        <f t="shared" si="1459"/>
        <v>133566456234</v>
      </c>
      <c r="I3197" s="95">
        <f t="shared" si="1459"/>
        <v>0</v>
      </c>
      <c r="J3197" s="95">
        <f t="shared" si="1459"/>
        <v>0</v>
      </c>
      <c r="K3197" s="95">
        <f t="shared" si="1459"/>
        <v>0</v>
      </c>
      <c r="L3197" s="95">
        <f t="shared" si="1459"/>
        <v>0</v>
      </c>
      <c r="M3197" s="95">
        <f t="shared" si="1450"/>
        <v>0</v>
      </c>
      <c r="N3197" s="95">
        <f>+N3198</f>
        <v>133566456234</v>
      </c>
      <c r="O3197" s="95">
        <f t="shared" si="1460"/>
        <v>133566456234</v>
      </c>
      <c r="P3197" s="95">
        <f t="shared" si="1460"/>
        <v>133566456234</v>
      </c>
      <c r="Q3197" s="95">
        <f t="shared" si="1460"/>
        <v>426302018</v>
      </c>
      <c r="R3197" s="97">
        <f t="shared" si="1460"/>
        <v>426302018</v>
      </c>
    </row>
    <row r="3198" spans="1:18" ht="18.600000000000001" thickBot="1" x14ac:dyDescent="0.35">
      <c r="A3198" s="2">
        <v>2022</v>
      </c>
      <c r="B3198" s="79" t="s">
        <v>410</v>
      </c>
      <c r="C3198" s="15" t="s">
        <v>270</v>
      </c>
      <c r="D3198" s="21"/>
      <c r="E3198" s="21"/>
      <c r="F3198" s="21"/>
      <c r="G3198" s="85" t="s">
        <v>218</v>
      </c>
      <c r="H3198" s="95">
        <f t="shared" si="1459"/>
        <v>133566456234</v>
      </c>
      <c r="I3198" s="95">
        <f t="shared" si="1459"/>
        <v>0</v>
      </c>
      <c r="J3198" s="95">
        <f t="shared" si="1459"/>
        <v>0</v>
      </c>
      <c r="K3198" s="95">
        <f t="shared" si="1459"/>
        <v>0</v>
      </c>
      <c r="L3198" s="95">
        <f t="shared" si="1459"/>
        <v>0</v>
      </c>
      <c r="M3198" s="95">
        <f t="shared" si="1450"/>
        <v>0</v>
      </c>
      <c r="N3198" s="95">
        <f>+N3199</f>
        <v>133566456234</v>
      </c>
      <c r="O3198" s="95">
        <f t="shared" si="1460"/>
        <v>133566456234</v>
      </c>
      <c r="P3198" s="95">
        <f t="shared" si="1460"/>
        <v>133566456234</v>
      </c>
      <c r="Q3198" s="95">
        <f t="shared" si="1460"/>
        <v>426302018</v>
      </c>
      <c r="R3198" s="97">
        <f t="shared" si="1460"/>
        <v>426302018</v>
      </c>
    </row>
    <row r="3199" spans="1:18" ht="18.600000000000001" thickBot="1" x14ac:dyDescent="0.35">
      <c r="A3199" s="2">
        <v>2022</v>
      </c>
      <c r="B3199" s="79" t="s">
        <v>410</v>
      </c>
      <c r="C3199" s="20" t="s">
        <v>271</v>
      </c>
      <c r="D3199" s="21" t="s">
        <v>172</v>
      </c>
      <c r="E3199" s="21">
        <v>13</v>
      </c>
      <c r="F3199" s="21" t="s">
        <v>19</v>
      </c>
      <c r="G3199" s="88" t="s">
        <v>208</v>
      </c>
      <c r="H3199" s="90">
        <v>133566456234</v>
      </c>
      <c r="I3199" s="90">
        <v>0</v>
      </c>
      <c r="J3199" s="90">
        <v>0</v>
      </c>
      <c r="K3199" s="90">
        <v>0</v>
      </c>
      <c r="L3199" s="90">
        <v>0</v>
      </c>
      <c r="M3199" s="90">
        <f t="shared" si="1450"/>
        <v>0</v>
      </c>
      <c r="N3199" s="90">
        <f>+H3199+M3199</f>
        <v>133566456234</v>
      </c>
      <c r="O3199" s="90">
        <v>133566456234</v>
      </c>
      <c r="P3199" s="90">
        <v>133566456234</v>
      </c>
      <c r="Q3199" s="90">
        <v>426302018</v>
      </c>
      <c r="R3199" s="91">
        <v>426302018</v>
      </c>
    </row>
    <row r="3200" spans="1:18" ht="63" thickBot="1" x14ac:dyDescent="0.35">
      <c r="A3200" s="2">
        <v>2022</v>
      </c>
      <c r="B3200" s="79" t="s">
        <v>410</v>
      </c>
      <c r="C3200" s="15" t="s">
        <v>272</v>
      </c>
      <c r="D3200" s="53"/>
      <c r="E3200" s="53"/>
      <c r="F3200" s="53"/>
      <c r="G3200" s="85" t="s">
        <v>273</v>
      </c>
      <c r="H3200" s="95">
        <f t="shared" ref="H3200:L3202" si="1461">+H3201</f>
        <v>92126982346</v>
      </c>
      <c r="I3200" s="95">
        <f t="shared" si="1461"/>
        <v>0</v>
      </c>
      <c r="J3200" s="95">
        <f t="shared" si="1461"/>
        <v>0</v>
      </c>
      <c r="K3200" s="95">
        <f t="shared" si="1461"/>
        <v>0</v>
      </c>
      <c r="L3200" s="95">
        <f t="shared" si="1461"/>
        <v>0</v>
      </c>
      <c r="M3200" s="95">
        <f t="shared" si="1450"/>
        <v>0</v>
      </c>
      <c r="N3200" s="95">
        <f>+N3201</f>
        <v>92126982346</v>
      </c>
      <c r="O3200" s="95">
        <f t="shared" ref="O3200:R3202" si="1462">+O3201</f>
        <v>92126982346</v>
      </c>
      <c r="P3200" s="95">
        <f t="shared" si="1462"/>
        <v>92126982346</v>
      </c>
      <c r="Q3200" s="95">
        <f t="shared" si="1462"/>
        <v>308643829</v>
      </c>
      <c r="R3200" s="97">
        <f t="shared" si="1462"/>
        <v>308643829</v>
      </c>
    </row>
    <row r="3201" spans="1:18" ht="63" thickBot="1" x14ac:dyDescent="0.35">
      <c r="A3201" s="2">
        <v>2022</v>
      </c>
      <c r="B3201" s="79" t="s">
        <v>410</v>
      </c>
      <c r="C3201" s="15" t="s">
        <v>274</v>
      </c>
      <c r="D3201" s="21"/>
      <c r="E3201" s="21"/>
      <c r="F3201" s="21"/>
      <c r="G3201" s="104" t="s">
        <v>273</v>
      </c>
      <c r="H3201" s="95">
        <f t="shared" si="1461"/>
        <v>92126982346</v>
      </c>
      <c r="I3201" s="95">
        <f t="shared" si="1461"/>
        <v>0</v>
      </c>
      <c r="J3201" s="95">
        <f t="shared" si="1461"/>
        <v>0</v>
      </c>
      <c r="K3201" s="95">
        <f t="shared" si="1461"/>
        <v>0</v>
      </c>
      <c r="L3201" s="95">
        <f t="shared" si="1461"/>
        <v>0</v>
      </c>
      <c r="M3201" s="95">
        <f t="shared" si="1450"/>
        <v>0</v>
      </c>
      <c r="N3201" s="95">
        <f>+N3202</f>
        <v>92126982346</v>
      </c>
      <c r="O3201" s="95">
        <f t="shared" si="1462"/>
        <v>92126982346</v>
      </c>
      <c r="P3201" s="95">
        <f t="shared" si="1462"/>
        <v>92126982346</v>
      </c>
      <c r="Q3201" s="95">
        <f t="shared" si="1462"/>
        <v>308643829</v>
      </c>
      <c r="R3201" s="97">
        <f t="shared" si="1462"/>
        <v>308643829</v>
      </c>
    </row>
    <row r="3202" spans="1:18" ht="18.600000000000001" thickBot="1" x14ac:dyDescent="0.35">
      <c r="A3202" s="2">
        <v>2022</v>
      </c>
      <c r="B3202" s="79" t="s">
        <v>410</v>
      </c>
      <c r="C3202" s="15" t="s">
        <v>275</v>
      </c>
      <c r="D3202" s="21"/>
      <c r="E3202" s="21"/>
      <c r="F3202" s="21"/>
      <c r="G3202" s="85" t="s">
        <v>218</v>
      </c>
      <c r="H3202" s="95">
        <f t="shared" si="1461"/>
        <v>92126982346</v>
      </c>
      <c r="I3202" s="95">
        <f t="shared" si="1461"/>
        <v>0</v>
      </c>
      <c r="J3202" s="95">
        <f t="shared" si="1461"/>
        <v>0</v>
      </c>
      <c r="K3202" s="95">
        <f t="shared" si="1461"/>
        <v>0</v>
      </c>
      <c r="L3202" s="95">
        <f t="shared" si="1461"/>
        <v>0</v>
      </c>
      <c r="M3202" s="95">
        <f t="shared" si="1450"/>
        <v>0</v>
      </c>
      <c r="N3202" s="95">
        <f>+N3203</f>
        <v>92126982346</v>
      </c>
      <c r="O3202" s="95">
        <f t="shared" si="1462"/>
        <v>92126982346</v>
      </c>
      <c r="P3202" s="95">
        <f t="shared" si="1462"/>
        <v>92126982346</v>
      </c>
      <c r="Q3202" s="95">
        <f t="shared" si="1462"/>
        <v>308643829</v>
      </c>
      <c r="R3202" s="97">
        <f t="shared" si="1462"/>
        <v>308643829</v>
      </c>
    </row>
    <row r="3203" spans="1:18" ht="18.600000000000001" thickBot="1" x14ac:dyDescent="0.35">
      <c r="A3203" s="2">
        <v>2022</v>
      </c>
      <c r="B3203" s="79" t="s">
        <v>410</v>
      </c>
      <c r="C3203" s="20" t="s">
        <v>276</v>
      </c>
      <c r="D3203" s="21" t="s">
        <v>172</v>
      </c>
      <c r="E3203" s="21">
        <v>13</v>
      </c>
      <c r="F3203" s="21" t="s">
        <v>19</v>
      </c>
      <c r="G3203" s="88" t="s">
        <v>208</v>
      </c>
      <c r="H3203" s="90">
        <v>92126982346</v>
      </c>
      <c r="I3203" s="90">
        <v>0</v>
      </c>
      <c r="J3203" s="90">
        <v>0</v>
      </c>
      <c r="K3203" s="90">
        <v>0</v>
      </c>
      <c r="L3203" s="90">
        <v>0</v>
      </c>
      <c r="M3203" s="90">
        <f t="shared" si="1450"/>
        <v>0</v>
      </c>
      <c r="N3203" s="90">
        <f>+H3203+M3203</f>
        <v>92126982346</v>
      </c>
      <c r="O3203" s="90">
        <v>92126982346</v>
      </c>
      <c r="P3203" s="90">
        <v>92126982346</v>
      </c>
      <c r="Q3203" s="90">
        <v>308643829</v>
      </c>
      <c r="R3203" s="91">
        <v>308643829</v>
      </c>
    </row>
    <row r="3204" spans="1:18" ht="78.599999999999994" thickBot="1" x14ac:dyDescent="0.35">
      <c r="A3204" s="2">
        <v>2022</v>
      </c>
      <c r="B3204" s="79" t="s">
        <v>410</v>
      </c>
      <c r="C3204" s="15" t="s">
        <v>277</v>
      </c>
      <c r="D3204" s="53"/>
      <c r="E3204" s="53"/>
      <c r="F3204" s="53"/>
      <c r="G3204" s="85" t="s">
        <v>278</v>
      </c>
      <c r="H3204" s="95">
        <f t="shared" ref="H3204:L3206" si="1463">+H3205</f>
        <v>177242188803</v>
      </c>
      <c r="I3204" s="95">
        <f t="shared" si="1463"/>
        <v>0</v>
      </c>
      <c r="J3204" s="95">
        <f t="shared" si="1463"/>
        <v>0</v>
      </c>
      <c r="K3204" s="95">
        <f t="shared" si="1463"/>
        <v>0</v>
      </c>
      <c r="L3204" s="95">
        <f t="shared" si="1463"/>
        <v>0</v>
      </c>
      <c r="M3204" s="95">
        <f t="shared" si="1450"/>
        <v>0</v>
      </c>
      <c r="N3204" s="95">
        <f>+N3205</f>
        <v>177242188803</v>
      </c>
      <c r="O3204" s="95">
        <f t="shared" ref="O3204:R3206" si="1464">+O3205</f>
        <v>177242188803</v>
      </c>
      <c r="P3204" s="95">
        <f t="shared" si="1464"/>
        <v>177242188803</v>
      </c>
      <c r="Q3204" s="95">
        <f t="shared" si="1464"/>
        <v>12868469971</v>
      </c>
      <c r="R3204" s="97">
        <f t="shared" si="1464"/>
        <v>12868469971</v>
      </c>
    </row>
    <row r="3205" spans="1:18" ht="78.599999999999994" thickBot="1" x14ac:dyDescent="0.35">
      <c r="A3205" s="2">
        <v>2022</v>
      </c>
      <c r="B3205" s="79" t="s">
        <v>410</v>
      </c>
      <c r="C3205" s="15" t="s">
        <v>279</v>
      </c>
      <c r="D3205" s="21"/>
      <c r="E3205" s="21"/>
      <c r="F3205" s="21"/>
      <c r="G3205" s="104" t="s">
        <v>278</v>
      </c>
      <c r="H3205" s="95">
        <f t="shared" si="1463"/>
        <v>177242188803</v>
      </c>
      <c r="I3205" s="95">
        <f t="shared" si="1463"/>
        <v>0</v>
      </c>
      <c r="J3205" s="95">
        <f t="shared" si="1463"/>
        <v>0</v>
      </c>
      <c r="K3205" s="95">
        <f t="shared" si="1463"/>
        <v>0</v>
      </c>
      <c r="L3205" s="95">
        <f t="shared" si="1463"/>
        <v>0</v>
      </c>
      <c r="M3205" s="95">
        <f t="shared" si="1450"/>
        <v>0</v>
      </c>
      <c r="N3205" s="95">
        <f>+N3206</f>
        <v>177242188803</v>
      </c>
      <c r="O3205" s="95">
        <f t="shared" si="1464"/>
        <v>177242188803</v>
      </c>
      <c r="P3205" s="95">
        <f t="shared" si="1464"/>
        <v>177242188803</v>
      </c>
      <c r="Q3205" s="95">
        <f t="shared" si="1464"/>
        <v>12868469971</v>
      </c>
      <c r="R3205" s="97">
        <f t="shared" si="1464"/>
        <v>12868469971</v>
      </c>
    </row>
    <row r="3206" spans="1:18" ht="18.600000000000001" thickBot="1" x14ac:dyDescent="0.35">
      <c r="A3206" s="2">
        <v>2022</v>
      </c>
      <c r="B3206" s="79" t="s">
        <v>410</v>
      </c>
      <c r="C3206" s="15" t="s">
        <v>280</v>
      </c>
      <c r="D3206" s="21"/>
      <c r="E3206" s="21"/>
      <c r="F3206" s="21"/>
      <c r="G3206" s="85" t="s">
        <v>218</v>
      </c>
      <c r="H3206" s="95">
        <f t="shared" si="1463"/>
        <v>177242188803</v>
      </c>
      <c r="I3206" s="95">
        <f t="shared" si="1463"/>
        <v>0</v>
      </c>
      <c r="J3206" s="95">
        <f t="shared" si="1463"/>
        <v>0</v>
      </c>
      <c r="K3206" s="95">
        <f t="shared" si="1463"/>
        <v>0</v>
      </c>
      <c r="L3206" s="95">
        <f t="shared" si="1463"/>
        <v>0</v>
      </c>
      <c r="M3206" s="95">
        <f t="shared" si="1450"/>
        <v>0</v>
      </c>
      <c r="N3206" s="95">
        <f>+N3207</f>
        <v>177242188803</v>
      </c>
      <c r="O3206" s="95">
        <f t="shared" si="1464"/>
        <v>177242188803</v>
      </c>
      <c r="P3206" s="95">
        <f t="shared" si="1464"/>
        <v>177242188803</v>
      </c>
      <c r="Q3206" s="95">
        <f t="shared" si="1464"/>
        <v>12868469971</v>
      </c>
      <c r="R3206" s="97">
        <f t="shared" si="1464"/>
        <v>12868469971</v>
      </c>
    </row>
    <row r="3207" spans="1:18" ht="18.600000000000001" thickBot="1" x14ac:dyDescent="0.35">
      <c r="A3207" s="2">
        <v>2022</v>
      </c>
      <c r="B3207" s="79" t="s">
        <v>410</v>
      </c>
      <c r="C3207" s="20" t="s">
        <v>281</v>
      </c>
      <c r="D3207" s="21" t="s">
        <v>172</v>
      </c>
      <c r="E3207" s="21">
        <v>13</v>
      </c>
      <c r="F3207" s="21" t="s">
        <v>19</v>
      </c>
      <c r="G3207" s="88" t="s">
        <v>208</v>
      </c>
      <c r="H3207" s="90">
        <v>177242188803</v>
      </c>
      <c r="I3207" s="90">
        <v>0</v>
      </c>
      <c r="J3207" s="90">
        <v>0</v>
      </c>
      <c r="K3207" s="90">
        <v>0</v>
      </c>
      <c r="L3207" s="90">
        <v>0</v>
      </c>
      <c r="M3207" s="90">
        <f t="shared" si="1450"/>
        <v>0</v>
      </c>
      <c r="N3207" s="90">
        <f>+H3207+M3207</f>
        <v>177242188803</v>
      </c>
      <c r="O3207" s="90">
        <v>177242188803</v>
      </c>
      <c r="P3207" s="90">
        <v>177242188803</v>
      </c>
      <c r="Q3207" s="90">
        <v>12868469971</v>
      </c>
      <c r="R3207" s="91">
        <v>12868469971</v>
      </c>
    </row>
    <row r="3208" spans="1:18" ht="47.4" thickBot="1" x14ac:dyDescent="0.35">
      <c r="A3208" s="2">
        <v>2022</v>
      </c>
      <c r="B3208" s="79" t="s">
        <v>410</v>
      </c>
      <c r="C3208" s="15" t="s">
        <v>282</v>
      </c>
      <c r="D3208" s="53"/>
      <c r="E3208" s="53"/>
      <c r="F3208" s="53"/>
      <c r="G3208" s="85" t="s">
        <v>283</v>
      </c>
      <c r="H3208" s="95">
        <f t="shared" ref="H3208:R3210" si="1465">+H3209</f>
        <v>186661572672</v>
      </c>
      <c r="I3208" s="95">
        <f t="shared" si="1465"/>
        <v>0</v>
      </c>
      <c r="J3208" s="95">
        <f t="shared" si="1465"/>
        <v>0</v>
      </c>
      <c r="K3208" s="95">
        <f t="shared" si="1465"/>
        <v>0</v>
      </c>
      <c r="L3208" s="95">
        <f t="shared" si="1465"/>
        <v>0</v>
      </c>
      <c r="M3208" s="95">
        <f t="shared" si="1450"/>
        <v>0</v>
      </c>
      <c r="N3208" s="95">
        <f>+N3209</f>
        <v>186661572672</v>
      </c>
      <c r="O3208" s="95">
        <f t="shared" ref="O3208:R3209" si="1466">+O3209</f>
        <v>186661572672</v>
      </c>
      <c r="P3208" s="95">
        <f t="shared" si="1466"/>
        <v>186661572672</v>
      </c>
      <c r="Q3208" s="95">
        <f t="shared" si="1466"/>
        <v>65829708441</v>
      </c>
      <c r="R3208" s="97">
        <f t="shared" si="1466"/>
        <v>65829708441</v>
      </c>
    </row>
    <row r="3209" spans="1:18" ht="47.4" thickBot="1" x14ac:dyDescent="0.35">
      <c r="A3209" s="2">
        <v>2022</v>
      </c>
      <c r="B3209" s="79" t="s">
        <v>410</v>
      </c>
      <c r="C3209" s="15" t="s">
        <v>284</v>
      </c>
      <c r="D3209" s="21"/>
      <c r="E3209" s="21"/>
      <c r="F3209" s="21"/>
      <c r="G3209" s="104" t="s">
        <v>283</v>
      </c>
      <c r="H3209" s="95">
        <f t="shared" si="1465"/>
        <v>186661572672</v>
      </c>
      <c r="I3209" s="95">
        <f t="shared" si="1465"/>
        <v>0</v>
      </c>
      <c r="J3209" s="95">
        <f t="shared" si="1465"/>
        <v>0</v>
      </c>
      <c r="K3209" s="95">
        <f t="shared" si="1465"/>
        <v>0</v>
      </c>
      <c r="L3209" s="95">
        <f t="shared" si="1465"/>
        <v>0</v>
      </c>
      <c r="M3209" s="95">
        <f t="shared" si="1450"/>
        <v>0</v>
      </c>
      <c r="N3209" s="95">
        <f>+N3210</f>
        <v>186661572672</v>
      </c>
      <c r="O3209" s="95">
        <f t="shared" si="1466"/>
        <v>186661572672</v>
      </c>
      <c r="P3209" s="95">
        <f t="shared" si="1466"/>
        <v>186661572672</v>
      </c>
      <c r="Q3209" s="95">
        <f t="shared" si="1466"/>
        <v>65829708441</v>
      </c>
      <c r="R3209" s="97">
        <f t="shared" si="1466"/>
        <v>65829708441</v>
      </c>
    </row>
    <row r="3210" spans="1:18" ht="18.600000000000001" thickBot="1" x14ac:dyDescent="0.35">
      <c r="A3210" s="2">
        <v>2022</v>
      </c>
      <c r="B3210" s="79" t="s">
        <v>410</v>
      </c>
      <c r="C3210" s="15" t="s">
        <v>285</v>
      </c>
      <c r="D3210" s="21"/>
      <c r="E3210" s="21"/>
      <c r="F3210" s="21"/>
      <c r="G3210" s="85" t="s">
        <v>218</v>
      </c>
      <c r="H3210" s="95">
        <f t="shared" si="1465"/>
        <v>186661572672</v>
      </c>
      <c r="I3210" s="95">
        <f t="shared" si="1465"/>
        <v>0</v>
      </c>
      <c r="J3210" s="95">
        <f t="shared" si="1465"/>
        <v>0</v>
      </c>
      <c r="K3210" s="95">
        <f t="shared" si="1465"/>
        <v>0</v>
      </c>
      <c r="L3210" s="95">
        <f t="shared" si="1465"/>
        <v>0</v>
      </c>
      <c r="M3210" s="95">
        <f t="shared" si="1450"/>
        <v>0</v>
      </c>
      <c r="N3210" s="95">
        <f t="shared" si="1465"/>
        <v>186661572672</v>
      </c>
      <c r="O3210" s="95">
        <f t="shared" si="1465"/>
        <v>186661572672</v>
      </c>
      <c r="P3210" s="95">
        <f t="shared" si="1465"/>
        <v>186661572672</v>
      </c>
      <c r="Q3210" s="95">
        <f t="shared" si="1465"/>
        <v>65829708441</v>
      </c>
      <c r="R3210" s="97">
        <f t="shared" si="1465"/>
        <v>65829708441</v>
      </c>
    </row>
    <row r="3211" spans="1:18" ht="18.600000000000001" thickBot="1" x14ac:dyDescent="0.35">
      <c r="A3211" s="2">
        <v>2022</v>
      </c>
      <c r="B3211" s="79" t="s">
        <v>410</v>
      </c>
      <c r="C3211" s="20" t="s">
        <v>286</v>
      </c>
      <c r="D3211" s="53" t="s">
        <v>172</v>
      </c>
      <c r="E3211" s="53">
        <v>13</v>
      </c>
      <c r="F3211" s="21" t="s">
        <v>19</v>
      </c>
      <c r="G3211" s="88" t="s">
        <v>208</v>
      </c>
      <c r="H3211" s="90">
        <v>186661572672</v>
      </c>
      <c r="I3211" s="90">
        <v>0</v>
      </c>
      <c r="J3211" s="90">
        <v>0</v>
      </c>
      <c r="K3211" s="90">
        <v>0</v>
      </c>
      <c r="L3211" s="90">
        <v>0</v>
      </c>
      <c r="M3211" s="90">
        <f t="shared" si="1450"/>
        <v>0</v>
      </c>
      <c r="N3211" s="90">
        <f>+H3211+M3211</f>
        <v>186661572672</v>
      </c>
      <c r="O3211" s="90">
        <v>186661572672</v>
      </c>
      <c r="P3211" s="90">
        <v>186661572672</v>
      </c>
      <c r="Q3211" s="90">
        <v>65829708441</v>
      </c>
      <c r="R3211" s="91">
        <v>65829708441</v>
      </c>
    </row>
    <row r="3212" spans="1:18" ht="63" thickBot="1" x14ac:dyDescent="0.35">
      <c r="A3212" s="2">
        <v>2022</v>
      </c>
      <c r="B3212" s="79" t="s">
        <v>410</v>
      </c>
      <c r="C3212" s="15" t="s">
        <v>287</v>
      </c>
      <c r="D3212" s="53"/>
      <c r="E3212" s="53"/>
      <c r="F3212" s="53"/>
      <c r="G3212" s="85" t="s">
        <v>288</v>
      </c>
      <c r="H3212" s="95">
        <f t="shared" ref="H3212:L3214" si="1467">+H3213</f>
        <v>217966528302</v>
      </c>
      <c r="I3212" s="95">
        <f t="shared" si="1467"/>
        <v>0</v>
      </c>
      <c r="J3212" s="95">
        <f t="shared" si="1467"/>
        <v>0</v>
      </c>
      <c r="K3212" s="95">
        <f t="shared" si="1467"/>
        <v>0</v>
      </c>
      <c r="L3212" s="95">
        <f t="shared" si="1467"/>
        <v>0</v>
      </c>
      <c r="M3212" s="95">
        <f t="shared" si="1450"/>
        <v>0</v>
      </c>
      <c r="N3212" s="95">
        <f>+N3213</f>
        <v>217966528302</v>
      </c>
      <c r="O3212" s="95">
        <f t="shared" ref="O3212:R3214" si="1468">+O3213</f>
        <v>217966528302</v>
      </c>
      <c r="P3212" s="95">
        <f t="shared" si="1468"/>
        <v>217966528302</v>
      </c>
      <c r="Q3212" s="95">
        <f t="shared" si="1468"/>
        <v>35582322411</v>
      </c>
      <c r="R3212" s="97">
        <f t="shared" si="1468"/>
        <v>35582322411</v>
      </c>
    </row>
    <row r="3213" spans="1:18" ht="63" thickBot="1" x14ac:dyDescent="0.35">
      <c r="A3213" s="2">
        <v>2022</v>
      </c>
      <c r="B3213" s="79" t="s">
        <v>410</v>
      </c>
      <c r="C3213" s="15" t="s">
        <v>289</v>
      </c>
      <c r="D3213" s="21"/>
      <c r="E3213" s="21"/>
      <c r="F3213" s="21"/>
      <c r="G3213" s="104" t="s">
        <v>288</v>
      </c>
      <c r="H3213" s="95">
        <f t="shared" si="1467"/>
        <v>217966528302</v>
      </c>
      <c r="I3213" s="95">
        <f t="shared" si="1467"/>
        <v>0</v>
      </c>
      <c r="J3213" s="95">
        <f t="shared" si="1467"/>
        <v>0</v>
      </c>
      <c r="K3213" s="95">
        <f t="shared" si="1467"/>
        <v>0</v>
      </c>
      <c r="L3213" s="95">
        <f t="shared" si="1467"/>
        <v>0</v>
      </c>
      <c r="M3213" s="95">
        <f t="shared" si="1450"/>
        <v>0</v>
      </c>
      <c r="N3213" s="95">
        <f>+N3214</f>
        <v>217966528302</v>
      </c>
      <c r="O3213" s="95">
        <f t="shared" si="1468"/>
        <v>217966528302</v>
      </c>
      <c r="P3213" s="95">
        <f t="shared" si="1468"/>
        <v>217966528302</v>
      </c>
      <c r="Q3213" s="95">
        <f t="shared" si="1468"/>
        <v>35582322411</v>
      </c>
      <c r="R3213" s="97">
        <f t="shared" si="1468"/>
        <v>35582322411</v>
      </c>
    </row>
    <row r="3214" spans="1:18" ht="18.600000000000001" thickBot="1" x14ac:dyDescent="0.35">
      <c r="A3214" s="2">
        <v>2022</v>
      </c>
      <c r="B3214" s="79" t="s">
        <v>410</v>
      </c>
      <c r="C3214" s="15" t="s">
        <v>290</v>
      </c>
      <c r="D3214" s="21"/>
      <c r="E3214" s="21"/>
      <c r="F3214" s="21"/>
      <c r="G3214" s="85" t="s">
        <v>218</v>
      </c>
      <c r="H3214" s="95">
        <f t="shared" si="1467"/>
        <v>217966528302</v>
      </c>
      <c r="I3214" s="95">
        <f t="shared" si="1467"/>
        <v>0</v>
      </c>
      <c r="J3214" s="95">
        <f t="shared" si="1467"/>
        <v>0</v>
      </c>
      <c r="K3214" s="95">
        <f t="shared" si="1467"/>
        <v>0</v>
      </c>
      <c r="L3214" s="95">
        <f t="shared" si="1467"/>
        <v>0</v>
      </c>
      <c r="M3214" s="95">
        <f t="shared" si="1450"/>
        <v>0</v>
      </c>
      <c r="N3214" s="95">
        <f>+N3215</f>
        <v>217966528302</v>
      </c>
      <c r="O3214" s="95">
        <f t="shared" si="1468"/>
        <v>217966528302</v>
      </c>
      <c r="P3214" s="95">
        <f t="shared" si="1468"/>
        <v>217966528302</v>
      </c>
      <c r="Q3214" s="95">
        <f t="shared" si="1468"/>
        <v>35582322411</v>
      </c>
      <c r="R3214" s="97">
        <f t="shared" si="1468"/>
        <v>35582322411</v>
      </c>
    </row>
    <row r="3215" spans="1:18" ht="18.600000000000001" thickBot="1" x14ac:dyDescent="0.35">
      <c r="A3215" s="2">
        <v>2022</v>
      </c>
      <c r="B3215" s="79" t="s">
        <v>410</v>
      </c>
      <c r="C3215" s="20" t="s">
        <v>291</v>
      </c>
      <c r="D3215" s="21" t="s">
        <v>172</v>
      </c>
      <c r="E3215" s="21">
        <v>13</v>
      </c>
      <c r="F3215" s="21" t="s">
        <v>19</v>
      </c>
      <c r="G3215" s="88" t="s">
        <v>208</v>
      </c>
      <c r="H3215" s="90">
        <v>217966528302</v>
      </c>
      <c r="I3215" s="90">
        <v>0</v>
      </c>
      <c r="J3215" s="90">
        <v>0</v>
      </c>
      <c r="K3215" s="90">
        <v>0</v>
      </c>
      <c r="L3215" s="90">
        <v>0</v>
      </c>
      <c r="M3215" s="90">
        <f t="shared" si="1450"/>
        <v>0</v>
      </c>
      <c r="N3215" s="90">
        <f>+H3215+M3215</f>
        <v>217966528302</v>
      </c>
      <c r="O3215" s="90">
        <v>217966528302</v>
      </c>
      <c r="P3215" s="90">
        <v>217966528302</v>
      </c>
      <c r="Q3215" s="90">
        <v>35582322411</v>
      </c>
      <c r="R3215" s="91">
        <v>35582322411</v>
      </c>
    </row>
    <row r="3216" spans="1:18" ht="63" thickBot="1" x14ac:dyDescent="0.35">
      <c r="A3216" s="2">
        <v>2022</v>
      </c>
      <c r="B3216" s="79" t="s">
        <v>410</v>
      </c>
      <c r="C3216" s="15" t="s">
        <v>292</v>
      </c>
      <c r="D3216" s="53"/>
      <c r="E3216" s="53"/>
      <c r="F3216" s="53"/>
      <c r="G3216" s="85" t="s">
        <v>293</v>
      </c>
      <c r="H3216" s="95">
        <f t="shared" ref="H3216:L3218" si="1469">+H3217</f>
        <v>264689746048</v>
      </c>
      <c r="I3216" s="95">
        <f t="shared" si="1469"/>
        <v>0</v>
      </c>
      <c r="J3216" s="95">
        <f t="shared" si="1469"/>
        <v>0</v>
      </c>
      <c r="K3216" s="95">
        <f t="shared" si="1469"/>
        <v>0</v>
      </c>
      <c r="L3216" s="95">
        <f t="shared" si="1469"/>
        <v>0</v>
      </c>
      <c r="M3216" s="95">
        <f t="shared" si="1450"/>
        <v>0</v>
      </c>
      <c r="N3216" s="95">
        <f>+N3217</f>
        <v>264689746048</v>
      </c>
      <c r="O3216" s="95">
        <f t="shared" ref="O3216:R3218" si="1470">+O3217</f>
        <v>264689746048</v>
      </c>
      <c r="P3216" s="95">
        <f t="shared" si="1470"/>
        <v>264689746048</v>
      </c>
      <c r="Q3216" s="95">
        <f t="shared" si="1470"/>
        <v>18890851579</v>
      </c>
      <c r="R3216" s="97">
        <f t="shared" si="1470"/>
        <v>18890851579</v>
      </c>
    </row>
    <row r="3217" spans="1:18" ht="63" thickBot="1" x14ac:dyDescent="0.35">
      <c r="A3217" s="2">
        <v>2022</v>
      </c>
      <c r="B3217" s="79" t="s">
        <v>410</v>
      </c>
      <c r="C3217" s="15" t="s">
        <v>294</v>
      </c>
      <c r="D3217" s="21"/>
      <c r="E3217" s="21"/>
      <c r="F3217" s="21"/>
      <c r="G3217" s="104" t="s">
        <v>293</v>
      </c>
      <c r="H3217" s="95">
        <f t="shared" si="1469"/>
        <v>264689746048</v>
      </c>
      <c r="I3217" s="95">
        <f t="shared" si="1469"/>
        <v>0</v>
      </c>
      <c r="J3217" s="95">
        <f t="shared" si="1469"/>
        <v>0</v>
      </c>
      <c r="K3217" s="95">
        <f t="shared" si="1469"/>
        <v>0</v>
      </c>
      <c r="L3217" s="95">
        <f t="shared" si="1469"/>
        <v>0</v>
      </c>
      <c r="M3217" s="95">
        <f t="shared" si="1450"/>
        <v>0</v>
      </c>
      <c r="N3217" s="95">
        <f>+N3218</f>
        <v>264689746048</v>
      </c>
      <c r="O3217" s="95">
        <f t="shared" si="1470"/>
        <v>264689746048</v>
      </c>
      <c r="P3217" s="95">
        <f t="shared" si="1470"/>
        <v>264689746048</v>
      </c>
      <c r="Q3217" s="95">
        <f t="shared" si="1470"/>
        <v>18890851579</v>
      </c>
      <c r="R3217" s="97">
        <f t="shared" si="1470"/>
        <v>18890851579</v>
      </c>
    </row>
    <row r="3218" spans="1:18" ht="18.600000000000001" thickBot="1" x14ac:dyDescent="0.35">
      <c r="A3218" s="2">
        <v>2022</v>
      </c>
      <c r="B3218" s="79" t="s">
        <v>410</v>
      </c>
      <c r="C3218" s="15" t="s">
        <v>295</v>
      </c>
      <c r="D3218" s="21"/>
      <c r="E3218" s="21"/>
      <c r="F3218" s="21"/>
      <c r="G3218" s="85" t="s">
        <v>218</v>
      </c>
      <c r="H3218" s="95">
        <f t="shared" si="1469"/>
        <v>264689746048</v>
      </c>
      <c r="I3218" s="95">
        <f t="shared" si="1469"/>
        <v>0</v>
      </c>
      <c r="J3218" s="95">
        <f t="shared" si="1469"/>
        <v>0</v>
      </c>
      <c r="K3218" s="95">
        <f t="shared" si="1469"/>
        <v>0</v>
      </c>
      <c r="L3218" s="95">
        <f t="shared" si="1469"/>
        <v>0</v>
      </c>
      <c r="M3218" s="95">
        <f t="shared" si="1450"/>
        <v>0</v>
      </c>
      <c r="N3218" s="95">
        <f>+N3219</f>
        <v>264689746048</v>
      </c>
      <c r="O3218" s="95">
        <f t="shared" si="1470"/>
        <v>264689746048</v>
      </c>
      <c r="P3218" s="95">
        <f t="shared" si="1470"/>
        <v>264689746048</v>
      </c>
      <c r="Q3218" s="95">
        <f t="shared" si="1470"/>
        <v>18890851579</v>
      </c>
      <c r="R3218" s="97">
        <f t="shared" si="1470"/>
        <v>18890851579</v>
      </c>
    </row>
    <row r="3219" spans="1:18" ht="18.600000000000001" thickBot="1" x14ac:dyDescent="0.35">
      <c r="A3219" s="2">
        <v>2022</v>
      </c>
      <c r="B3219" s="79" t="s">
        <v>410</v>
      </c>
      <c r="C3219" s="20" t="s">
        <v>296</v>
      </c>
      <c r="D3219" s="21" t="s">
        <v>172</v>
      </c>
      <c r="E3219" s="21">
        <v>13</v>
      </c>
      <c r="F3219" s="21" t="s">
        <v>19</v>
      </c>
      <c r="G3219" s="88" t="s">
        <v>208</v>
      </c>
      <c r="H3219" s="90">
        <v>264689746048</v>
      </c>
      <c r="I3219" s="90">
        <v>0</v>
      </c>
      <c r="J3219" s="90">
        <v>0</v>
      </c>
      <c r="K3219" s="90">
        <v>0</v>
      </c>
      <c r="L3219" s="90">
        <v>0</v>
      </c>
      <c r="M3219" s="90">
        <f t="shared" si="1450"/>
        <v>0</v>
      </c>
      <c r="N3219" s="90">
        <f>+H3219+M3219</f>
        <v>264689746048</v>
      </c>
      <c r="O3219" s="90">
        <v>264689746048</v>
      </c>
      <c r="P3219" s="90">
        <v>264689746048</v>
      </c>
      <c r="Q3219" s="90">
        <v>18890851579</v>
      </c>
      <c r="R3219" s="91">
        <v>18890851579</v>
      </c>
    </row>
    <row r="3220" spans="1:18" ht="63" thickBot="1" x14ac:dyDescent="0.35">
      <c r="A3220" s="2">
        <v>2022</v>
      </c>
      <c r="B3220" s="79" t="s">
        <v>410</v>
      </c>
      <c r="C3220" s="15" t="s">
        <v>297</v>
      </c>
      <c r="D3220" s="53"/>
      <c r="E3220" s="53"/>
      <c r="F3220" s="53"/>
      <c r="G3220" s="85" t="s">
        <v>298</v>
      </c>
      <c r="H3220" s="95">
        <f t="shared" ref="H3220:L3222" si="1471">+H3221</f>
        <v>141607661383</v>
      </c>
      <c r="I3220" s="95">
        <f t="shared" si="1471"/>
        <v>0</v>
      </c>
      <c r="J3220" s="95">
        <f t="shared" si="1471"/>
        <v>0</v>
      </c>
      <c r="K3220" s="95">
        <f t="shared" si="1471"/>
        <v>0</v>
      </c>
      <c r="L3220" s="95">
        <f t="shared" si="1471"/>
        <v>0</v>
      </c>
      <c r="M3220" s="95">
        <f t="shared" si="1450"/>
        <v>0</v>
      </c>
      <c r="N3220" s="95">
        <f>+N3221</f>
        <v>141607661383</v>
      </c>
      <c r="O3220" s="95">
        <f t="shared" ref="O3220:R3222" si="1472">+O3221</f>
        <v>141607661383</v>
      </c>
      <c r="P3220" s="95">
        <f t="shared" si="1472"/>
        <v>141607661383</v>
      </c>
      <c r="Q3220" s="95">
        <f t="shared" si="1472"/>
        <v>35860807678</v>
      </c>
      <c r="R3220" s="97">
        <f t="shared" si="1472"/>
        <v>35860807678</v>
      </c>
    </row>
    <row r="3221" spans="1:18" ht="63" thickBot="1" x14ac:dyDescent="0.35">
      <c r="A3221" s="2">
        <v>2022</v>
      </c>
      <c r="B3221" s="79" t="s">
        <v>410</v>
      </c>
      <c r="C3221" s="15" t="s">
        <v>299</v>
      </c>
      <c r="D3221" s="21"/>
      <c r="E3221" s="21"/>
      <c r="F3221" s="21"/>
      <c r="G3221" s="104" t="s">
        <v>298</v>
      </c>
      <c r="H3221" s="95">
        <f t="shared" si="1471"/>
        <v>141607661383</v>
      </c>
      <c r="I3221" s="95">
        <f t="shared" si="1471"/>
        <v>0</v>
      </c>
      <c r="J3221" s="95">
        <f t="shared" si="1471"/>
        <v>0</v>
      </c>
      <c r="K3221" s="95">
        <f t="shared" si="1471"/>
        <v>0</v>
      </c>
      <c r="L3221" s="95">
        <f t="shared" si="1471"/>
        <v>0</v>
      </c>
      <c r="M3221" s="95">
        <f t="shared" si="1450"/>
        <v>0</v>
      </c>
      <c r="N3221" s="95">
        <f>+N3222</f>
        <v>141607661383</v>
      </c>
      <c r="O3221" s="95">
        <f t="shared" si="1472"/>
        <v>141607661383</v>
      </c>
      <c r="P3221" s="95">
        <f t="shared" si="1472"/>
        <v>141607661383</v>
      </c>
      <c r="Q3221" s="95">
        <f t="shared" si="1472"/>
        <v>35860807678</v>
      </c>
      <c r="R3221" s="97">
        <f t="shared" si="1472"/>
        <v>35860807678</v>
      </c>
    </row>
    <row r="3222" spans="1:18" ht="18.600000000000001" thickBot="1" x14ac:dyDescent="0.35">
      <c r="A3222" s="2">
        <v>2022</v>
      </c>
      <c r="B3222" s="79" t="s">
        <v>410</v>
      </c>
      <c r="C3222" s="15" t="s">
        <v>300</v>
      </c>
      <c r="D3222" s="21"/>
      <c r="E3222" s="21"/>
      <c r="F3222" s="21"/>
      <c r="G3222" s="85" t="s">
        <v>218</v>
      </c>
      <c r="H3222" s="95">
        <f t="shared" si="1471"/>
        <v>141607661383</v>
      </c>
      <c r="I3222" s="95">
        <f t="shared" si="1471"/>
        <v>0</v>
      </c>
      <c r="J3222" s="95">
        <f t="shared" si="1471"/>
        <v>0</v>
      </c>
      <c r="K3222" s="95">
        <f t="shared" si="1471"/>
        <v>0</v>
      </c>
      <c r="L3222" s="95">
        <f t="shared" si="1471"/>
        <v>0</v>
      </c>
      <c r="M3222" s="95">
        <f t="shared" si="1450"/>
        <v>0</v>
      </c>
      <c r="N3222" s="95">
        <f>+N3223</f>
        <v>141607661383</v>
      </c>
      <c r="O3222" s="95">
        <f t="shared" si="1472"/>
        <v>141607661383</v>
      </c>
      <c r="P3222" s="95">
        <f t="shared" si="1472"/>
        <v>141607661383</v>
      </c>
      <c r="Q3222" s="95">
        <f t="shared" si="1472"/>
        <v>35860807678</v>
      </c>
      <c r="R3222" s="97">
        <f t="shared" si="1472"/>
        <v>35860807678</v>
      </c>
    </row>
    <row r="3223" spans="1:18" ht="18.600000000000001" thickBot="1" x14ac:dyDescent="0.35">
      <c r="A3223" s="2">
        <v>2022</v>
      </c>
      <c r="B3223" s="79" t="s">
        <v>410</v>
      </c>
      <c r="C3223" s="20" t="s">
        <v>301</v>
      </c>
      <c r="D3223" s="21" t="s">
        <v>172</v>
      </c>
      <c r="E3223" s="21">
        <v>13</v>
      </c>
      <c r="F3223" s="21" t="s">
        <v>19</v>
      </c>
      <c r="G3223" s="88" t="s">
        <v>208</v>
      </c>
      <c r="H3223" s="90">
        <v>141607661383</v>
      </c>
      <c r="I3223" s="90">
        <v>0</v>
      </c>
      <c r="J3223" s="90">
        <v>0</v>
      </c>
      <c r="K3223" s="90">
        <v>0</v>
      </c>
      <c r="L3223" s="90">
        <v>0</v>
      </c>
      <c r="M3223" s="90">
        <f t="shared" si="1450"/>
        <v>0</v>
      </c>
      <c r="N3223" s="90">
        <f>+H3223+M3223</f>
        <v>141607661383</v>
      </c>
      <c r="O3223" s="90">
        <v>141607661383</v>
      </c>
      <c r="P3223" s="90">
        <v>141607661383</v>
      </c>
      <c r="Q3223" s="90">
        <v>35860807678</v>
      </c>
      <c r="R3223" s="91">
        <v>35860807678</v>
      </c>
    </row>
    <row r="3224" spans="1:18" ht="63" thickBot="1" x14ac:dyDescent="0.35">
      <c r="A3224" s="2">
        <v>2022</v>
      </c>
      <c r="B3224" s="79" t="s">
        <v>410</v>
      </c>
      <c r="C3224" s="15" t="s">
        <v>302</v>
      </c>
      <c r="D3224" s="53"/>
      <c r="E3224" s="53"/>
      <c r="F3224" s="53"/>
      <c r="G3224" s="85" t="s">
        <v>303</v>
      </c>
      <c r="H3224" s="95">
        <f t="shared" ref="H3224:L3226" si="1473">+H3225</f>
        <v>326484319237</v>
      </c>
      <c r="I3224" s="95">
        <f t="shared" si="1473"/>
        <v>0</v>
      </c>
      <c r="J3224" s="95">
        <f t="shared" si="1473"/>
        <v>0</v>
      </c>
      <c r="K3224" s="95">
        <f t="shared" si="1473"/>
        <v>0</v>
      </c>
      <c r="L3224" s="95">
        <f t="shared" si="1473"/>
        <v>0</v>
      </c>
      <c r="M3224" s="95">
        <f t="shared" si="1450"/>
        <v>0</v>
      </c>
      <c r="N3224" s="95">
        <f>+N3225</f>
        <v>326484319237</v>
      </c>
      <c r="O3224" s="95">
        <f t="shared" ref="O3224:R3226" si="1474">+O3225</f>
        <v>326484319237</v>
      </c>
      <c r="P3224" s="95">
        <f t="shared" si="1474"/>
        <v>326484319237</v>
      </c>
      <c r="Q3224" s="95">
        <f t="shared" si="1474"/>
        <v>18896410145</v>
      </c>
      <c r="R3224" s="97">
        <f t="shared" si="1474"/>
        <v>18896410145</v>
      </c>
    </row>
    <row r="3225" spans="1:18" ht="63" thickBot="1" x14ac:dyDescent="0.35">
      <c r="A3225" s="2">
        <v>2022</v>
      </c>
      <c r="B3225" s="79" t="s">
        <v>410</v>
      </c>
      <c r="C3225" s="15" t="s">
        <v>304</v>
      </c>
      <c r="D3225" s="21"/>
      <c r="E3225" s="21"/>
      <c r="F3225" s="21"/>
      <c r="G3225" s="104" t="s">
        <v>303</v>
      </c>
      <c r="H3225" s="95">
        <f t="shared" si="1473"/>
        <v>326484319237</v>
      </c>
      <c r="I3225" s="95">
        <f t="shared" si="1473"/>
        <v>0</v>
      </c>
      <c r="J3225" s="95">
        <f t="shared" si="1473"/>
        <v>0</v>
      </c>
      <c r="K3225" s="95">
        <f t="shared" si="1473"/>
        <v>0</v>
      </c>
      <c r="L3225" s="95">
        <f t="shared" si="1473"/>
        <v>0</v>
      </c>
      <c r="M3225" s="95">
        <f t="shared" si="1450"/>
        <v>0</v>
      </c>
      <c r="N3225" s="95">
        <f>+N3226</f>
        <v>326484319237</v>
      </c>
      <c r="O3225" s="95">
        <f t="shared" si="1474"/>
        <v>326484319237</v>
      </c>
      <c r="P3225" s="95">
        <f t="shared" si="1474"/>
        <v>326484319237</v>
      </c>
      <c r="Q3225" s="95">
        <f t="shared" si="1474"/>
        <v>18896410145</v>
      </c>
      <c r="R3225" s="97">
        <f t="shared" si="1474"/>
        <v>18896410145</v>
      </c>
    </row>
    <row r="3226" spans="1:18" ht="18.600000000000001" thickBot="1" x14ac:dyDescent="0.35">
      <c r="A3226" s="2">
        <v>2022</v>
      </c>
      <c r="B3226" s="79" t="s">
        <v>410</v>
      </c>
      <c r="C3226" s="15" t="s">
        <v>305</v>
      </c>
      <c r="D3226" s="21"/>
      <c r="E3226" s="21"/>
      <c r="F3226" s="21"/>
      <c r="G3226" s="85" t="s">
        <v>218</v>
      </c>
      <c r="H3226" s="95">
        <f t="shared" si="1473"/>
        <v>326484319237</v>
      </c>
      <c r="I3226" s="95">
        <f t="shared" si="1473"/>
        <v>0</v>
      </c>
      <c r="J3226" s="95">
        <f t="shared" si="1473"/>
        <v>0</v>
      </c>
      <c r="K3226" s="95">
        <f t="shared" si="1473"/>
        <v>0</v>
      </c>
      <c r="L3226" s="95">
        <f t="shared" si="1473"/>
        <v>0</v>
      </c>
      <c r="M3226" s="95">
        <f t="shared" si="1450"/>
        <v>0</v>
      </c>
      <c r="N3226" s="95">
        <f>+N3227</f>
        <v>326484319237</v>
      </c>
      <c r="O3226" s="95">
        <f t="shared" si="1474"/>
        <v>326484319237</v>
      </c>
      <c r="P3226" s="95">
        <f t="shared" si="1474"/>
        <v>326484319237</v>
      </c>
      <c r="Q3226" s="95">
        <f t="shared" si="1474"/>
        <v>18896410145</v>
      </c>
      <c r="R3226" s="97">
        <f t="shared" si="1474"/>
        <v>18896410145</v>
      </c>
    </row>
    <row r="3227" spans="1:18" ht="18.600000000000001" thickBot="1" x14ac:dyDescent="0.35">
      <c r="A3227" s="2">
        <v>2022</v>
      </c>
      <c r="B3227" s="79" t="s">
        <v>410</v>
      </c>
      <c r="C3227" s="20" t="s">
        <v>306</v>
      </c>
      <c r="D3227" s="21" t="s">
        <v>172</v>
      </c>
      <c r="E3227" s="21">
        <v>13</v>
      </c>
      <c r="F3227" s="21" t="s">
        <v>19</v>
      </c>
      <c r="G3227" s="88" t="s">
        <v>208</v>
      </c>
      <c r="H3227" s="90">
        <v>326484319237</v>
      </c>
      <c r="I3227" s="90">
        <v>0</v>
      </c>
      <c r="J3227" s="90">
        <v>0</v>
      </c>
      <c r="K3227" s="90">
        <v>0</v>
      </c>
      <c r="L3227" s="90">
        <v>0</v>
      </c>
      <c r="M3227" s="90">
        <f t="shared" si="1450"/>
        <v>0</v>
      </c>
      <c r="N3227" s="90">
        <f>+H3227+M3227</f>
        <v>326484319237</v>
      </c>
      <c r="O3227" s="90">
        <v>326484319237</v>
      </c>
      <c r="P3227" s="90">
        <v>326484319237</v>
      </c>
      <c r="Q3227" s="90">
        <v>18896410145</v>
      </c>
      <c r="R3227" s="91">
        <v>18896410145</v>
      </c>
    </row>
    <row r="3228" spans="1:18" ht="63" thickBot="1" x14ac:dyDescent="0.35">
      <c r="A3228" s="2">
        <v>2022</v>
      </c>
      <c r="B3228" s="79" t="s">
        <v>410</v>
      </c>
      <c r="C3228" s="15" t="s">
        <v>307</v>
      </c>
      <c r="D3228" s="53"/>
      <c r="E3228" s="53"/>
      <c r="F3228" s="53"/>
      <c r="G3228" s="85" t="s">
        <v>308</v>
      </c>
      <c r="H3228" s="95">
        <f t="shared" ref="H3228:L3230" si="1475">+H3229</f>
        <v>103270216578</v>
      </c>
      <c r="I3228" s="95">
        <f t="shared" si="1475"/>
        <v>0</v>
      </c>
      <c r="J3228" s="95">
        <f t="shared" si="1475"/>
        <v>0</v>
      </c>
      <c r="K3228" s="95">
        <f t="shared" si="1475"/>
        <v>0</v>
      </c>
      <c r="L3228" s="95">
        <f t="shared" si="1475"/>
        <v>0</v>
      </c>
      <c r="M3228" s="95">
        <f t="shared" si="1450"/>
        <v>0</v>
      </c>
      <c r="N3228" s="95">
        <f>+N3229</f>
        <v>103270216578</v>
      </c>
      <c r="O3228" s="95">
        <f t="shared" ref="O3228:R3230" si="1476">+O3229</f>
        <v>103270216578</v>
      </c>
      <c r="P3228" s="95">
        <f t="shared" si="1476"/>
        <v>103270216578</v>
      </c>
      <c r="Q3228" s="95">
        <f t="shared" si="1476"/>
        <v>2037283578</v>
      </c>
      <c r="R3228" s="97">
        <f t="shared" si="1476"/>
        <v>2037283578</v>
      </c>
    </row>
    <row r="3229" spans="1:18" ht="63" thickBot="1" x14ac:dyDescent="0.35">
      <c r="A3229" s="2">
        <v>2022</v>
      </c>
      <c r="B3229" s="79" t="s">
        <v>410</v>
      </c>
      <c r="C3229" s="15" t="s">
        <v>309</v>
      </c>
      <c r="D3229" s="21"/>
      <c r="E3229" s="21"/>
      <c r="F3229" s="21"/>
      <c r="G3229" s="104" t="s">
        <v>308</v>
      </c>
      <c r="H3229" s="95">
        <f t="shared" si="1475"/>
        <v>103270216578</v>
      </c>
      <c r="I3229" s="95">
        <f t="shared" si="1475"/>
        <v>0</v>
      </c>
      <c r="J3229" s="95">
        <f t="shared" si="1475"/>
        <v>0</v>
      </c>
      <c r="K3229" s="95">
        <f t="shared" si="1475"/>
        <v>0</v>
      </c>
      <c r="L3229" s="95">
        <f t="shared" si="1475"/>
        <v>0</v>
      </c>
      <c r="M3229" s="95">
        <f t="shared" si="1450"/>
        <v>0</v>
      </c>
      <c r="N3229" s="95">
        <f>+N3230</f>
        <v>103270216578</v>
      </c>
      <c r="O3229" s="95">
        <f t="shared" si="1476"/>
        <v>103270216578</v>
      </c>
      <c r="P3229" s="95">
        <f t="shared" si="1476"/>
        <v>103270216578</v>
      </c>
      <c r="Q3229" s="95">
        <f t="shared" si="1476"/>
        <v>2037283578</v>
      </c>
      <c r="R3229" s="97">
        <f t="shared" si="1476"/>
        <v>2037283578</v>
      </c>
    </row>
    <row r="3230" spans="1:18" ht="18.600000000000001" thickBot="1" x14ac:dyDescent="0.35">
      <c r="A3230" s="2">
        <v>2022</v>
      </c>
      <c r="B3230" s="79" t="s">
        <v>410</v>
      </c>
      <c r="C3230" s="15" t="s">
        <v>310</v>
      </c>
      <c r="D3230" s="21"/>
      <c r="E3230" s="21"/>
      <c r="F3230" s="21"/>
      <c r="G3230" s="85" t="s">
        <v>218</v>
      </c>
      <c r="H3230" s="95">
        <f>+H3231</f>
        <v>103270216578</v>
      </c>
      <c r="I3230" s="95">
        <f t="shared" si="1475"/>
        <v>0</v>
      </c>
      <c r="J3230" s="95">
        <f t="shared" si="1475"/>
        <v>0</v>
      </c>
      <c r="K3230" s="95">
        <f>+K3231</f>
        <v>0</v>
      </c>
      <c r="L3230" s="95">
        <f>+L3231</f>
        <v>0</v>
      </c>
      <c r="M3230" s="95">
        <f>+M3231</f>
        <v>0</v>
      </c>
      <c r="N3230" s="95">
        <f>+N3231</f>
        <v>103270216578</v>
      </c>
      <c r="O3230" s="95">
        <f t="shared" si="1476"/>
        <v>103270216578</v>
      </c>
      <c r="P3230" s="95">
        <f t="shared" si="1476"/>
        <v>103270216578</v>
      </c>
      <c r="Q3230" s="95">
        <f t="shared" si="1476"/>
        <v>2037283578</v>
      </c>
      <c r="R3230" s="97">
        <f t="shared" si="1476"/>
        <v>2037283578</v>
      </c>
    </row>
    <row r="3231" spans="1:18" ht="18.600000000000001" thickBot="1" x14ac:dyDescent="0.35">
      <c r="A3231" s="2">
        <v>2022</v>
      </c>
      <c r="B3231" s="79" t="s">
        <v>410</v>
      </c>
      <c r="C3231" s="20" t="s">
        <v>311</v>
      </c>
      <c r="D3231" s="21" t="s">
        <v>172</v>
      </c>
      <c r="E3231" s="21">
        <v>13</v>
      </c>
      <c r="F3231" s="21" t="s">
        <v>19</v>
      </c>
      <c r="G3231" s="88" t="s">
        <v>208</v>
      </c>
      <c r="H3231" s="90">
        <v>103270216578</v>
      </c>
      <c r="I3231" s="90">
        <v>0</v>
      </c>
      <c r="J3231" s="90">
        <v>0</v>
      </c>
      <c r="K3231" s="90">
        <v>0</v>
      </c>
      <c r="L3231" s="90">
        <v>0</v>
      </c>
      <c r="M3231" s="90">
        <f t="shared" si="1450"/>
        <v>0</v>
      </c>
      <c r="N3231" s="90">
        <f>+H3231+M3231</f>
        <v>103270216578</v>
      </c>
      <c r="O3231" s="90">
        <v>103270216578</v>
      </c>
      <c r="P3231" s="90">
        <v>103270216578</v>
      </c>
      <c r="Q3231" s="90">
        <v>2037283578</v>
      </c>
      <c r="R3231" s="91">
        <v>2037283578</v>
      </c>
    </row>
    <row r="3232" spans="1:18" ht="63" thickBot="1" x14ac:dyDescent="0.35">
      <c r="A3232" s="2">
        <v>2022</v>
      </c>
      <c r="B3232" s="79" t="s">
        <v>410</v>
      </c>
      <c r="C3232" s="15" t="s">
        <v>312</v>
      </c>
      <c r="D3232" s="53"/>
      <c r="E3232" s="53"/>
      <c r="F3232" s="53"/>
      <c r="G3232" s="85" t="s">
        <v>313</v>
      </c>
      <c r="H3232" s="95">
        <f t="shared" ref="H3232:L3234" si="1477">+H3233</f>
        <v>323578411182</v>
      </c>
      <c r="I3232" s="95">
        <f t="shared" si="1477"/>
        <v>0</v>
      </c>
      <c r="J3232" s="95">
        <f t="shared" si="1477"/>
        <v>0</v>
      </c>
      <c r="K3232" s="95">
        <f t="shared" si="1477"/>
        <v>0</v>
      </c>
      <c r="L3232" s="95">
        <f t="shared" si="1477"/>
        <v>0</v>
      </c>
      <c r="M3232" s="95">
        <f t="shared" si="1450"/>
        <v>0</v>
      </c>
      <c r="N3232" s="95">
        <f>+N3233</f>
        <v>323578411182</v>
      </c>
      <c r="O3232" s="95">
        <f t="shared" ref="O3232:R3234" si="1478">+O3233</f>
        <v>323578411182</v>
      </c>
      <c r="P3232" s="95">
        <f t="shared" si="1478"/>
        <v>323578411182</v>
      </c>
      <c r="Q3232" s="95">
        <f t="shared" si="1478"/>
        <v>1121067275</v>
      </c>
      <c r="R3232" s="97">
        <f t="shared" si="1478"/>
        <v>1121067275</v>
      </c>
    </row>
    <row r="3233" spans="1:18" ht="63" thickBot="1" x14ac:dyDescent="0.35">
      <c r="A3233" s="2">
        <v>2022</v>
      </c>
      <c r="B3233" s="79" t="s">
        <v>410</v>
      </c>
      <c r="C3233" s="15" t="s">
        <v>314</v>
      </c>
      <c r="D3233" s="21"/>
      <c r="E3233" s="21"/>
      <c r="F3233" s="21"/>
      <c r="G3233" s="85" t="s">
        <v>313</v>
      </c>
      <c r="H3233" s="95">
        <f t="shared" si="1477"/>
        <v>323578411182</v>
      </c>
      <c r="I3233" s="95">
        <f t="shared" si="1477"/>
        <v>0</v>
      </c>
      <c r="J3233" s="95">
        <f t="shared" si="1477"/>
        <v>0</v>
      </c>
      <c r="K3233" s="95">
        <f t="shared" si="1477"/>
        <v>0</v>
      </c>
      <c r="L3233" s="95">
        <f t="shared" si="1477"/>
        <v>0</v>
      </c>
      <c r="M3233" s="95">
        <f t="shared" si="1450"/>
        <v>0</v>
      </c>
      <c r="N3233" s="95">
        <f>+N3234</f>
        <v>323578411182</v>
      </c>
      <c r="O3233" s="95">
        <f t="shared" si="1478"/>
        <v>323578411182</v>
      </c>
      <c r="P3233" s="95">
        <f t="shared" si="1478"/>
        <v>323578411182</v>
      </c>
      <c r="Q3233" s="95">
        <f t="shared" si="1478"/>
        <v>1121067275</v>
      </c>
      <c r="R3233" s="97">
        <f t="shared" si="1478"/>
        <v>1121067275</v>
      </c>
    </row>
    <row r="3234" spans="1:18" ht="18.600000000000001" thickBot="1" x14ac:dyDescent="0.35">
      <c r="A3234" s="2">
        <v>2022</v>
      </c>
      <c r="B3234" s="79" t="s">
        <v>410</v>
      </c>
      <c r="C3234" s="15" t="s">
        <v>315</v>
      </c>
      <c r="D3234" s="21"/>
      <c r="E3234" s="21"/>
      <c r="F3234" s="21"/>
      <c r="G3234" s="85" t="s">
        <v>218</v>
      </c>
      <c r="H3234" s="95">
        <f t="shared" si="1477"/>
        <v>323578411182</v>
      </c>
      <c r="I3234" s="95">
        <f t="shared" si="1477"/>
        <v>0</v>
      </c>
      <c r="J3234" s="95">
        <f t="shared" si="1477"/>
        <v>0</v>
      </c>
      <c r="K3234" s="95">
        <f t="shared" si="1477"/>
        <v>0</v>
      </c>
      <c r="L3234" s="95">
        <f t="shared" si="1477"/>
        <v>0</v>
      </c>
      <c r="M3234" s="95">
        <f t="shared" si="1450"/>
        <v>0</v>
      </c>
      <c r="N3234" s="95">
        <f>+N3235</f>
        <v>323578411182</v>
      </c>
      <c r="O3234" s="95">
        <f t="shared" si="1478"/>
        <v>323578411182</v>
      </c>
      <c r="P3234" s="95">
        <f t="shared" si="1478"/>
        <v>323578411182</v>
      </c>
      <c r="Q3234" s="95">
        <f t="shared" si="1478"/>
        <v>1121067275</v>
      </c>
      <c r="R3234" s="97">
        <f t="shared" si="1478"/>
        <v>1121067275</v>
      </c>
    </row>
    <row r="3235" spans="1:18" ht="18.600000000000001" thickBot="1" x14ac:dyDescent="0.35">
      <c r="A3235" s="2">
        <v>2022</v>
      </c>
      <c r="B3235" s="79" t="s">
        <v>410</v>
      </c>
      <c r="C3235" s="20" t="s">
        <v>316</v>
      </c>
      <c r="D3235" s="21" t="s">
        <v>172</v>
      </c>
      <c r="E3235" s="21">
        <v>13</v>
      </c>
      <c r="F3235" s="21" t="s">
        <v>19</v>
      </c>
      <c r="G3235" s="88" t="s">
        <v>208</v>
      </c>
      <c r="H3235" s="90">
        <v>323578411182</v>
      </c>
      <c r="I3235" s="90">
        <v>0</v>
      </c>
      <c r="J3235" s="90">
        <v>0</v>
      </c>
      <c r="K3235" s="90">
        <v>0</v>
      </c>
      <c r="L3235" s="90">
        <v>0</v>
      </c>
      <c r="M3235" s="90">
        <f t="shared" si="1450"/>
        <v>0</v>
      </c>
      <c r="N3235" s="90">
        <f>+H3235+M3235</f>
        <v>323578411182</v>
      </c>
      <c r="O3235" s="90">
        <v>323578411182</v>
      </c>
      <c r="P3235" s="90">
        <v>323578411182</v>
      </c>
      <c r="Q3235" s="90">
        <v>1121067275</v>
      </c>
      <c r="R3235" s="91">
        <v>1121067275</v>
      </c>
    </row>
    <row r="3236" spans="1:18" ht="63" thickBot="1" x14ac:dyDescent="0.35">
      <c r="A3236" s="2">
        <v>2022</v>
      </c>
      <c r="B3236" s="79" t="s">
        <v>410</v>
      </c>
      <c r="C3236" s="15" t="s">
        <v>317</v>
      </c>
      <c r="D3236" s="53"/>
      <c r="E3236" s="53"/>
      <c r="F3236" s="53"/>
      <c r="G3236" s="85" t="s">
        <v>318</v>
      </c>
      <c r="H3236" s="95">
        <f t="shared" ref="H3236:L3238" si="1479">+H3237</f>
        <v>53127095469</v>
      </c>
      <c r="I3236" s="95">
        <f t="shared" si="1479"/>
        <v>0</v>
      </c>
      <c r="J3236" s="95">
        <f t="shared" si="1479"/>
        <v>0</v>
      </c>
      <c r="K3236" s="95">
        <f t="shared" si="1479"/>
        <v>0</v>
      </c>
      <c r="L3236" s="95">
        <f t="shared" si="1479"/>
        <v>0</v>
      </c>
      <c r="M3236" s="95">
        <f t="shared" si="1450"/>
        <v>0</v>
      </c>
      <c r="N3236" s="95">
        <f>+N3237</f>
        <v>53127095469</v>
      </c>
      <c r="O3236" s="95">
        <f t="shared" ref="O3236:R3238" si="1480">+O3237</f>
        <v>53127095469</v>
      </c>
      <c r="P3236" s="95">
        <f t="shared" si="1480"/>
        <v>53127095469</v>
      </c>
      <c r="Q3236" s="95">
        <f t="shared" si="1480"/>
        <v>0</v>
      </c>
      <c r="R3236" s="97">
        <f t="shared" si="1480"/>
        <v>0</v>
      </c>
    </row>
    <row r="3237" spans="1:18" ht="63" thickBot="1" x14ac:dyDescent="0.35">
      <c r="A3237" s="2">
        <v>2022</v>
      </c>
      <c r="B3237" s="79" t="s">
        <v>410</v>
      </c>
      <c r="C3237" s="15" t="s">
        <v>319</v>
      </c>
      <c r="D3237" s="21"/>
      <c r="E3237" s="21"/>
      <c r="F3237" s="21"/>
      <c r="G3237" s="104" t="s">
        <v>318</v>
      </c>
      <c r="H3237" s="95">
        <f t="shared" si="1479"/>
        <v>53127095469</v>
      </c>
      <c r="I3237" s="95">
        <f t="shared" si="1479"/>
        <v>0</v>
      </c>
      <c r="J3237" s="95">
        <f t="shared" si="1479"/>
        <v>0</v>
      </c>
      <c r="K3237" s="95">
        <f t="shared" si="1479"/>
        <v>0</v>
      </c>
      <c r="L3237" s="95">
        <f t="shared" si="1479"/>
        <v>0</v>
      </c>
      <c r="M3237" s="95">
        <f t="shared" si="1450"/>
        <v>0</v>
      </c>
      <c r="N3237" s="95">
        <f>+N3238</f>
        <v>53127095469</v>
      </c>
      <c r="O3237" s="95">
        <f t="shared" si="1480"/>
        <v>53127095469</v>
      </c>
      <c r="P3237" s="95">
        <f t="shared" si="1480"/>
        <v>53127095469</v>
      </c>
      <c r="Q3237" s="95">
        <f t="shared" si="1480"/>
        <v>0</v>
      </c>
      <c r="R3237" s="97">
        <f t="shared" si="1480"/>
        <v>0</v>
      </c>
    </row>
    <row r="3238" spans="1:18" ht="18.600000000000001" thickBot="1" x14ac:dyDescent="0.35">
      <c r="A3238" s="2">
        <v>2022</v>
      </c>
      <c r="B3238" s="79" t="s">
        <v>410</v>
      </c>
      <c r="C3238" s="15" t="s">
        <v>320</v>
      </c>
      <c r="D3238" s="21"/>
      <c r="E3238" s="21"/>
      <c r="F3238" s="21"/>
      <c r="G3238" s="85" t="s">
        <v>218</v>
      </c>
      <c r="H3238" s="95">
        <f>+H3239</f>
        <v>53127095469</v>
      </c>
      <c r="I3238" s="95">
        <f t="shared" si="1479"/>
        <v>0</v>
      </c>
      <c r="J3238" s="95">
        <f t="shared" si="1479"/>
        <v>0</v>
      </c>
      <c r="K3238" s="95">
        <f t="shared" si="1479"/>
        <v>0</v>
      </c>
      <c r="L3238" s="95">
        <f>+L3239</f>
        <v>0</v>
      </c>
      <c r="M3238" s="95">
        <f t="shared" si="1450"/>
        <v>0</v>
      </c>
      <c r="N3238" s="95">
        <f>+N3239</f>
        <v>53127095469</v>
      </c>
      <c r="O3238" s="95">
        <f t="shared" si="1480"/>
        <v>53127095469</v>
      </c>
      <c r="P3238" s="95">
        <f t="shared" si="1480"/>
        <v>53127095469</v>
      </c>
      <c r="Q3238" s="95">
        <f t="shared" si="1480"/>
        <v>0</v>
      </c>
      <c r="R3238" s="97">
        <f t="shared" si="1480"/>
        <v>0</v>
      </c>
    </row>
    <row r="3239" spans="1:18" ht="18.600000000000001" thickBot="1" x14ac:dyDescent="0.35">
      <c r="A3239" s="2">
        <v>2022</v>
      </c>
      <c r="B3239" s="79" t="s">
        <v>410</v>
      </c>
      <c r="C3239" s="20" t="s">
        <v>321</v>
      </c>
      <c r="D3239" s="21" t="s">
        <v>172</v>
      </c>
      <c r="E3239" s="21">
        <v>13</v>
      </c>
      <c r="F3239" s="21" t="s">
        <v>19</v>
      </c>
      <c r="G3239" s="88" t="s">
        <v>208</v>
      </c>
      <c r="H3239" s="90">
        <v>53127095469</v>
      </c>
      <c r="I3239" s="90">
        <v>0</v>
      </c>
      <c r="J3239" s="90">
        <v>0</v>
      </c>
      <c r="K3239" s="90">
        <v>0</v>
      </c>
      <c r="L3239" s="90">
        <v>0</v>
      </c>
      <c r="M3239" s="90">
        <f t="shared" si="1450"/>
        <v>0</v>
      </c>
      <c r="N3239" s="90">
        <f>+H3239+M3239</f>
        <v>53127095469</v>
      </c>
      <c r="O3239" s="90">
        <v>53127095469</v>
      </c>
      <c r="P3239" s="90">
        <v>53127095469</v>
      </c>
      <c r="Q3239" s="90">
        <v>0</v>
      </c>
      <c r="R3239" s="91">
        <v>0</v>
      </c>
    </row>
    <row r="3240" spans="1:18" ht="47.4" thickBot="1" x14ac:dyDescent="0.35">
      <c r="A3240" s="2">
        <v>2022</v>
      </c>
      <c r="B3240" s="79" t="s">
        <v>410</v>
      </c>
      <c r="C3240" s="56" t="s">
        <v>322</v>
      </c>
      <c r="D3240" s="64"/>
      <c r="E3240" s="16"/>
      <c r="F3240" s="16"/>
      <c r="G3240" s="104" t="s">
        <v>400</v>
      </c>
      <c r="H3240" s="93">
        <f>+H3241</f>
        <v>105000000000</v>
      </c>
      <c r="I3240" s="93">
        <f>+I3241</f>
        <v>0</v>
      </c>
      <c r="J3240" s="93">
        <f>+J3241</f>
        <v>0</v>
      </c>
      <c r="K3240" s="93">
        <f>+K3241</f>
        <v>0</v>
      </c>
      <c r="L3240" s="93">
        <f>+L3241</f>
        <v>0</v>
      </c>
      <c r="M3240" s="93">
        <f t="shared" si="1450"/>
        <v>0</v>
      </c>
      <c r="N3240" s="94">
        <f>+H3240+M3240</f>
        <v>105000000000</v>
      </c>
      <c r="O3240" s="94">
        <f>+O3241</f>
        <v>2257520000</v>
      </c>
      <c r="P3240" s="94">
        <f>+P3241</f>
        <v>0</v>
      </c>
      <c r="Q3240" s="94">
        <f>+Q3241</f>
        <v>0</v>
      </c>
      <c r="R3240" s="96">
        <f>+R3241</f>
        <v>0</v>
      </c>
    </row>
    <row r="3241" spans="1:18" ht="47.4" thickBot="1" x14ac:dyDescent="0.35">
      <c r="A3241" s="2">
        <v>2022</v>
      </c>
      <c r="B3241" s="79" t="s">
        <v>410</v>
      </c>
      <c r="C3241" s="56" t="s">
        <v>399</v>
      </c>
      <c r="D3241" s="64"/>
      <c r="E3241" s="16"/>
      <c r="F3241" s="16"/>
      <c r="G3241" s="104" t="s">
        <v>400</v>
      </c>
      <c r="H3241" s="93">
        <f>+H3242+H3244+H3246</f>
        <v>105000000000</v>
      </c>
      <c r="I3241" s="93">
        <f>+I3242+I3244+I3246</f>
        <v>0</v>
      </c>
      <c r="J3241" s="93">
        <f>+J3242+J3244+J3246</f>
        <v>0</v>
      </c>
      <c r="K3241" s="93">
        <f>+K3242+K3244+K3246</f>
        <v>0</v>
      </c>
      <c r="L3241" s="93">
        <f>+L3242+L3244+L3246</f>
        <v>0</v>
      </c>
      <c r="M3241" s="93">
        <f t="shared" si="1450"/>
        <v>0</v>
      </c>
      <c r="N3241" s="93">
        <f>+N3242+N3244+N3246</f>
        <v>105000000000</v>
      </c>
      <c r="O3241" s="93">
        <f t="shared" ref="O3241:R3241" si="1481">+O3242+O3244+O3246</f>
        <v>2257520000</v>
      </c>
      <c r="P3241" s="93">
        <f t="shared" si="1481"/>
        <v>0</v>
      </c>
      <c r="Q3241" s="93">
        <f t="shared" si="1481"/>
        <v>0</v>
      </c>
      <c r="R3241" s="105">
        <f t="shared" si="1481"/>
        <v>0</v>
      </c>
    </row>
    <row r="3242" spans="1:18" ht="18.600000000000001" thickBot="1" x14ac:dyDescent="0.35">
      <c r="A3242" s="2">
        <v>2022</v>
      </c>
      <c r="B3242" s="79" t="s">
        <v>410</v>
      </c>
      <c r="C3242" s="56" t="s">
        <v>401</v>
      </c>
      <c r="D3242" s="64"/>
      <c r="E3242" s="16"/>
      <c r="F3242" s="16"/>
      <c r="G3242" s="104" t="s">
        <v>402</v>
      </c>
      <c r="H3242" s="93">
        <f>+H3243</f>
        <v>12000000000</v>
      </c>
      <c r="I3242" s="93">
        <f>+I3243</f>
        <v>0</v>
      </c>
      <c r="J3242" s="93">
        <f>+J3243</f>
        <v>0</v>
      </c>
      <c r="K3242" s="93">
        <f>+K3243</f>
        <v>0</v>
      </c>
      <c r="L3242" s="93">
        <f>+L3243</f>
        <v>0</v>
      </c>
      <c r="M3242" s="93">
        <f t="shared" si="1450"/>
        <v>0</v>
      </c>
      <c r="N3242" s="93">
        <f>+N3243</f>
        <v>12000000000</v>
      </c>
      <c r="O3242" s="93">
        <f t="shared" ref="O3242:R3242" si="1482">+O3243</f>
        <v>15000</v>
      </c>
      <c r="P3242" s="93">
        <f t="shared" si="1482"/>
        <v>0</v>
      </c>
      <c r="Q3242" s="93">
        <f t="shared" si="1482"/>
        <v>0</v>
      </c>
      <c r="R3242" s="105">
        <f t="shared" si="1482"/>
        <v>0</v>
      </c>
    </row>
    <row r="3243" spans="1:18" ht="18.600000000000001" thickBot="1" x14ac:dyDescent="0.35">
      <c r="A3243" s="2">
        <v>2022</v>
      </c>
      <c r="B3243" s="79" t="s">
        <v>410</v>
      </c>
      <c r="C3243" s="59" t="s">
        <v>403</v>
      </c>
      <c r="D3243" s="60" t="s">
        <v>172</v>
      </c>
      <c r="E3243" s="21">
        <v>11</v>
      </c>
      <c r="F3243" s="21" t="s">
        <v>19</v>
      </c>
      <c r="G3243" s="88" t="s">
        <v>208</v>
      </c>
      <c r="H3243" s="90">
        <v>12000000000</v>
      </c>
      <c r="I3243" s="106">
        <v>0</v>
      </c>
      <c r="J3243" s="106">
        <v>0</v>
      </c>
      <c r="K3243" s="106">
        <v>0</v>
      </c>
      <c r="L3243" s="106">
        <v>0</v>
      </c>
      <c r="M3243" s="106">
        <f t="shared" si="1450"/>
        <v>0</v>
      </c>
      <c r="N3243" s="90">
        <f>+H3243+M3243</f>
        <v>12000000000</v>
      </c>
      <c r="O3243" s="106">
        <v>15000</v>
      </c>
      <c r="P3243" s="106">
        <v>0</v>
      </c>
      <c r="Q3243" s="106">
        <v>0</v>
      </c>
      <c r="R3243" s="107">
        <v>0</v>
      </c>
    </row>
    <row r="3244" spans="1:18" ht="31.8" thickBot="1" x14ac:dyDescent="0.35">
      <c r="A3244" s="2">
        <v>2022</v>
      </c>
      <c r="B3244" s="79" t="s">
        <v>410</v>
      </c>
      <c r="C3244" s="56" t="s">
        <v>404</v>
      </c>
      <c r="D3244" s="64"/>
      <c r="E3244" s="16"/>
      <c r="F3244" s="16"/>
      <c r="G3244" s="104" t="s">
        <v>405</v>
      </c>
      <c r="H3244" s="93">
        <f>+H3245</f>
        <v>80000000000</v>
      </c>
      <c r="I3244" s="93">
        <f>+I3245</f>
        <v>0</v>
      </c>
      <c r="J3244" s="93">
        <f>+J3245</f>
        <v>0</v>
      </c>
      <c r="K3244" s="93">
        <f>+K3245</f>
        <v>0</v>
      </c>
      <c r="L3244" s="93">
        <f>+L3245</f>
        <v>0</v>
      </c>
      <c r="M3244" s="93">
        <f t="shared" ref="M3244:M3307" si="1483">+I3244-J3244+K3244-L3244</f>
        <v>0</v>
      </c>
      <c r="N3244" s="93">
        <f>+N3245</f>
        <v>80000000000</v>
      </c>
      <c r="O3244" s="93">
        <f t="shared" ref="O3244:R3244" si="1484">+O3245</f>
        <v>0</v>
      </c>
      <c r="P3244" s="93">
        <f t="shared" si="1484"/>
        <v>0</v>
      </c>
      <c r="Q3244" s="93">
        <f t="shared" si="1484"/>
        <v>0</v>
      </c>
      <c r="R3244" s="105">
        <f t="shared" si="1484"/>
        <v>0</v>
      </c>
    </row>
    <row r="3245" spans="1:18" ht="18.600000000000001" thickBot="1" x14ac:dyDescent="0.35">
      <c r="A3245" s="2">
        <v>2022</v>
      </c>
      <c r="B3245" s="79" t="s">
        <v>410</v>
      </c>
      <c r="C3245" s="59" t="s">
        <v>406</v>
      </c>
      <c r="D3245" s="60" t="s">
        <v>172</v>
      </c>
      <c r="E3245" s="21">
        <v>13</v>
      </c>
      <c r="F3245" s="21" t="s">
        <v>19</v>
      </c>
      <c r="G3245" s="88" t="s">
        <v>208</v>
      </c>
      <c r="H3245" s="106">
        <v>80000000000</v>
      </c>
      <c r="I3245" s="106">
        <v>0</v>
      </c>
      <c r="J3245" s="106">
        <v>0</v>
      </c>
      <c r="K3245" s="106">
        <v>0</v>
      </c>
      <c r="L3245" s="106">
        <v>0</v>
      </c>
      <c r="M3245" s="106">
        <f t="shared" si="1483"/>
        <v>0</v>
      </c>
      <c r="N3245" s="90">
        <f>+H3245+M3245</f>
        <v>80000000000</v>
      </c>
      <c r="O3245" s="90">
        <v>0</v>
      </c>
      <c r="P3245" s="90">
        <v>0</v>
      </c>
      <c r="Q3245" s="90">
        <v>0</v>
      </c>
      <c r="R3245" s="91">
        <v>0</v>
      </c>
    </row>
    <row r="3246" spans="1:18" ht="18.600000000000001" thickBot="1" x14ac:dyDescent="0.35">
      <c r="A3246" s="2">
        <v>2022</v>
      </c>
      <c r="B3246" s="79" t="s">
        <v>410</v>
      </c>
      <c r="C3246" s="56" t="s">
        <v>407</v>
      </c>
      <c r="D3246" s="64"/>
      <c r="E3246" s="16"/>
      <c r="F3246" s="16"/>
      <c r="G3246" s="104" t="s">
        <v>218</v>
      </c>
      <c r="H3246" s="93">
        <f>+H3247</f>
        <v>13000000000</v>
      </c>
      <c r="I3246" s="93">
        <f>+I3247</f>
        <v>0</v>
      </c>
      <c r="J3246" s="93">
        <f>+J3247</f>
        <v>0</v>
      </c>
      <c r="K3246" s="93">
        <f>+K3247</f>
        <v>0</v>
      </c>
      <c r="L3246" s="93">
        <f>+L3247</f>
        <v>0</v>
      </c>
      <c r="M3246" s="93">
        <f t="shared" si="1483"/>
        <v>0</v>
      </c>
      <c r="N3246" s="93">
        <f>+N3247</f>
        <v>13000000000</v>
      </c>
      <c r="O3246" s="93">
        <f t="shared" ref="O3246:R3246" si="1485">+O3247</f>
        <v>2257505000</v>
      </c>
      <c r="P3246" s="93">
        <f t="shared" si="1485"/>
        <v>0</v>
      </c>
      <c r="Q3246" s="93">
        <f t="shared" si="1485"/>
        <v>0</v>
      </c>
      <c r="R3246" s="105">
        <f t="shared" si="1485"/>
        <v>0</v>
      </c>
    </row>
    <row r="3247" spans="1:18" ht="18.600000000000001" thickBot="1" x14ac:dyDescent="0.35">
      <c r="A3247" s="2">
        <v>2022</v>
      </c>
      <c r="B3247" s="79" t="s">
        <v>410</v>
      </c>
      <c r="C3247" s="59" t="s">
        <v>408</v>
      </c>
      <c r="D3247" s="60" t="s">
        <v>172</v>
      </c>
      <c r="E3247" s="21">
        <v>11</v>
      </c>
      <c r="F3247" s="21" t="s">
        <v>19</v>
      </c>
      <c r="G3247" s="88" t="s">
        <v>208</v>
      </c>
      <c r="H3247" s="90">
        <v>13000000000</v>
      </c>
      <c r="I3247" s="106">
        <v>0</v>
      </c>
      <c r="J3247" s="106">
        <v>0</v>
      </c>
      <c r="K3247" s="106">
        <v>0</v>
      </c>
      <c r="L3247" s="106">
        <v>0</v>
      </c>
      <c r="M3247" s="106">
        <f t="shared" si="1483"/>
        <v>0</v>
      </c>
      <c r="N3247" s="90">
        <f>+H3247+M3247</f>
        <v>13000000000</v>
      </c>
      <c r="O3247" s="90">
        <v>2257505000</v>
      </c>
      <c r="P3247" s="90">
        <v>0</v>
      </c>
      <c r="Q3247" s="106">
        <v>0</v>
      </c>
      <c r="R3247" s="107">
        <v>0</v>
      </c>
    </row>
    <row r="3248" spans="1:18" ht="31.8" thickBot="1" x14ac:dyDescent="0.35">
      <c r="A3248" s="2">
        <v>2022</v>
      </c>
      <c r="B3248" s="79" t="s">
        <v>410</v>
      </c>
      <c r="C3248" s="15" t="s">
        <v>324</v>
      </c>
      <c r="D3248" s="53"/>
      <c r="E3248" s="53"/>
      <c r="F3248" s="53"/>
      <c r="G3248" s="104" t="s">
        <v>325</v>
      </c>
      <c r="H3248" s="95">
        <f>+H3249</f>
        <v>6042022926</v>
      </c>
      <c r="I3248" s="95">
        <f t="shared" ref="I3248:L3248" si="1486">+I3249</f>
        <v>0</v>
      </c>
      <c r="J3248" s="95">
        <f t="shared" si="1486"/>
        <v>0</v>
      </c>
      <c r="K3248" s="95">
        <f t="shared" si="1486"/>
        <v>0</v>
      </c>
      <c r="L3248" s="95">
        <f t="shared" si="1486"/>
        <v>0</v>
      </c>
      <c r="M3248" s="95">
        <f t="shared" si="1483"/>
        <v>0</v>
      </c>
      <c r="N3248" s="95">
        <f>+N3249</f>
        <v>6042022926</v>
      </c>
      <c r="O3248" s="95">
        <f t="shared" ref="O3248" si="1487">+O3249</f>
        <v>2060429714.5</v>
      </c>
      <c r="P3248" s="95">
        <f>+P3249</f>
        <v>1861775862.5</v>
      </c>
      <c r="Q3248" s="95">
        <f t="shared" ref="O3248:R3256" si="1488">+Q3249</f>
        <v>571245</v>
      </c>
      <c r="R3248" s="97">
        <f t="shared" si="1488"/>
        <v>571245</v>
      </c>
    </row>
    <row r="3249" spans="1:18" ht="18.600000000000001" thickBot="1" x14ac:dyDescent="0.35">
      <c r="A3249" s="2">
        <v>2022</v>
      </c>
      <c r="B3249" s="79" t="s">
        <v>410</v>
      </c>
      <c r="C3249" s="15" t="s">
        <v>326</v>
      </c>
      <c r="D3249" s="21"/>
      <c r="E3249" s="21"/>
      <c r="F3249" s="21"/>
      <c r="G3249" s="85" t="s">
        <v>201</v>
      </c>
      <c r="H3249" s="95">
        <f>+H3250+H3254</f>
        <v>6042022926</v>
      </c>
      <c r="I3249" s="95">
        <f t="shared" ref="I3249:L3249" si="1489">+I3250+I3254</f>
        <v>0</v>
      </c>
      <c r="J3249" s="95">
        <f t="shared" si="1489"/>
        <v>0</v>
      </c>
      <c r="K3249" s="95">
        <f t="shared" si="1489"/>
        <v>0</v>
      </c>
      <c r="L3249" s="95">
        <f t="shared" si="1489"/>
        <v>0</v>
      </c>
      <c r="M3249" s="95">
        <f t="shared" si="1483"/>
        <v>0</v>
      </c>
      <c r="N3249" s="95">
        <f>+N3250+N3254</f>
        <v>6042022926</v>
      </c>
      <c r="O3249" s="95">
        <f t="shared" ref="O3249:R3249" si="1490">+O3250+O3254</f>
        <v>2060429714.5</v>
      </c>
      <c r="P3249" s="95">
        <f t="shared" si="1490"/>
        <v>1861775862.5</v>
      </c>
      <c r="Q3249" s="95">
        <f t="shared" si="1490"/>
        <v>571245</v>
      </c>
      <c r="R3249" s="97">
        <f t="shared" si="1490"/>
        <v>571245</v>
      </c>
    </row>
    <row r="3250" spans="1:18" ht="31.8" thickBot="1" x14ac:dyDescent="0.35">
      <c r="A3250" s="2">
        <v>2022</v>
      </c>
      <c r="B3250" s="79" t="s">
        <v>410</v>
      </c>
      <c r="C3250" s="15" t="s">
        <v>327</v>
      </c>
      <c r="D3250" s="21"/>
      <c r="E3250" s="21"/>
      <c r="F3250" s="21"/>
      <c r="G3250" s="85" t="s">
        <v>328</v>
      </c>
      <c r="H3250" s="95">
        <f t="shared" ref="H3250:L3256" si="1491">+H3251</f>
        <v>2257022926</v>
      </c>
      <c r="I3250" s="95">
        <f t="shared" si="1491"/>
        <v>0</v>
      </c>
      <c r="J3250" s="95">
        <f t="shared" si="1491"/>
        <v>0</v>
      </c>
      <c r="K3250" s="95">
        <f t="shared" si="1491"/>
        <v>0</v>
      </c>
      <c r="L3250" s="95">
        <f t="shared" si="1491"/>
        <v>0</v>
      </c>
      <c r="M3250" s="95">
        <f t="shared" si="1483"/>
        <v>0</v>
      </c>
      <c r="N3250" s="95">
        <f>+N3251</f>
        <v>2257022926</v>
      </c>
      <c r="O3250" s="95">
        <f t="shared" si="1488"/>
        <v>2060429714.5</v>
      </c>
      <c r="P3250" s="95">
        <f t="shared" si="1488"/>
        <v>1861775862.5</v>
      </c>
      <c r="Q3250" s="95">
        <f t="shared" si="1488"/>
        <v>571245</v>
      </c>
      <c r="R3250" s="97">
        <f t="shared" si="1488"/>
        <v>571245</v>
      </c>
    </row>
    <row r="3251" spans="1:18" ht="31.8" thickBot="1" x14ac:dyDescent="0.35">
      <c r="A3251" s="2">
        <v>2022</v>
      </c>
      <c r="B3251" s="79" t="s">
        <v>410</v>
      </c>
      <c r="C3251" s="15" t="s">
        <v>329</v>
      </c>
      <c r="D3251" s="21"/>
      <c r="E3251" s="21"/>
      <c r="F3251" s="21"/>
      <c r="G3251" s="85" t="s">
        <v>328</v>
      </c>
      <c r="H3251" s="95">
        <f t="shared" si="1491"/>
        <v>2257022926</v>
      </c>
      <c r="I3251" s="95">
        <f t="shared" si="1491"/>
        <v>0</v>
      </c>
      <c r="J3251" s="95">
        <f t="shared" si="1491"/>
        <v>0</v>
      </c>
      <c r="K3251" s="95">
        <f t="shared" si="1491"/>
        <v>0</v>
      </c>
      <c r="L3251" s="95">
        <f t="shared" si="1491"/>
        <v>0</v>
      </c>
      <c r="M3251" s="95">
        <f t="shared" si="1483"/>
        <v>0</v>
      </c>
      <c r="N3251" s="95">
        <f>+N3252</f>
        <v>2257022926</v>
      </c>
      <c r="O3251" s="95">
        <f t="shared" si="1488"/>
        <v>2060429714.5</v>
      </c>
      <c r="P3251" s="95">
        <f t="shared" si="1488"/>
        <v>1861775862.5</v>
      </c>
      <c r="Q3251" s="95">
        <f t="shared" si="1488"/>
        <v>571245</v>
      </c>
      <c r="R3251" s="97">
        <f t="shared" si="1488"/>
        <v>571245</v>
      </c>
    </row>
    <row r="3252" spans="1:18" ht="18.600000000000001" thickBot="1" x14ac:dyDescent="0.35">
      <c r="A3252" s="2">
        <v>2022</v>
      </c>
      <c r="B3252" s="79" t="s">
        <v>410</v>
      </c>
      <c r="C3252" s="15" t="s">
        <v>330</v>
      </c>
      <c r="D3252" s="21"/>
      <c r="E3252" s="21"/>
      <c r="F3252" s="21"/>
      <c r="G3252" s="104" t="s">
        <v>331</v>
      </c>
      <c r="H3252" s="95">
        <f t="shared" si="1491"/>
        <v>2257022926</v>
      </c>
      <c r="I3252" s="95">
        <f t="shared" si="1491"/>
        <v>0</v>
      </c>
      <c r="J3252" s="95">
        <f t="shared" si="1491"/>
        <v>0</v>
      </c>
      <c r="K3252" s="95">
        <f t="shared" si="1491"/>
        <v>0</v>
      </c>
      <c r="L3252" s="95">
        <f t="shared" si="1491"/>
        <v>0</v>
      </c>
      <c r="M3252" s="95">
        <f t="shared" si="1483"/>
        <v>0</v>
      </c>
      <c r="N3252" s="95">
        <f>+N3253</f>
        <v>2257022926</v>
      </c>
      <c r="O3252" s="95">
        <f t="shared" si="1488"/>
        <v>2060429714.5</v>
      </c>
      <c r="P3252" s="95">
        <f t="shared" si="1488"/>
        <v>1861775862.5</v>
      </c>
      <c r="Q3252" s="95">
        <f t="shared" si="1488"/>
        <v>571245</v>
      </c>
      <c r="R3252" s="97">
        <f t="shared" si="1488"/>
        <v>571245</v>
      </c>
    </row>
    <row r="3253" spans="1:18" ht="18.600000000000001" thickBot="1" x14ac:dyDescent="0.35">
      <c r="A3253" s="2">
        <v>2022</v>
      </c>
      <c r="B3253" s="79" t="s">
        <v>410</v>
      </c>
      <c r="C3253" s="20" t="s">
        <v>332</v>
      </c>
      <c r="D3253" s="21" t="s">
        <v>172</v>
      </c>
      <c r="E3253" s="21">
        <v>13</v>
      </c>
      <c r="F3253" s="21" t="s">
        <v>19</v>
      </c>
      <c r="G3253" s="88" t="s">
        <v>208</v>
      </c>
      <c r="H3253" s="90">
        <v>2257022926</v>
      </c>
      <c r="I3253" s="90">
        <v>0</v>
      </c>
      <c r="J3253" s="90">
        <v>0</v>
      </c>
      <c r="K3253" s="90">
        <v>0</v>
      </c>
      <c r="L3253" s="90">
        <v>0</v>
      </c>
      <c r="M3253" s="90">
        <f t="shared" si="1483"/>
        <v>0</v>
      </c>
      <c r="N3253" s="90">
        <f>+H3253+M3253</f>
        <v>2257022926</v>
      </c>
      <c r="O3253" s="90">
        <v>2060429714.5</v>
      </c>
      <c r="P3253" s="90">
        <v>1861775862.5</v>
      </c>
      <c r="Q3253" s="90">
        <v>571245</v>
      </c>
      <c r="R3253" s="91">
        <v>571245</v>
      </c>
    </row>
    <row r="3254" spans="1:18" ht="31.8" thickBot="1" x14ac:dyDescent="0.35">
      <c r="A3254" s="2">
        <v>2022</v>
      </c>
      <c r="B3254" s="79" t="s">
        <v>410</v>
      </c>
      <c r="C3254" s="15" t="s">
        <v>463</v>
      </c>
      <c r="D3254" s="21"/>
      <c r="E3254" s="21"/>
      <c r="F3254" s="21"/>
      <c r="G3254" s="85" t="s">
        <v>464</v>
      </c>
      <c r="H3254" s="95">
        <f t="shared" si="1491"/>
        <v>3785000000</v>
      </c>
      <c r="I3254" s="95">
        <f t="shared" si="1491"/>
        <v>0</v>
      </c>
      <c r="J3254" s="95">
        <f t="shared" si="1491"/>
        <v>0</v>
      </c>
      <c r="K3254" s="95">
        <f t="shared" si="1491"/>
        <v>0</v>
      </c>
      <c r="L3254" s="95">
        <f t="shared" si="1491"/>
        <v>0</v>
      </c>
      <c r="M3254" s="95">
        <f t="shared" si="1483"/>
        <v>0</v>
      </c>
      <c r="N3254" s="95">
        <f>+N3255</f>
        <v>3785000000</v>
      </c>
      <c r="O3254" s="95">
        <f t="shared" si="1488"/>
        <v>0</v>
      </c>
      <c r="P3254" s="95">
        <f t="shared" si="1488"/>
        <v>0</v>
      </c>
      <c r="Q3254" s="95">
        <f t="shared" si="1488"/>
        <v>0</v>
      </c>
      <c r="R3254" s="97">
        <f t="shared" si="1488"/>
        <v>0</v>
      </c>
    </row>
    <row r="3255" spans="1:18" ht="31.8" thickBot="1" x14ac:dyDescent="0.35">
      <c r="A3255" s="2">
        <v>2022</v>
      </c>
      <c r="B3255" s="79" t="s">
        <v>410</v>
      </c>
      <c r="C3255" s="15" t="s">
        <v>465</v>
      </c>
      <c r="D3255" s="21"/>
      <c r="E3255" s="21"/>
      <c r="F3255" s="21"/>
      <c r="G3255" s="85" t="s">
        <v>466</v>
      </c>
      <c r="H3255" s="95">
        <f t="shared" si="1491"/>
        <v>3785000000</v>
      </c>
      <c r="I3255" s="95">
        <f t="shared" si="1491"/>
        <v>0</v>
      </c>
      <c r="J3255" s="95">
        <f t="shared" si="1491"/>
        <v>0</v>
      </c>
      <c r="K3255" s="95">
        <f t="shared" si="1491"/>
        <v>0</v>
      </c>
      <c r="L3255" s="95">
        <f t="shared" si="1491"/>
        <v>0</v>
      </c>
      <c r="M3255" s="95">
        <f t="shared" si="1483"/>
        <v>0</v>
      </c>
      <c r="N3255" s="95">
        <f>+N3256</f>
        <v>3785000000</v>
      </c>
      <c r="O3255" s="95">
        <f t="shared" si="1488"/>
        <v>0</v>
      </c>
      <c r="P3255" s="95">
        <f t="shared" si="1488"/>
        <v>0</v>
      </c>
      <c r="Q3255" s="95">
        <f t="shared" si="1488"/>
        <v>0</v>
      </c>
      <c r="R3255" s="97">
        <f t="shared" si="1488"/>
        <v>0</v>
      </c>
    </row>
    <row r="3256" spans="1:18" ht="18.600000000000001" thickBot="1" x14ac:dyDescent="0.35">
      <c r="A3256" s="2">
        <v>2022</v>
      </c>
      <c r="B3256" s="79" t="s">
        <v>410</v>
      </c>
      <c r="C3256" s="15" t="s">
        <v>467</v>
      </c>
      <c r="D3256" s="21"/>
      <c r="E3256" s="21"/>
      <c r="F3256" s="21"/>
      <c r="G3256" s="104" t="s">
        <v>331</v>
      </c>
      <c r="H3256" s="95">
        <f t="shared" si="1491"/>
        <v>3785000000</v>
      </c>
      <c r="I3256" s="95">
        <f t="shared" si="1491"/>
        <v>0</v>
      </c>
      <c r="J3256" s="95">
        <f t="shared" si="1491"/>
        <v>0</v>
      </c>
      <c r="K3256" s="95">
        <f t="shared" si="1491"/>
        <v>0</v>
      </c>
      <c r="L3256" s="95">
        <f t="shared" si="1491"/>
        <v>0</v>
      </c>
      <c r="M3256" s="95">
        <f t="shared" si="1483"/>
        <v>0</v>
      </c>
      <c r="N3256" s="95">
        <f>+N3257</f>
        <v>3785000000</v>
      </c>
      <c r="O3256" s="95">
        <f t="shared" si="1488"/>
        <v>0</v>
      </c>
      <c r="P3256" s="95">
        <f t="shared" si="1488"/>
        <v>0</v>
      </c>
      <c r="Q3256" s="95">
        <f t="shared" si="1488"/>
        <v>0</v>
      </c>
      <c r="R3256" s="97">
        <f t="shared" si="1488"/>
        <v>0</v>
      </c>
    </row>
    <row r="3257" spans="1:18" ht="18.600000000000001" thickBot="1" x14ac:dyDescent="0.35">
      <c r="A3257" s="2">
        <v>2022</v>
      </c>
      <c r="B3257" s="79" t="s">
        <v>410</v>
      </c>
      <c r="C3257" s="20" t="s">
        <v>468</v>
      </c>
      <c r="D3257" s="21" t="s">
        <v>172</v>
      </c>
      <c r="E3257" s="21">
        <v>13</v>
      </c>
      <c r="F3257" s="21" t="s">
        <v>19</v>
      </c>
      <c r="G3257" s="88" t="s">
        <v>208</v>
      </c>
      <c r="H3257" s="90">
        <v>3785000000</v>
      </c>
      <c r="I3257" s="90">
        <v>0</v>
      </c>
      <c r="J3257" s="90">
        <v>0</v>
      </c>
      <c r="K3257" s="90">
        <v>0</v>
      </c>
      <c r="L3257" s="90">
        <v>0</v>
      </c>
      <c r="M3257" s="90">
        <f t="shared" si="1483"/>
        <v>0</v>
      </c>
      <c r="N3257" s="90">
        <f>+H3257+M3257</f>
        <v>3785000000</v>
      </c>
      <c r="O3257" s="90">
        <v>0</v>
      </c>
      <c r="P3257" s="90">
        <v>0</v>
      </c>
      <c r="Q3257" s="90">
        <v>0</v>
      </c>
      <c r="R3257" s="91">
        <v>0</v>
      </c>
    </row>
    <row r="3258" spans="1:18" ht="18.600000000000001" thickBot="1" x14ac:dyDescent="0.35">
      <c r="A3258" s="2">
        <v>2022</v>
      </c>
      <c r="B3258" s="79" t="s">
        <v>410</v>
      </c>
      <c r="C3258" s="15" t="s">
        <v>333</v>
      </c>
      <c r="D3258" s="21"/>
      <c r="E3258" s="21"/>
      <c r="F3258" s="21"/>
      <c r="G3258" s="85" t="s">
        <v>334</v>
      </c>
      <c r="H3258" s="95">
        <f>+H3259</f>
        <v>77359978684</v>
      </c>
      <c r="I3258" s="95">
        <f>+I3259</f>
        <v>0</v>
      </c>
      <c r="J3258" s="95">
        <f>+J3259</f>
        <v>0</v>
      </c>
      <c r="K3258" s="95">
        <f>+K3259</f>
        <v>0</v>
      </c>
      <c r="L3258" s="95">
        <f>+L3259</f>
        <v>0</v>
      </c>
      <c r="M3258" s="95">
        <f t="shared" si="1483"/>
        <v>0</v>
      </c>
      <c r="N3258" s="95">
        <f>+N3259</f>
        <v>77359978684</v>
      </c>
      <c r="O3258" s="95">
        <f t="shared" ref="O3258:R3258" si="1492">+O3259</f>
        <v>49929186526</v>
      </c>
      <c r="P3258" s="95">
        <f t="shared" si="1492"/>
        <v>24328238177.700001</v>
      </c>
      <c r="Q3258" s="95">
        <f t="shared" si="1492"/>
        <v>748.7</v>
      </c>
      <c r="R3258" s="97">
        <f t="shared" si="1492"/>
        <v>748.7</v>
      </c>
    </row>
    <row r="3259" spans="1:18" ht="18.600000000000001" thickBot="1" x14ac:dyDescent="0.35">
      <c r="A3259" s="2">
        <v>2022</v>
      </c>
      <c r="B3259" s="79" t="s">
        <v>410</v>
      </c>
      <c r="C3259" s="15" t="s">
        <v>335</v>
      </c>
      <c r="D3259" s="21"/>
      <c r="E3259" s="21"/>
      <c r="F3259" s="21"/>
      <c r="G3259" s="85" t="s">
        <v>201</v>
      </c>
      <c r="H3259" s="95">
        <f>+H3260+H3266</f>
        <v>77359978684</v>
      </c>
      <c r="I3259" s="95">
        <f>+I3260+I3266</f>
        <v>0</v>
      </c>
      <c r="J3259" s="95">
        <f>+J3260+J3266</f>
        <v>0</v>
      </c>
      <c r="K3259" s="95">
        <f>+K3260+K3266</f>
        <v>0</v>
      </c>
      <c r="L3259" s="95">
        <f>+L3260+L3266</f>
        <v>0</v>
      </c>
      <c r="M3259" s="95">
        <f t="shared" si="1483"/>
        <v>0</v>
      </c>
      <c r="N3259" s="95">
        <f>+N3260+N3266</f>
        <v>77359978684</v>
      </c>
      <c r="O3259" s="95">
        <f t="shared" ref="O3259:R3259" si="1493">+O3260+O3266</f>
        <v>49929186526</v>
      </c>
      <c r="P3259" s="95">
        <f t="shared" si="1493"/>
        <v>24328238177.700001</v>
      </c>
      <c r="Q3259" s="95">
        <f t="shared" si="1493"/>
        <v>748.7</v>
      </c>
      <c r="R3259" s="97">
        <f t="shared" si="1493"/>
        <v>748.7</v>
      </c>
    </row>
    <row r="3260" spans="1:18" ht="47.4" thickBot="1" x14ac:dyDescent="0.35">
      <c r="A3260" s="2">
        <v>2022</v>
      </c>
      <c r="B3260" s="79" t="s">
        <v>410</v>
      </c>
      <c r="C3260" s="15" t="s">
        <v>336</v>
      </c>
      <c r="D3260" s="21"/>
      <c r="E3260" s="21"/>
      <c r="F3260" s="21"/>
      <c r="G3260" s="104" t="s">
        <v>337</v>
      </c>
      <c r="H3260" s="95">
        <f>+H3261</f>
        <v>76235881312</v>
      </c>
      <c r="I3260" s="95">
        <f>+I3261</f>
        <v>0</v>
      </c>
      <c r="J3260" s="95">
        <f>+J3261</f>
        <v>0</v>
      </c>
      <c r="K3260" s="95">
        <f>+K3261</f>
        <v>0</v>
      </c>
      <c r="L3260" s="95">
        <f>+L3261</f>
        <v>0</v>
      </c>
      <c r="M3260" s="95">
        <f t="shared" si="1483"/>
        <v>0</v>
      </c>
      <c r="N3260" s="95">
        <f>+N3261</f>
        <v>76235881312</v>
      </c>
      <c r="O3260" s="95">
        <f t="shared" ref="O3260:R3260" si="1494">+O3261</f>
        <v>49002053305</v>
      </c>
      <c r="P3260" s="95">
        <f t="shared" si="1494"/>
        <v>23514310167</v>
      </c>
      <c r="Q3260" s="95">
        <f t="shared" si="1494"/>
        <v>0</v>
      </c>
      <c r="R3260" s="97">
        <f t="shared" si="1494"/>
        <v>0</v>
      </c>
    </row>
    <row r="3261" spans="1:18" ht="47.4" thickBot="1" x14ac:dyDescent="0.35">
      <c r="A3261" s="2">
        <v>2022</v>
      </c>
      <c r="B3261" s="79" t="s">
        <v>410</v>
      </c>
      <c r="C3261" s="15" t="s">
        <v>338</v>
      </c>
      <c r="D3261" s="53"/>
      <c r="E3261" s="53"/>
      <c r="F3261" s="53"/>
      <c r="G3261" s="85" t="s">
        <v>337</v>
      </c>
      <c r="H3261" s="95">
        <f>+H3262+H3264</f>
        <v>76235881312</v>
      </c>
      <c r="I3261" s="95">
        <f>+I3262+I3264</f>
        <v>0</v>
      </c>
      <c r="J3261" s="95">
        <f>+J3262+J3264</f>
        <v>0</v>
      </c>
      <c r="K3261" s="95">
        <f>+K3262+K3264</f>
        <v>0</v>
      </c>
      <c r="L3261" s="95">
        <f>+L3262+L3264</f>
        <v>0</v>
      </c>
      <c r="M3261" s="95">
        <f t="shared" si="1483"/>
        <v>0</v>
      </c>
      <c r="N3261" s="95">
        <f>+N3262+N3264</f>
        <v>76235881312</v>
      </c>
      <c r="O3261" s="95">
        <f t="shared" ref="O3261:R3261" si="1495">+O3262+O3264</f>
        <v>49002053305</v>
      </c>
      <c r="P3261" s="95">
        <f t="shared" si="1495"/>
        <v>23514310167</v>
      </c>
      <c r="Q3261" s="95">
        <f t="shared" si="1495"/>
        <v>0</v>
      </c>
      <c r="R3261" s="97">
        <f t="shared" si="1495"/>
        <v>0</v>
      </c>
    </row>
    <row r="3262" spans="1:18" ht="18.600000000000001" thickBot="1" x14ac:dyDescent="0.35">
      <c r="A3262" s="2">
        <v>2022</v>
      </c>
      <c r="B3262" s="79" t="s">
        <v>410</v>
      </c>
      <c r="C3262" s="15" t="s">
        <v>339</v>
      </c>
      <c r="D3262" s="53"/>
      <c r="E3262" s="53"/>
      <c r="F3262" s="53"/>
      <c r="G3262" s="85" t="s">
        <v>340</v>
      </c>
      <c r="H3262" s="95">
        <f>+H3263</f>
        <v>65370924168</v>
      </c>
      <c r="I3262" s="95">
        <f>+I3263</f>
        <v>0</v>
      </c>
      <c r="J3262" s="95">
        <f>+J3263</f>
        <v>0</v>
      </c>
      <c r="K3262" s="95">
        <f>+K3263</f>
        <v>0</v>
      </c>
      <c r="L3262" s="95">
        <f>+L3263</f>
        <v>0</v>
      </c>
      <c r="M3262" s="95">
        <f t="shared" si="1483"/>
        <v>0</v>
      </c>
      <c r="N3262" s="95">
        <f>+N3263</f>
        <v>65370924168</v>
      </c>
      <c r="O3262" s="95">
        <f t="shared" ref="O3262:R3262" si="1496">+O3263</f>
        <v>44627166353</v>
      </c>
      <c r="P3262" s="95">
        <f t="shared" si="1496"/>
        <v>19139423215</v>
      </c>
      <c r="Q3262" s="95">
        <f t="shared" si="1496"/>
        <v>0</v>
      </c>
      <c r="R3262" s="97">
        <f t="shared" si="1496"/>
        <v>0</v>
      </c>
    </row>
    <row r="3263" spans="1:18" ht="18.600000000000001" thickBot="1" x14ac:dyDescent="0.35">
      <c r="A3263" s="2">
        <v>2022</v>
      </c>
      <c r="B3263" s="79" t="s">
        <v>410</v>
      </c>
      <c r="C3263" s="20" t="s">
        <v>341</v>
      </c>
      <c r="D3263" s="21" t="s">
        <v>18</v>
      </c>
      <c r="E3263" s="21">
        <v>20</v>
      </c>
      <c r="F3263" s="21" t="s">
        <v>19</v>
      </c>
      <c r="G3263" s="88" t="s">
        <v>208</v>
      </c>
      <c r="H3263" s="90">
        <v>65370924168</v>
      </c>
      <c r="I3263" s="90">
        <v>0</v>
      </c>
      <c r="J3263" s="90">
        <v>0</v>
      </c>
      <c r="K3263" s="90"/>
      <c r="L3263" s="90">
        <v>0</v>
      </c>
      <c r="M3263" s="90">
        <f t="shared" si="1483"/>
        <v>0</v>
      </c>
      <c r="N3263" s="90">
        <f>+H3263+M3263</f>
        <v>65370924168</v>
      </c>
      <c r="O3263" s="90">
        <v>44627166353</v>
      </c>
      <c r="P3263" s="90">
        <v>19139423215</v>
      </c>
      <c r="Q3263" s="90">
        <v>0</v>
      </c>
      <c r="R3263" s="91">
        <v>0</v>
      </c>
    </row>
    <row r="3264" spans="1:18" ht="18.600000000000001" thickBot="1" x14ac:dyDescent="0.35">
      <c r="A3264" s="2">
        <v>2022</v>
      </c>
      <c r="B3264" s="79" t="s">
        <v>410</v>
      </c>
      <c r="C3264" s="15" t="s">
        <v>342</v>
      </c>
      <c r="D3264" s="21"/>
      <c r="E3264" s="21"/>
      <c r="F3264" s="21"/>
      <c r="G3264" s="85" t="s">
        <v>343</v>
      </c>
      <c r="H3264" s="95">
        <f>+H3265</f>
        <v>10864957144</v>
      </c>
      <c r="I3264" s="95">
        <f>+I3265</f>
        <v>0</v>
      </c>
      <c r="J3264" s="95">
        <f>+J3265</f>
        <v>0</v>
      </c>
      <c r="K3264" s="95">
        <f>+K3265</f>
        <v>0</v>
      </c>
      <c r="L3264" s="95">
        <f>+L3265</f>
        <v>0</v>
      </c>
      <c r="M3264" s="95">
        <f t="shared" si="1483"/>
        <v>0</v>
      </c>
      <c r="N3264" s="95">
        <f>+N3265</f>
        <v>10864957144</v>
      </c>
      <c r="O3264" s="95">
        <f t="shared" ref="O3264:R3264" si="1497">+O3265</f>
        <v>4374886952</v>
      </c>
      <c r="P3264" s="95">
        <f t="shared" si="1497"/>
        <v>4374886952</v>
      </c>
      <c r="Q3264" s="95">
        <f t="shared" si="1497"/>
        <v>0</v>
      </c>
      <c r="R3264" s="97">
        <f t="shared" si="1497"/>
        <v>0</v>
      </c>
    </row>
    <row r="3265" spans="1:18" ht="18.600000000000001" thickBot="1" x14ac:dyDescent="0.35">
      <c r="A3265" s="2">
        <v>2022</v>
      </c>
      <c r="B3265" s="79" t="s">
        <v>410</v>
      </c>
      <c r="C3265" s="20" t="s">
        <v>344</v>
      </c>
      <c r="D3265" s="21" t="s">
        <v>18</v>
      </c>
      <c r="E3265" s="21">
        <v>20</v>
      </c>
      <c r="F3265" s="21" t="s">
        <v>19</v>
      </c>
      <c r="G3265" s="88" t="s">
        <v>208</v>
      </c>
      <c r="H3265" s="90">
        <v>10864957144</v>
      </c>
      <c r="I3265" s="90">
        <v>0</v>
      </c>
      <c r="J3265" s="90">
        <v>0</v>
      </c>
      <c r="K3265" s="90">
        <v>0</v>
      </c>
      <c r="L3265" s="90"/>
      <c r="M3265" s="90">
        <f t="shared" si="1483"/>
        <v>0</v>
      </c>
      <c r="N3265" s="90">
        <f>+H3265+M3265</f>
        <v>10864957144</v>
      </c>
      <c r="O3265" s="90">
        <v>4374886952</v>
      </c>
      <c r="P3265" s="90">
        <v>4374886952</v>
      </c>
      <c r="Q3265" s="90">
        <v>0</v>
      </c>
      <c r="R3265" s="91">
        <v>0</v>
      </c>
    </row>
    <row r="3266" spans="1:18" ht="31.8" thickBot="1" x14ac:dyDescent="0.35">
      <c r="A3266" s="2">
        <v>2022</v>
      </c>
      <c r="B3266" s="79" t="s">
        <v>410</v>
      </c>
      <c r="C3266" s="15" t="s">
        <v>345</v>
      </c>
      <c r="D3266" s="21"/>
      <c r="E3266" s="21"/>
      <c r="F3266" s="21"/>
      <c r="G3266" s="85" t="s">
        <v>346</v>
      </c>
      <c r="H3266" s="95">
        <f t="shared" ref="H3266:L3268" si="1498">+H3267</f>
        <v>1124097372</v>
      </c>
      <c r="I3266" s="95">
        <f t="shared" si="1498"/>
        <v>0</v>
      </c>
      <c r="J3266" s="95">
        <f t="shared" si="1498"/>
        <v>0</v>
      </c>
      <c r="K3266" s="95">
        <f t="shared" si="1498"/>
        <v>0</v>
      </c>
      <c r="L3266" s="95">
        <f t="shared" si="1498"/>
        <v>0</v>
      </c>
      <c r="M3266" s="95">
        <f t="shared" si="1483"/>
        <v>0</v>
      </c>
      <c r="N3266" s="95">
        <f>+N3267</f>
        <v>1124097372</v>
      </c>
      <c r="O3266" s="95">
        <f t="shared" ref="O3266:R3268" si="1499">+O3267</f>
        <v>927133221</v>
      </c>
      <c r="P3266" s="95">
        <f t="shared" si="1499"/>
        <v>813928010.70000005</v>
      </c>
      <c r="Q3266" s="95">
        <f t="shared" si="1499"/>
        <v>748.7</v>
      </c>
      <c r="R3266" s="97">
        <f t="shared" si="1499"/>
        <v>748.7</v>
      </c>
    </row>
    <row r="3267" spans="1:18" ht="31.8" thickBot="1" x14ac:dyDescent="0.35">
      <c r="A3267" s="2">
        <v>2022</v>
      </c>
      <c r="B3267" s="79" t="s">
        <v>410</v>
      </c>
      <c r="C3267" s="15" t="s">
        <v>347</v>
      </c>
      <c r="D3267" s="21"/>
      <c r="E3267" s="21"/>
      <c r="F3267" s="21"/>
      <c r="G3267" s="85" t="s">
        <v>346</v>
      </c>
      <c r="H3267" s="95">
        <f t="shared" si="1498"/>
        <v>1124097372</v>
      </c>
      <c r="I3267" s="95">
        <f t="shared" si="1498"/>
        <v>0</v>
      </c>
      <c r="J3267" s="95">
        <f t="shared" si="1498"/>
        <v>0</v>
      </c>
      <c r="K3267" s="95">
        <f t="shared" si="1498"/>
        <v>0</v>
      </c>
      <c r="L3267" s="95">
        <f t="shared" si="1498"/>
        <v>0</v>
      </c>
      <c r="M3267" s="95">
        <f t="shared" si="1483"/>
        <v>0</v>
      </c>
      <c r="N3267" s="95">
        <f>+N3268</f>
        <v>1124097372</v>
      </c>
      <c r="O3267" s="95">
        <f t="shared" si="1499"/>
        <v>927133221</v>
      </c>
      <c r="P3267" s="95">
        <f t="shared" si="1499"/>
        <v>813928010.70000005</v>
      </c>
      <c r="Q3267" s="95">
        <f t="shared" si="1499"/>
        <v>748.7</v>
      </c>
      <c r="R3267" s="97">
        <f t="shared" si="1499"/>
        <v>748.7</v>
      </c>
    </row>
    <row r="3268" spans="1:18" ht="18.600000000000001" thickBot="1" x14ac:dyDescent="0.35">
      <c r="A3268" s="2">
        <v>2022</v>
      </c>
      <c r="B3268" s="79" t="s">
        <v>410</v>
      </c>
      <c r="C3268" s="15" t="s">
        <v>348</v>
      </c>
      <c r="D3268" s="21"/>
      <c r="E3268" s="21"/>
      <c r="F3268" s="21"/>
      <c r="G3268" s="85" t="s">
        <v>331</v>
      </c>
      <c r="H3268" s="86">
        <f t="shared" si="1498"/>
        <v>1124097372</v>
      </c>
      <c r="I3268" s="86">
        <f t="shared" si="1498"/>
        <v>0</v>
      </c>
      <c r="J3268" s="86">
        <f t="shared" si="1498"/>
        <v>0</v>
      </c>
      <c r="K3268" s="86">
        <f t="shared" si="1498"/>
        <v>0</v>
      </c>
      <c r="L3268" s="86">
        <f t="shared" si="1498"/>
        <v>0</v>
      </c>
      <c r="M3268" s="86">
        <f t="shared" si="1483"/>
        <v>0</v>
      </c>
      <c r="N3268" s="86">
        <f>+N3269</f>
        <v>1124097372</v>
      </c>
      <c r="O3268" s="86">
        <f t="shared" si="1499"/>
        <v>927133221</v>
      </c>
      <c r="P3268" s="86">
        <f t="shared" si="1499"/>
        <v>813928010.70000005</v>
      </c>
      <c r="Q3268" s="86">
        <f t="shared" si="1499"/>
        <v>748.7</v>
      </c>
      <c r="R3268" s="87">
        <f t="shared" si="1499"/>
        <v>748.7</v>
      </c>
    </row>
    <row r="3269" spans="1:18" ht="18.600000000000001" thickBot="1" x14ac:dyDescent="0.35">
      <c r="A3269" s="2">
        <v>2022</v>
      </c>
      <c r="B3269" s="79" t="s">
        <v>410</v>
      </c>
      <c r="C3269" s="20" t="s">
        <v>349</v>
      </c>
      <c r="D3269" s="21" t="s">
        <v>172</v>
      </c>
      <c r="E3269" s="21">
        <v>13</v>
      </c>
      <c r="F3269" s="21" t="s">
        <v>19</v>
      </c>
      <c r="G3269" s="88" t="s">
        <v>208</v>
      </c>
      <c r="H3269" s="90">
        <v>1124097372</v>
      </c>
      <c r="I3269" s="90">
        <v>0</v>
      </c>
      <c r="J3269" s="90">
        <v>0</v>
      </c>
      <c r="K3269" s="90">
        <v>0</v>
      </c>
      <c r="L3269" s="90">
        <v>0</v>
      </c>
      <c r="M3269" s="90">
        <f t="shared" si="1483"/>
        <v>0</v>
      </c>
      <c r="N3269" s="90">
        <f>+H3269+M3269</f>
        <v>1124097372</v>
      </c>
      <c r="O3269" s="90">
        <v>927133221</v>
      </c>
      <c r="P3269" s="90">
        <v>813928010.70000005</v>
      </c>
      <c r="Q3269" s="90">
        <v>748.7</v>
      </c>
      <c r="R3269" s="91">
        <v>748.7</v>
      </c>
    </row>
    <row r="3270" spans="1:18" ht="18.600000000000001" thickBot="1" x14ac:dyDescent="0.35">
      <c r="A3270" s="2">
        <v>2022</v>
      </c>
      <c r="B3270" s="79" t="s">
        <v>410</v>
      </c>
      <c r="C3270" s="15" t="s">
        <v>350</v>
      </c>
      <c r="D3270" s="21"/>
      <c r="E3270" s="21"/>
      <c r="F3270" s="21"/>
      <c r="G3270" s="85" t="s">
        <v>351</v>
      </c>
      <c r="H3270" s="93">
        <f>+H3271</f>
        <v>4056837754</v>
      </c>
      <c r="I3270" s="93">
        <f>+I3271</f>
        <v>0</v>
      </c>
      <c r="J3270" s="93">
        <f>+J3271</f>
        <v>0</v>
      </c>
      <c r="K3270" s="93">
        <f>+K3271</f>
        <v>0</v>
      </c>
      <c r="L3270" s="93">
        <f>+L3271</f>
        <v>0</v>
      </c>
      <c r="M3270" s="93">
        <f t="shared" si="1483"/>
        <v>0</v>
      </c>
      <c r="N3270" s="93">
        <f>+N3271</f>
        <v>4056837754</v>
      </c>
      <c r="O3270" s="93">
        <f t="shared" ref="O3270:R3270" si="1500">+O3271</f>
        <v>3297952968</v>
      </c>
      <c r="P3270" s="93">
        <f t="shared" si="1500"/>
        <v>3027760072.2399998</v>
      </c>
      <c r="Q3270" s="93">
        <f t="shared" si="1500"/>
        <v>2746304.44</v>
      </c>
      <c r="R3270" s="105">
        <f t="shared" si="1500"/>
        <v>12924.24</v>
      </c>
    </row>
    <row r="3271" spans="1:18" ht="18.600000000000001" thickBot="1" x14ac:dyDescent="0.35">
      <c r="A3271" s="2">
        <v>2022</v>
      </c>
      <c r="B3271" s="79" t="s">
        <v>410</v>
      </c>
      <c r="C3271" s="15" t="s">
        <v>352</v>
      </c>
      <c r="D3271" s="21"/>
      <c r="E3271" s="21"/>
      <c r="F3271" s="21"/>
      <c r="G3271" s="104" t="s">
        <v>201</v>
      </c>
      <c r="H3271" s="93">
        <f>H3272+H3276</f>
        <v>4056837754</v>
      </c>
      <c r="I3271" s="93">
        <f>I3272+I3276</f>
        <v>0</v>
      </c>
      <c r="J3271" s="93">
        <f>J3272+J3276</f>
        <v>0</v>
      </c>
      <c r="K3271" s="93">
        <f>K3272+K3276</f>
        <v>0</v>
      </c>
      <c r="L3271" s="93">
        <f>L3272+L3276</f>
        <v>0</v>
      </c>
      <c r="M3271" s="93">
        <f t="shared" si="1483"/>
        <v>0</v>
      </c>
      <c r="N3271" s="93">
        <f>N3272+N3276</f>
        <v>4056837754</v>
      </c>
      <c r="O3271" s="93">
        <f t="shared" ref="O3271:R3271" si="1501">O3272+O3276</f>
        <v>3297952968</v>
      </c>
      <c r="P3271" s="93">
        <f t="shared" si="1501"/>
        <v>3027760072.2399998</v>
      </c>
      <c r="Q3271" s="93">
        <f t="shared" si="1501"/>
        <v>2746304.44</v>
      </c>
      <c r="R3271" s="105">
        <f t="shared" si="1501"/>
        <v>12924.24</v>
      </c>
    </row>
    <row r="3272" spans="1:18" ht="31.8" thickBot="1" x14ac:dyDescent="0.35">
      <c r="A3272" s="2">
        <v>2022</v>
      </c>
      <c r="B3272" s="79" t="s">
        <v>410</v>
      </c>
      <c r="C3272" s="15" t="s">
        <v>353</v>
      </c>
      <c r="D3272" s="53"/>
      <c r="E3272" s="53"/>
      <c r="F3272" s="53"/>
      <c r="G3272" s="85" t="s">
        <v>356</v>
      </c>
      <c r="H3272" s="93">
        <f>H3273</f>
        <v>1000000000</v>
      </c>
      <c r="I3272" s="93">
        <f>I3273</f>
        <v>0</v>
      </c>
      <c r="J3272" s="93">
        <f>J3273</f>
        <v>0</v>
      </c>
      <c r="K3272" s="93">
        <f>K3273</f>
        <v>0</v>
      </c>
      <c r="L3272" s="93">
        <f>L3273</f>
        <v>0</v>
      </c>
      <c r="M3272" s="93">
        <f t="shared" si="1483"/>
        <v>0</v>
      </c>
      <c r="N3272" s="93">
        <f>N3273</f>
        <v>1000000000</v>
      </c>
      <c r="O3272" s="93">
        <f t="shared" ref="O3272:R3272" si="1502">O3273</f>
        <v>367252932</v>
      </c>
      <c r="P3272" s="93">
        <f t="shared" si="1502"/>
        <v>367250432</v>
      </c>
      <c r="Q3272" s="93">
        <f t="shared" si="1502"/>
        <v>0</v>
      </c>
      <c r="R3272" s="105">
        <f t="shared" si="1502"/>
        <v>0</v>
      </c>
    </row>
    <row r="3273" spans="1:18" ht="31.8" thickBot="1" x14ac:dyDescent="0.35">
      <c r="A3273" s="2">
        <v>2022</v>
      </c>
      <c r="B3273" s="79" t="s">
        <v>410</v>
      </c>
      <c r="C3273" s="15" t="s">
        <v>355</v>
      </c>
      <c r="D3273" s="53"/>
      <c r="E3273" s="53"/>
      <c r="F3273" s="53"/>
      <c r="G3273" s="85" t="s">
        <v>356</v>
      </c>
      <c r="H3273" s="93">
        <f>+H3274</f>
        <v>1000000000</v>
      </c>
      <c r="I3273" s="93">
        <f>+I3274</f>
        <v>0</v>
      </c>
      <c r="J3273" s="93">
        <f>+J3274</f>
        <v>0</v>
      </c>
      <c r="K3273" s="93">
        <f>+K3274</f>
        <v>0</v>
      </c>
      <c r="L3273" s="93">
        <f>+L3274</f>
        <v>0</v>
      </c>
      <c r="M3273" s="93">
        <f t="shared" si="1483"/>
        <v>0</v>
      </c>
      <c r="N3273" s="93">
        <f>+N3274</f>
        <v>1000000000</v>
      </c>
      <c r="O3273" s="93">
        <f t="shared" ref="O3273:R3274" si="1503">+O3274</f>
        <v>367252932</v>
      </c>
      <c r="P3273" s="93">
        <f t="shared" si="1503"/>
        <v>367250432</v>
      </c>
      <c r="Q3273" s="93">
        <f t="shared" si="1503"/>
        <v>0</v>
      </c>
      <c r="R3273" s="105">
        <f t="shared" si="1503"/>
        <v>0</v>
      </c>
    </row>
    <row r="3274" spans="1:18" ht="18.600000000000001" thickBot="1" x14ac:dyDescent="0.35">
      <c r="A3274" s="2">
        <v>2022</v>
      </c>
      <c r="B3274" s="79" t="s">
        <v>410</v>
      </c>
      <c r="C3274" s="15" t="s">
        <v>357</v>
      </c>
      <c r="D3274" s="21"/>
      <c r="E3274" s="21"/>
      <c r="F3274" s="21"/>
      <c r="G3274" s="85" t="s">
        <v>358</v>
      </c>
      <c r="H3274" s="93">
        <f>+H3275</f>
        <v>1000000000</v>
      </c>
      <c r="I3274" s="93">
        <f t="shared" ref="I3274:L3274" si="1504">+I3275</f>
        <v>0</v>
      </c>
      <c r="J3274" s="93">
        <f t="shared" si="1504"/>
        <v>0</v>
      </c>
      <c r="K3274" s="93">
        <f t="shared" si="1504"/>
        <v>0</v>
      </c>
      <c r="L3274" s="93">
        <f t="shared" si="1504"/>
        <v>0</v>
      </c>
      <c r="M3274" s="93">
        <f t="shared" si="1483"/>
        <v>0</v>
      </c>
      <c r="N3274" s="93">
        <f t="shared" ref="N3274" si="1505">+N3275</f>
        <v>1000000000</v>
      </c>
      <c r="O3274" s="93">
        <f t="shared" si="1503"/>
        <v>367252932</v>
      </c>
      <c r="P3274" s="93">
        <f t="shared" si="1503"/>
        <v>367250432</v>
      </c>
      <c r="Q3274" s="93">
        <f t="shared" si="1503"/>
        <v>0</v>
      </c>
      <c r="R3274" s="105">
        <f t="shared" si="1503"/>
        <v>0</v>
      </c>
    </row>
    <row r="3275" spans="1:18" ht="18.600000000000001" thickBot="1" x14ac:dyDescent="0.35">
      <c r="A3275" s="2">
        <v>2022</v>
      </c>
      <c r="B3275" s="79" t="s">
        <v>410</v>
      </c>
      <c r="C3275" s="20" t="s">
        <v>359</v>
      </c>
      <c r="D3275" s="21" t="s">
        <v>172</v>
      </c>
      <c r="E3275" s="21">
        <v>13</v>
      </c>
      <c r="F3275" s="21" t="s">
        <v>19</v>
      </c>
      <c r="G3275" s="88" t="s">
        <v>208</v>
      </c>
      <c r="H3275" s="90">
        <v>1000000000</v>
      </c>
      <c r="I3275" s="90">
        <v>0</v>
      </c>
      <c r="J3275" s="90">
        <v>0</v>
      </c>
      <c r="K3275" s="90">
        <v>0</v>
      </c>
      <c r="L3275" s="90">
        <v>0</v>
      </c>
      <c r="M3275" s="90">
        <f t="shared" si="1483"/>
        <v>0</v>
      </c>
      <c r="N3275" s="90">
        <f>+H3275+M3275</f>
        <v>1000000000</v>
      </c>
      <c r="O3275" s="90">
        <v>367252932</v>
      </c>
      <c r="P3275" s="90">
        <v>367250432</v>
      </c>
      <c r="Q3275" s="90">
        <v>0</v>
      </c>
      <c r="R3275" s="91">
        <v>0</v>
      </c>
    </row>
    <row r="3276" spans="1:18" ht="31.8" thickBot="1" x14ac:dyDescent="0.35">
      <c r="A3276" s="2">
        <v>2022</v>
      </c>
      <c r="B3276" s="79" t="s">
        <v>410</v>
      </c>
      <c r="C3276" s="15" t="s">
        <v>360</v>
      </c>
      <c r="D3276" s="53"/>
      <c r="E3276" s="53"/>
      <c r="F3276" s="53"/>
      <c r="G3276" s="85" t="s">
        <v>361</v>
      </c>
      <c r="H3276" s="95">
        <f t="shared" ref="H3276:L3278" si="1506">+H3277</f>
        <v>3056837754</v>
      </c>
      <c r="I3276" s="95">
        <f t="shared" si="1506"/>
        <v>0</v>
      </c>
      <c r="J3276" s="95">
        <f t="shared" si="1506"/>
        <v>0</v>
      </c>
      <c r="K3276" s="95">
        <f t="shared" si="1506"/>
        <v>0</v>
      </c>
      <c r="L3276" s="95">
        <f t="shared" si="1506"/>
        <v>0</v>
      </c>
      <c r="M3276" s="95">
        <f t="shared" si="1483"/>
        <v>0</v>
      </c>
      <c r="N3276" s="95">
        <f>+N3277</f>
        <v>3056837754</v>
      </c>
      <c r="O3276" s="95">
        <f t="shared" ref="O3276:R3278" si="1507">+O3277</f>
        <v>2930700036</v>
      </c>
      <c r="P3276" s="95">
        <f t="shared" si="1507"/>
        <v>2660509640.2399998</v>
      </c>
      <c r="Q3276" s="95">
        <f t="shared" si="1507"/>
        <v>2746304.44</v>
      </c>
      <c r="R3276" s="97">
        <f t="shared" si="1507"/>
        <v>12924.24</v>
      </c>
    </row>
    <row r="3277" spans="1:18" ht="31.8" thickBot="1" x14ac:dyDescent="0.35">
      <c r="A3277" s="2">
        <v>2022</v>
      </c>
      <c r="B3277" s="79" t="s">
        <v>410</v>
      </c>
      <c r="C3277" s="15" t="s">
        <v>362</v>
      </c>
      <c r="D3277" s="53"/>
      <c r="E3277" s="53"/>
      <c r="F3277" s="53"/>
      <c r="G3277" s="85" t="s">
        <v>361</v>
      </c>
      <c r="H3277" s="95">
        <f t="shared" si="1506"/>
        <v>3056837754</v>
      </c>
      <c r="I3277" s="95">
        <f t="shared" si="1506"/>
        <v>0</v>
      </c>
      <c r="J3277" s="95">
        <f t="shared" si="1506"/>
        <v>0</v>
      </c>
      <c r="K3277" s="95">
        <f t="shared" si="1506"/>
        <v>0</v>
      </c>
      <c r="L3277" s="95">
        <f t="shared" si="1506"/>
        <v>0</v>
      </c>
      <c r="M3277" s="95">
        <f t="shared" si="1483"/>
        <v>0</v>
      </c>
      <c r="N3277" s="95">
        <f>+N3278</f>
        <v>3056837754</v>
      </c>
      <c r="O3277" s="95">
        <f t="shared" si="1507"/>
        <v>2930700036</v>
      </c>
      <c r="P3277" s="95">
        <f t="shared" si="1507"/>
        <v>2660509640.2399998</v>
      </c>
      <c r="Q3277" s="95">
        <f t="shared" si="1507"/>
        <v>2746304.44</v>
      </c>
      <c r="R3277" s="97">
        <f t="shared" si="1507"/>
        <v>12924.24</v>
      </c>
    </row>
    <row r="3278" spans="1:18" ht="18.600000000000001" thickBot="1" x14ac:dyDescent="0.35">
      <c r="A3278" s="2">
        <v>2022</v>
      </c>
      <c r="B3278" s="79" t="s">
        <v>410</v>
      </c>
      <c r="C3278" s="15" t="s">
        <v>363</v>
      </c>
      <c r="D3278" s="53"/>
      <c r="E3278" s="53"/>
      <c r="F3278" s="53"/>
      <c r="G3278" s="85" t="s">
        <v>331</v>
      </c>
      <c r="H3278" s="95">
        <f t="shared" si="1506"/>
        <v>3056837754</v>
      </c>
      <c r="I3278" s="95">
        <f t="shared" si="1506"/>
        <v>0</v>
      </c>
      <c r="J3278" s="95">
        <f t="shared" si="1506"/>
        <v>0</v>
      </c>
      <c r="K3278" s="95">
        <f t="shared" si="1506"/>
        <v>0</v>
      </c>
      <c r="L3278" s="95">
        <f t="shared" si="1506"/>
        <v>0</v>
      </c>
      <c r="M3278" s="95">
        <f t="shared" si="1483"/>
        <v>0</v>
      </c>
      <c r="N3278" s="95">
        <f>+N3279</f>
        <v>3056837754</v>
      </c>
      <c r="O3278" s="95">
        <f t="shared" si="1507"/>
        <v>2930700036</v>
      </c>
      <c r="P3278" s="95">
        <f t="shared" si="1507"/>
        <v>2660509640.2399998</v>
      </c>
      <c r="Q3278" s="95">
        <f t="shared" si="1507"/>
        <v>2746304.44</v>
      </c>
      <c r="R3278" s="97">
        <f t="shared" si="1507"/>
        <v>12924.24</v>
      </c>
    </row>
    <row r="3279" spans="1:18" ht="18.600000000000001" thickBot="1" x14ac:dyDescent="0.35">
      <c r="A3279" s="2">
        <v>2022</v>
      </c>
      <c r="B3279" s="79" t="s">
        <v>410</v>
      </c>
      <c r="C3279" s="20" t="s">
        <v>364</v>
      </c>
      <c r="D3279" s="21" t="s">
        <v>172</v>
      </c>
      <c r="E3279" s="21">
        <v>13</v>
      </c>
      <c r="F3279" s="21" t="s">
        <v>19</v>
      </c>
      <c r="G3279" s="88" t="s">
        <v>208</v>
      </c>
      <c r="H3279" s="90">
        <v>3056837754</v>
      </c>
      <c r="I3279" s="90">
        <v>0</v>
      </c>
      <c r="J3279" s="90">
        <v>0</v>
      </c>
      <c r="K3279" s="90">
        <v>0</v>
      </c>
      <c r="L3279" s="90">
        <v>0</v>
      </c>
      <c r="M3279" s="90">
        <f t="shared" si="1483"/>
        <v>0</v>
      </c>
      <c r="N3279" s="90">
        <f>+H3279+M3279</f>
        <v>3056837754</v>
      </c>
      <c r="O3279" s="90">
        <v>2930700036</v>
      </c>
      <c r="P3279" s="90">
        <v>2660509640.2399998</v>
      </c>
      <c r="Q3279" s="90">
        <v>2746304.44</v>
      </c>
      <c r="R3279" s="91">
        <v>12924.24</v>
      </c>
    </row>
    <row r="3280" spans="1:18" ht="18.600000000000001" thickBot="1" x14ac:dyDescent="0.35">
      <c r="A3280" s="2">
        <v>2022</v>
      </c>
      <c r="B3280" s="79" t="s">
        <v>410</v>
      </c>
      <c r="C3280" s="15" t="s">
        <v>469</v>
      </c>
      <c r="D3280" s="21"/>
      <c r="E3280" s="21"/>
      <c r="F3280" s="21"/>
      <c r="G3280" s="85" t="s">
        <v>470</v>
      </c>
      <c r="H3280" s="93">
        <f>+H3281</f>
        <v>907945356</v>
      </c>
      <c r="I3280" s="93">
        <f t="shared" ref="I3280:K3281" si="1508">+I3281</f>
        <v>0</v>
      </c>
      <c r="J3280" s="93">
        <f t="shared" si="1508"/>
        <v>0</v>
      </c>
      <c r="K3280" s="93">
        <f t="shared" si="1508"/>
        <v>0</v>
      </c>
      <c r="L3280" s="93">
        <f>+L3281</f>
        <v>0</v>
      </c>
      <c r="M3280" s="93">
        <f t="shared" si="1483"/>
        <v>0</v>
      </c>
      <c r="N3280" s="93">
        <f>+N3281</f>
        <v>907945356</v>
      </c>
      <c r="O3280" s="93">
        <f t="shared" ref="O3280:R3281" si="1509">+O3281</f>
        <v>160846981</v>
      </c>
      <c r="P3280" s="93">
        <f t="shared" si="1509"/>
        <v>104883898</v>
      </c>
      <c r="Q3280" s="93">
        <f t="shared" si="1509"/>
        <v>0</v>
      </c>
      <c r="R3280" s="105">
        <f t="shared" si="1509"/>
        <v>0</v>
      </c>
    </row>
    <row r="3281" spans="1:18" ht="18.600000000000001" thickBot="1" x14ac:dyDescent="0.35">
      <c r="A3281" s="2">
        <v>2022</v>
      </c>
      <c r="B3281" s="79" t="s">
        <v>410</v>
      </c>
      <c r="C3281" s="15" t="s">
        <v>471</v>
      </c>
      <c r="D3281" s="21"/>
      <c r="E3281" s="21"/>
      <c r="F3281" s="21"/>
      <c r="G3281" s="104" t="s">
        <v>201</v>
      </c>
      <c r="H3281" s="93">
        <f>+H3282</f>
        <v>907945356</v>
      </c>
      <c r="I3281" s="93">
        <f t="shared" si="1508"/>
        <v>0</v>
      </c>
      <c r="J3281" s="93">
        <f t="shared" si="1508"/>
        <v>0</v>
      </c>
      <c r="K3281" s="93">
        <f t="shared" si="1508"/>
        <v>0</v>
      </c>
      <c r="L3281" s="93">
        <f>+L3282</f>
        <v>0</v>
      </c>
      <c r="M3281" s="93">
        <f t="shared" si="1483"/>
        <v>0</v>
      </c>
      <c r="N3281" s="93">
        <f>+N3282</f>
        <v>907945356</v>
      </c>
      <c r="O3281" s="93">
        <f t="shared" si="1509"/>
        <v>160846981</v>
      </c>
      <c r="P3281" s="93">
        <f t="shared" si="1509"/>
        <v>104883898</v>
      </c>
      <c r="Q3281" s="93">
        <f t="shared" si="1509"/>
        <v>0</v>
      </c>
      <c r="R3281" s="105">
        <f t="shared" si="1509"/>
        <v>0</v>
      </c>
    </row>
    <row r="3282" spans="1:18" ht="31.8" thickBot="1" x14ac:dyDescent="0.35">
      <c r="A3282" s="2">
        <v>2022</v>
      </c>
      <c r="B3282" s="79" t="s">
        <v>410</v>
      </c>
      <c r="C3282" s="15" t="s">
        <v>472</v>
      </c>
      <c r="D3282" s="53"/>
      <c r="E3282" s="53"/>
      <c r="F3282" s="53"/>
      <c r="G3282" s="85" t="s">
        <v>473</v>
      </c>
      <c r="H3282" s="93">
        <f>H3283</f>
        <v>907945356</v>
      </c>
      <c r="I3282" s="93">
        <f>I3283</f>
        <v>0</v>
      </c>
      <c r="J3282" s="93">
        <f>J3283</f>
        <v>0</v>
      </c>
      <c r="K3282" s="93">
        <f>K3283</f>
        <v>0</v>
      </c>
      <c r="L3282" s="93">
        <f>L3283</f>
        <v>0</v>
      </c>
      <c r="M3282" s="93">
        <f t="shared" si="1483"/>
        <v>0</v>
      </c>
      <c r="N3282" s="93">
        <f>N3283</f>
        <v>907945356</v>
      </c>
      <c r="O3282" s="93">
        <f t="shared" ref="O3282:R3282" si="1510">O3283</f>
        <v>160846981</v>
      </c>
      <c r="P3282" s="93">
        <f t="shared" si="1510"/>
        <v>104883898</v>
      </c>
      <c r="Q3282" s="93">
        <f t="shared" si="1510"/>
        <v>0</v>
      </c>
      <c r="R3282" s="105">
        <f t="shared" si="1510"/>
        <v>0</v>
      </c>
    </row>
    <row r="3283" spans="1:18" ht="31.8" thickBot="1" x14ac:dyDescent="0.35">
      <c r="A3283" s="2">
        <v>2022</v>
      </c>
      <c r="B3283" s="79" t="s">
        <v>410</v>
      </c>
      <c r="C3283" s="15" t="s">
        <v>474</v>
      </c>
      <c r="D3283" s="53"/>
      <c r="E3283" s="53"/>
      <c r="F3283" s="53"/>
      <c r="G3283" s="85" t="s">
        <v>473</v>
      </c>
      <c r="H3283" s="93">
        <f>+H3284</f>
        <v>907945356</v>
      </c>
      <c r="I3283" s="93">
        <f>+I3284</f>
        <v>0</v>
      </c>
      <c r="J3283" s="93">
        <f>+J3284</f>
        <v>0</v>
      </c>
      <c r="K3283" s="93">
        <f>+K3284</f>
        <v>0</v>
      </c>
      <c r="L3283" s="93">
        <f>+L3284</f>
        <v>0</v>
      </c>
      <c r="M3283" s="93">
        <f t="shared" si="1483"/>
        <v>0</v>
      </c>
      <c r="N3283" s="93">
        <f>+N3284</f>
        <v>907945356</v>
      </c>
      <c r="O3283" s="93">
        <f t="shared" ref="O3283:R3284" si="1511">+O3284</f>
        <v>160846981</v>
      </c>
      <c r="P3283" s="93">
        <f t="shared" si="1511"/>
        <v>104883898</v>
      </c>
      <c r="Q3283" s="93">
        <f t="shared" si="1511"/>
        <v>0</v>
      </c>
      <c r="R3283" s="105">
        <f t="shared" si="1511"/>
        <v>0</v>
      </c>
    </row>
    <row r="3284" spans="1:18" ht="18.600000000000001" thickBot="1" x14ac:dyDescent="0.35">
      <c r="A3284" s="2">
        <v>2022</v>
      </c>
      <c r="B3284" s="79" t="s">
        <v>410</v>
      </c>
      <c r="C3284" s="15" t="s">
        <v>475</v>
      </c>
      <c r="D3284" s="21"/>
      <c r="E3284" s="21"/>
      <c r="F3284" s="21"/>
      <c r="G3284" s="85" t="s">
        <v>331</v>
      </c>
      <c r="H3284" s="93">
        <f>+H3285</f>
        <v>907945356</v>
      </c>
      <c r="I3284" s="93">
        <f t="shared" ref="I3284:L3284" si="1512">+I3285</f>
        <v>0</v>
      </c>
      <c r="J3284" s="93">
        <f t="shared" si="1512"/>
        <v>0</v>
      </c>
      <c r="K3284" s="93">
        <f t="shared" si="1512"/>
        <v>0</v>
      </c>
      <c r="L3284" s="93">
        <f t="shared" si="1512"/>
        <v>0</v>
      </c>
      <c r="M3284" s="93">
        <f t="shared" si="1483"/>
        <v>0</v>
      </c>
      <c r="N3284" s="93">
        <f t="shared" ref="N3284" si="1513">+N3285</f>
        <v>907945356</v>
      </c>
      <c r="O3284" s="93">
        <f t="shared" si="1511"/>
        <v>160846981</v>
      </c>
      <c r="P3284" s="93">
        <f t="shared" si="1511"/>
        <v>104883898</v>
      </c>
      <c r="Q3284" s="93">
        <f t="shared" si="1511"/>
        <v>0</v>
      </c>
      <c r="R3284" s="105">
        <f t="shared" si="1511"/>
        <v>0</v>
      </c>
    </row>
    <row r="3285" spans="1:18" ht="18.600000000000001" thickBot="1" x14ac:dyDescent="0.35">
      <c r="A3285" s="2">
        <v>2022</v>
      </c>
      <c r="B3285" s="79" t="s">
        <v>410</v>
      </c>
      <c r="C3285" s="20" t="s">
        <v>476</v>
      </c>
      <c r="D3285" s="21" t="s">
        <v>172</v>
      </c>
      <c r="E3285" s="21">
        <v>13</v>
      </c>
      <c r="F3285" s="21" t="s">
        <v>19</v>
      </c>
      <c r="G3285" s="88" t="s">
        <v>208</v>
      </c>
      <c r="H3285" s="90">
        <v>907945356</v>
      </c>
      <c r="I3285" s="90">
        <v>0</v>
      </c>
      <c r="J3285" s="90">
        <v>0</v>
      </c>
      <c r="K3285" s="90">
        <v>0</v>
      </c>
      <c r="L3285" s="90">
        <v>0</v>
      </c>
      <c r="M3285" s="90">
        <f t="shared" si="1483"/>
        <v>0</v>
      </c>
      <c r="N3285" s="90">
        <f>+H3285+M3285</f>
        <v>907945356</v>
      </c>
      <c r="O3285" s="90">
        <v>160846981</v>
      </c>
      <c r="P3285" s="90">
        <v>104883898</v>
      </c>
      <c r="Q3285" s="90">
        <v>0</v>
      </c>
      <c r="R3285" s="91">
        <v>0</v>
      </c>
    </row>
    <row r="3286" spans="1:18" ht="31.8" thickBot="1" x14ac:dyDescent="0.35">
      <c r="A3286" s="2">
        <v>2022</v>
      </c>
      <c r="B3286" s="79" t="s">
        <v>410</v>
      </c>
      <c r="C3286" s="63" t="s">
        <v>365</v>
      </c>
      <c r="D3286" s="55"/>
      <c r="E3286" s="55"/>
      <c r="F3286" s="55"/>
      <c r="G3286" s="104" t="s">
        <v>366</v>
      </c>
      <c r="H3286" s="94">
        <f>+H3287</f>
        <v>65000000000</v>
      </c>
      <c r="I3286" s="94">
        <f>+I3287</f>
        <v>0</v>
      </c>
      <c r="J3286" s="94">
        <f>+J3287</f>
        <v>0</v>
      </c>
      <c r="K3286" s="94">
        <f>+K3287</f>
        <v>0</v>
      </c>
      <c r="L3286" s="94">
        <f>+L3287</f>
        <v>0</v>
      </c>
      <c r="M3286" s="94">
        <f t="shared" si="1483"/>
        <v>0</v>
      </c>
      <c r="N3286" s="94">
        <f>+N3287</f>
        <v>65000000000</v>
      </c>
      <c r="O3286" s="94">
        <f t="shared" ref="O3286:R3286" si="1514">+O3287</f>
        <v>18002526499</v>
      </c>
      <c r="P3286" s="94">
        <f t="shared" si="1514"/>
        <v>12363413800.82</v>
      </c>
      <c r="Q3286" s="94">
        <f t="shared" si="1514"/>
        <v>29172580</v>
      </c>
      <c r="R3286" s="96">
        <f t="shared" si="1514"/>
        <v>105840</v>
      </c>
    </row>
    <row r="3287" spans="1:18" ht="18.600000000000001" thickBot="1" x14ac:dyDescent="0.35">
      <c r="A3287" s="2">
        <v>2022</v>
      </c>
      <c r="B3287" s="79" t="s">
        <v>410</v>
      </c>
      <c r="C3287" s="63" t="s">
        <v>367</v>
      </c>
      <c r="D3287" s="55"/>
      <c r="E3287" s="55"/>
      <c r="F3287" s="55"/>
      <c r="G3287" s="104" t="s">
        <v>201</v>
      </c>
      <c r="H3287" s="94">
        <f>+H3288+H3292+H3299+H3303</f>
        <v>65000000000</v>
      </c>
      <c r="I3287" s="94">
        <f t="shared" ref="I3287:L3287" si="1515">+I3288+I3292+I3299+I3303</f>
        <v>0</v>
      </c>
      <c r="J3287" s="94">
        <f t="shared" si="1515"/>
        <v>0</v>
      </c>
      <c r="K3287" s="94">
        <f t="shared" si="1515"/>
        <v>0</v>
      </c>
      <c r="L3287" s="94">
        <f t="shared" si="1515"/>
        <v>0</v>
      </c>
      <c r="M3287" s="94">
        <f t="shared" si="1483"/>
        <v>0</v>
      </c>
      <c r="N3287" s="94">
        <f>+N3288+N3292+N3299+N3303</f>
        <v>65000000000</v>
      </c>
      <c r="O3287" s="94">
        <f t="shared" ref="O3287:R3287" si="1516">+O3288+O3292+O3299+O3303</f>
        <v>18002526499</v>
      </c>
      <c r="P3287" s="94">
        <f t="shared" si="1516"/>
        <v>12363413800.82</v>
      </c>
      <c r="Q3287" s="94">
        <f t="shared" si="1516"/>
        <v>29172580</v>
      </c>
      <c r="R3287" s="96">
        <f t="shared" si="1516"/>
        <v>105840</v>
      </c>
    </row>
    <row r="3288" spans="1:18" ht="47.4" thickBot="1" x14ac:dyDescent="0.35">
      <c r="A3288" s="2">
        <v>2022</v>
      </c>
      <c r="B3288" s="79" t="s">
        <v>410</v>
      </c>
      <c r="C3288" s="56" t="s">
        <v>368</v>
      </c>
      <c r="D3288" s="55"/>
      <c r="E3288" s="55"/>
      <c r="F3288" s="55"/>
      <c r="G3288" s="104" t="s">
        <v>371</v>
      </c>
      <c r="H3288" s="94">
        <f>+H3289</f>
        <v>200000000</v>
      </c>
      <c r="I3288" s="94">
        <f t="shared" ref="H3288:L3290" si="1517">+I3289</f>
        <v>0</v>
      </c>
      <c r="J3288" s="94">
        <f t="shared" si="1517"/>
        <v>0</v>
      </c>
      <c r="K3288" s="94">
        <f t="shared" si="1517"/>
        <v>0</v>
      </c>
      <c r="L3288" s="94">
        <f t="shared" si="1517"/>
        <v>0</v>
      </c>
      <c r="M3288" s="94">
        <f t="shared" si="1483"/>
        <v>0</v>
      </c>
      <c r="N3288" s="94">
        <f>+N3289</f>
        <v>200000000</v>
      </c>
      <c r="O3288" s="94">
        <f t="shared" ref="O3288:R3290" si="1518">+O3289</f>
        <v>80605832</v>
      </c>
      <c r="P3288" s="94">
        <f t="shared" si="1518"/>
        <v>79899955</v>
      </c>
      <c r="Q3288" s="94">
        <f t="shared" si="1518"/>
        <v>1907942</v>
      </c>
      <c r="R3288" s="96">
        <f t="shared" si="1518"/>
        <v>0</v>
      </c>
    </row>
    <row r="3289" spans="1:18" ht="47.4" thickBot="1" x14ac:dyDescent="0.35">
      <c r="A3289" s="2">
        <v>2022</v>
      </c>
      <c r="B3289" s="79" t="s">
        <v>410</v>
      </c>
      <c r="C3289" s="56" t="s">
        <v>370</v>
      </c>
      <c r="D3289" s="55"/>
      <c r="E3289" s="55"/>
      <c r="F3289" s="55"/>
      <c r="G3289" s="104" t="s">
        <v>371</v>
      </c>
      <c r="H3289" s="94">
        <f t="shared" si="1517"/>
        <v>200000000</v>
      </c>
      <c r="I3289" s="94">
        <f t="shared" si="1517"/>
        <v>0</v>
      </c>
      <c r="J3289" s="94">
        <f t="shared" si="1517"/>
        <v>0</v>
      </c>
      <c r="K3289" s="94">
        <f t="shared" si="1517"/>
        <v>0</v>
      </c>
      <c r="L3289" s="94">
        <f t="shared" si="1517"/>
        <v>0</v>
      </c>
      <c r="M3289" s="94">
        <f t="shared" si="1483"/>
        <v>0</v>
      </c>
      <c r="N3289" s="94">
        <f>+N3290</f>
        <v>200000000</v>
      </c>
      <c r="O3289" s="94">
        <f t="shared" si="1518"/>
        <v>80605832</v>
      </c>
      <c r="P3289" s="94">
        <f t="shared" si="1518"/>
        <v>79899955</v>
      </c>
      <c r="Q3289" s="94">
        <f t="shared" si="1518"/>
        <v>1907942</v>
      </c>
      <c r="R3289" s="96">
        <f t="shared" si="1518"/>
        <v>0</v>
      </c>
    </row>
    <row r="3290" spans="1:18" ht="31.8" thickBot="1" x14ac:dyDescent="0.35">
      <c r="A3290" s="2">
        <v>2022</v>
      </c>
      <c r="B3290" s="79" t="s">
        <v>410</v>
      </c>
      <c r="C3290" s="56" t="s">
        <v>372</v>
      </c>
      <c r="D3290" s="55"/>
      <c r="E3290" s="55"/>
      <c r="F3290" s="55"/>
      <c r="G3290" s="104" t="s">
        <v>373</v>
      </c>
      <c r="H3290" s="94">
        <f t="shared" si="1517"/>
        <v>200000000</v>
      </c>
      <c r="I3290" s="94">
        <f t="shared" si="1517"/>
        <v>0</v>
      </c>
      <c r="J3290" s="94">
        <f t="shared" si="1517"/>
        <v>0</v>
      </c>
      <c r="K3290" s="94">
        <f t="shared" si="1517"/>
        <v>0</v>
      </c>
      <c r="L3290" s="94">
        <f t="shared" si="1517"/>
        <v>0</v>
      </c>
      <c r="M3290" s="94">
        <f t="shared" si="1483"/>
        <v>0</v>
      </c>
      <c r="N3290" s="94">
        <f>+N3291</f>
        <v>200000000</v>
      </c>
      <c r="O3290" s="94">
        <f t="shared" si="1518"/>
        <v>80605832</v>
      </c>
      <c r="P3290" s="94">
        <f t="shared" si="1518"/>
        <v>79899955</v>
      </c>
      <c r="Q3290" s="94">
        <f t="shared" si="1518"/>
        <v>1907942</v>
      </c>
      <c r="R3290" s="96">
        <f t="shared" si="1518"/>
        <v>0</v>
      </c>
    </row>
    <row r="3291" spans="1:18" ht="18.600000000000001" thickBot="1" x14ac:dyDescent="0.35">
      <c r="A3291" s="2">
        <v>2022</v>
      </c>
      <c r="B3291" s="79" t="s">
        <v>410</v>
      </c>
      <c r="C3291" s="20" t="s">
        <v>374</v>
      </c>
      <c r="D3291" s="60" t="s">
        <v>172</v>
      </c>
      <c r="E3291" s="21">
        <v>13</v>
      </c>
      <c r="F3291" s="21" t="s">
        <v>19</v>
      </c>
      <c r="G3291" s="88" t="s">
        <v>208</v>
      </c>
      <c r="H3291" s="90">
        <v>200000000</v>
      </c>
      <c r="I3291" s="90">
        <v>0</v>
      </c>
      <c r="J3291" s="90">
        <v>0</v>
      </c>
      <c r="K3291" s="90">
        <v>0</v>
      </c>
      <c r="L3291" s="90">
        <v>0</v>
      </c>
      <c r="M3291" s="90">
        <f t="shared" si="1483"/>
        <v>0</v>
      </c>
      <c r="N3291" s="90">
        <f>+H3291+M3291</f>
        <v>200000000</v>
      </c>
      <c r="O3291" s="90">
        <v>80605832</v>
      </c>
      <c r="P3291" s="90">
        <v>79899955</v>
      </c>
      <c r="Q3291" s="90">
        <v>1907942</v>
      </c>
      <c r="R3291" s="91">
        <v>0</v>
      </c>
    </row>
    <row r="3292" spans="1:18" ht="47.4" thickBot="1" x14ac:dyDescent="0.35">
      <c r="A3292" s="2">
        <v>2022</v>
      </c>
      <c r="B3292" s="79" t="s">
        <v>410</v>
      </c>
      <c r="C3292" s="56" t="s">
        <v>375</v>
      </c>
      <c r="D3292" s="53"/>
      <c r="E3292" s="53"/>
      <c r="F3292" s="53"/>
      <c r="G3292" s="104" t="s">
        <v>378</v>
      </c>
      <c r="H3292" s="93">
        <f>+H3293</f>
        <v>58800000000</v>
      </c>
      <c r="I3292" s="94">
        <f>+I3293</f>
        <v>0</v>
      </c>
      <c r="J3292" s="94">
        <f>+J3293</f>
        <v>0</v>
      </c>
      <c r="K3292" s="94">
        <f>+K3293</f>
        <v>0</v>
      </c>
      <c r="L3292" s="94">
        <f>+L3293</f>
        <v>0</v>
      </c>
      <c r="M3292" s="94">
        <f t="shared" si="1483"/>
        <v>0</v>
      </c>
      <c r="N3292" s="95">
        <f>+H3292+M3292</f>
        <v>58800000000</v>
      </c>
      <c r="O3292" s="94">
        <f>+O3293</f>
        <v>14896599708</v>
      </c>
      <c r="P3292" s="94">
        <f>+P3293</f>
        <v>9293210882.8199997</v>
      </c>
      <c r="Q3292" s="94">
        <f>+Q3293</f>
        <v>102840</v>
      </c>
      <c r="R3292" s="96">
        <f>+R3293</f>
        <v>102840</v>
      </c>
    </row>
    <row r="3293" spans="1:18" ht="47.4" thickBot="1" x14ac:dyDescent="0.35">
      <c r="A3293" s="2">
        <v>2022</v>
      </c>
      <c r="B3293" s="79" t="s">
        <v>410</v>
      </c>
      <c r="C3293" s="56" t="s">
        <v>377</v>
      </c>
      <c r="D3293" s="53"/>
      <c r="E3293" s="53"/>
      <c r="F3293" s="53"/>
      <c r="G3293" s="104" t="s">
        <v>378</v>
      </c>
      <c r="H3293" s="94">
        <f>H3294+H3296</f>
        <v>58800000000</v>
      </c>
      <c r="I3293" s="94">
        <f t="shared" ref="I3293:L3293" si="1519">I3294+I3296</f>
        <v>0</v>
      </c>
      <c r="J3293" s="94">
        <f t="shared" si="1519"/>
        <v>0</v>
      </c>
      <c r="K3293" s="94">
        <f t="shared" si="1519"/>
        <v>0</v>
      </c>
      <c r="L3293" s="94">
        <f t="shared" si="1519"/>
        <v>0</v>
      </c>
      <c r="M3293" s="94">
        <f t="shared" si="1483"/>
        <v>0</v>
      </c>
      <c r="N3293" s="94">
        <f>N3294+N3296</f>
        <v>58800000000</v>
      </c>
      <c r="O3293" s="94">
        <f t="shared" ref="O3293:R3293" si="1520">O3294+O3296</f>
        <v>14896599708</v>
      </c>
      <c r="P3293" s="94">
        <f t="shared" si="1520"/>
        <v>9293210882.8199997</v>
      </c>
      <c r="Q3293" s="94">
        <f t="shared" si="1520"/>
        <v>102840</v>
      </c>
      <c r="R3293" s="96">
        <f t="shared" si="1520"/>
        <v>102840</v>
      </c>
    </row>
    <row r="3294" spans="1:18" ht="18.600000000000001" thickBot="1" x14ac:dyDescent="0.35">
      <c r="A3294" s="2">
        <v>2022</v>
      </c>
      <c r="B3294" s="79" t="s">
        <v>410</v>
      </c>
      <c r="C3294" s="56" t="s">
        <v>379</v>
      </c>
      <c r="D3294" s="53"/>
      <c r="E3294" s="53"/>
      <c r="F3294" s="53"/>
      <c r="G3294" s="104" t="s">
        <v>331</v>
      </c>
      <c r="H3294" s="94">
        <f>+H3295</f>
        <v>28800000000</v>
      </c>
      <c r="I3294" s="94">
        <f t="shared" ref="I3294:L3294" si="1521">+I3295</f>
        <v>0</v>
      </c>
      <c r="J3294" s="94">
        <f t="shared" si="1521"/>
        <v>0</v>
      </c>
      <c r="K3294" s="94">
        <f t="shared" si="1521"/>
        <v>0</v>
      </c>
      <c r="L3294" s="94">
        <f t="shared" si="1521"/>
        <v>0</v>
      </c>
      <c r="M3294" s="94">
        <f t="shared" si="1483"/>
        <v>0</v>
      </c>
      <c r="N3294" s="94">
        <f>+N3295</f>
        <v>28800000000</v>
      </c>
      <c r="O3294" s="94">
        <f t="shared" ref="O3294:Q3294" si="1522">+O3295</f>
        <v>14896599708</v>
      </c>
      <c r="P3294" s="94">
        <f t="shared" si="1522"/>
        <v>9293210882.8199997</v>
      </c>
      <c r="Q3294" s="94">
        <f t="shared" si="1522"/>
        <v>102840</v>
      </c>
      <c r="R3294" s="96">
        <f>+R3295</f>
        <v>102840</v>
      </c>
    </row>
    <row r="3295" spans="1:18" ht="18.600000000000001" thickBot="1" x14ac:dyDescent="0.35">
      <c r="A3295" s="2">
        <v>2022</v>
      </c>
      <c r="B3295" s="79" t="s">
        <v>410</v>
      </c>
      <c r="C3295" s="20" t="s">
        <v>380</v>
      </c>
      <c r="D3295" s="53" t="s">
        <v>172</v>
      </c>
      <c r="E3295" s="21">
        <v>13</v>
      </c>
      <c r="F3295" s="21" t="s">
        <v>19</v>
      </c>
      <c r="G3295" s="108" t="s">
        <v>208</v>
      </c>
      <c r="H3295" s="90">
        <v>28800000000</v>
      </c>
      <c r="I3295" s="90">
        <v>0</v>
      </c>
      <c r="J3295" s="90">
        <v>0</v>
      </c>
      <c r="K3295" s="90">
        <v>0</v>
      </c>
      <c r="L3295" s="90">
        <v>0</v>
      </c>
      <c r="M3295" s="90">
        <f t="shared" si="1483"/>
        <v>0</v>
      </c>
      <c r="N3295" s="90">
        <f>+H3295+M3295</f>
        <v>28800000000</v>
      </c>
      <c r="O3295" s="90">
        <v>14896599708</v>
      </c>
      <c r="P3295" s="90">
        <v>9293210882.8199997</v>
      </c>
      <c r="Q3295" s="90">
        <v>102840</v>
      </c>
      <c r="R3295" s="91">
        <v>102840</v>
      </c>
    </row>
    <row r="3296" spans="1:18" ht="18.600000000000001" thickBot="1" x14ac:dyDescent="0.35">
      <c r="A3296" s="2">
        <v>2022</v>
      </c>
      <c r="B3296" s="79" t="s">
        <v>410</v>
      </c>
      <c r="C3296" s="15" t="s">
        <v>381</v>
      </c>
      <c r="D3296" s="53"/>
      <c r="E3296" s="21"/>
      <c r="F3296" s="21"/>
      <c r="G3296" s="85" t="s">
        <v>382</v>
      </c>
      <c r="H3296" s="95">
        <f>+H3297+H3298</f>
        <v>30000000000</v>
      </c>
      <c r="I3296" s="95">
        <f t="shared" ref="I3296:R3296" si="1523">+I3297+I3298</f>
        <v>0</v>
      </c>
      <c r="J3296" s="95">
        <f t="shared" si="1523"/>
        <v>0</v>
      </c>
      <c r="K3296" s="95">
        <f t="shared" si="1523"/>
        <v>0</v>
      </c>
      <c r="L3296" s="95">
        <f t="shared" si="1523"/>
        <v>0</v>
      </c>
      <c r="M3296" s="95">
        <f t="shared" si="1483"/>
        <v>0</v>
      </c>
      <c r="N3296" s="95">
        <f t="shared" si="1523"/>
        <v>30000000000</v>
      </c>
      <c r="O3296" s="95">
        <f t="shared" si="1523"/>
        <v>0</v>
      </c>
      <c r="P3296" s="95">
        <f t="shared" si="1523"/>
        <v>0</v>
      </c>
      <c r="Q3296" s="95">
        <f t="shared" si="1523"/>
        <v>0</v>
      </c>
      <c r="R3296" s="97">
        <f t="shared" si="1523"/>
        <v>0</v>
      </c>
    </row>
    <row r="3297" spans="1:18" ht="18.600000000000001" thickBot="1" x14ac:dyDescent="0.35">
      <c r="A3297" s="2">
        <v>2022</v>
      </c>
      <c r="B3297" s="79" t="s">
        <v>410</v>
      </c>
      <c r="C3297" s="20" t="s">
        <v>383</v>
      </c>
      <c r="D3297" s="60" t="s">
        <v>172</v>
      </c>
      <c r="E3297" s="21">
        <v>13</v>
      </c>
      <c r="F3297" s="21" t="s">
        <v>19</v>
      </c>
      <c r="G3297" s="108" t="s">
        <v>208</v>
      </c>
      <c r="H3297" s="90">
        <v>20000000000</v>
      </c>
      <c r="I3297" s="90">
        <v>0</v>
      </c>
      <c r="J3297" s="90">
        <v>0</v>
      </c>
      <c r="K3297" s="90">
        <v>0</v>
      </c>
      <c r="L3297" s="90">
        <v>0</v>
      </c>
      <c r="M3297" s="90">
        <f t="shared" si="1483"/>
        <v>0</v>
      </c>
      <c r="N3297" s="92">
        <f>+H3297+M3297</f>
        <v>20000000000</v>
      </c>
      <c r="O3297" s="90">
        <v>0</v>
      </c>
      <c r="P3297" s="90">
        <v>0</v>
      </c>
      <c r="Q3297" s="90">
        <v>0</v>
      </c>
      <c r="R3297" s="91">
        <v>0</v>
      </c>
    </row>
    <row r="3298" spans="1:18" ht="18.600000000000001" thickBot="1" x14ac:dyDescent="0.35">
      <c r="A3298" s="2">
        <v>2022</v>
      </c>
      <c r="B3298" s="79" t="s">
        <v>410</v>
      </c>
      <c r="C3298" s="20" t="s">
        <v>383</v>
      </c>
      <c r="D3298" s="60" t="s">
        <v>172</v>
      </c>
      <c r="E3298" s="21">
        <v>20</v>
      </c>
      <c r="F3298" s="21" t="s">
        <v>19</v>
      </c>
      <c r="G3298" s="108" t="s">
        <v>208</v>
      </c>
      <c r="H3298" s="90">
        <v>10000000000</v>
      </c>
      <c r="I3298" s="90">
        <v>0</v>
      </c>
      <c r="J3298" s="90">
        <v>0</v>
      </c>
      <c r="K3298" s="90">
        <v>0</v>
      </c>
      <c r="L3298" s="90">
        <v>0</v>
      </c>
      <c r="M3298" s="90">
        <f t="shared" si="1483"/>
        <v>0</v>
      </c>
      <c r="N3298" s="92">
        <f>+H3298+M3298</f>
        <v>10000000000</v>
      </c>
      <c r="O3298" s="90">
        <v>0</v>
      </c>
      <c r="P3298" s="90">
        <v>0</v>
      </c>
      <c r="Q3298" s="90">
        <v>0</v>
      </c>
      <c r="R3298" s="91">
        <v>0</v>
      </c>
    </row>
    <row r="3299" spans="1:18" ht="47.4" thickBot="1" x14ac:dyDescent="0.35">
      <c r="A3299" s="2">
        <v>2022</v>
      </c>
      <c r="B3299" s="79" t="s">
        <v>410</v>
      </c>
      <c r="C3299" s="56" t="s">
        <v>384</v>
      </c>
      <c r="D3299" s="53"/>
      <c r="E3299" s="53"/>
      <c r="F3299" s="53"/>
      <c r="G3299" s="104" t="s">
        <v>387</v>
      </c>
      <c r="H3299" s="94">
        <f t="shared" ref="H3299:L3301" si="1524">+H3300</f>
        <v>5000000000</v>
      </c>
      <c r="I3299" s="94">
        <f t="shared" si="1524"/>
        <v>0</v>
      </c>
      <c r="J3299" s="94">
        <f t="shared" si="1524"/>
        <v>0</v>
      </c>
      <c r="K3299" s="94">
        <f t="shared" si="1524"/>
        <v>0</v>
      </c>
      <c r="L3299" s="94">
        <f t="shared" si="1524"/>
        <v>0</v>
      </c>
      <c r="M3299" s="94">
        <f t="shared" si="1483"/>
        <v>0</v>
      </c>
      <c r="N3299" s="94">
        <f>+N3300</f>
        <v>5000000000</v>
      </c>
      <c r="O3299" s="94">
        <f t="shared" ref="O3299:R3301" si="1525">+O3300</f>
        <v>2084998109</v>
      </c>
      <c r="P3299" s="94">
        <f t="shared" si="1525"/>
        <v>2079583747</v>
      </c>
      <c r="Q3299" s="94">
        <f t="shared" si="1525"/>
        <v>27161798</v>
      </c>
      <c r="R3299" s="96">
        <f t="shared" si="1525"/>
        <v>3000</v>
      </c>
    </row>
    <row r="3300" spans="1:18" ht="47.4" thickBot="1" x14ac:dyDescent="0.35">
      <c r="A3300" s="2">
        <v>2022</v>
      </c>
      <c r="B3300" s="79" t="s">
        <v>410</v>
      </c>
      <c r="C3300" s="56" t="s">
        <v>386</v>
      </c>
      <c r="D3300" s="53"/>
      <c r="E3300" s="53"/>
      <c r="F3300" s="53"/>
      <c r="G3300" s="104" t="s">
        <v>387</v>
      </c>
      <c r="H3300" s="94">
        <f t="shared" si="1524"/>
        <v>5000000000</v>
      </c>
      <c r="I3300" s="94">
        <f t="shared" si="1524"/>
        <v>0</v>
      </c>
      <c r="J3300" s="94">
        <f t="shared" si="1524"/>
        <v>0</v>
      </c>
      <c r="K3300" s="94">
        <f t="shared" si="1524"/>
        <v>0</v>
      </c>
      <c r="L3300" s="94">
        <f t="shared" si="1524"/>
        <v>0</v>
      </c>
      <c r="M3300" s="94">
        <f t="shared" si="1483"/>
        <v>0</v>
      </c>
      <c r="N3300" s="94">
        <f>+N3301</f>
        <v>5000000000</v>
      </c>
      <c r="O3300" s="94">
        <f t="shared" si="1525"/>
        <v>2084998109</v>
      </c>
      <c r="P3300" s="94">
        <f t="shared" si="1525"/>
        <v>2079583747</v>
      </c>
      <c r="Q3300" s="94">
        <f t="shared" si="1525"/>
        <v>27161798</v>
      </c>
      <c r="R3300" s="96">
        <f t="shared" si="1525"/>
        <v>3000</v>
      </c>
    </row>
    <row r="3301" spans="1:18" ht="18.600000000000001" thickBot="1" x14ac:dyDescent="0.35">
      <c r="A3301" s="2">
        <v>2022</v>
      </c>
      <c r="B3301" s="79" t="s">
        <v>410</v>
      </c>
      <c r="C3301" s="56" t="s">
        <v>388</v>
      </c>
      <c r="D3301" s="53"/>
      <c r="E3301" s="53"/>
      <c r="F3301" s="53"/>
      <c r="G3301" s="104" t="s">
        <v>389</v>
      </c>
      <c r="H3301" s="94">
        <f>+H3302</f>
        <v>5000000000</v>
      </c>
      <c r="I3301" s="94">
        <f t="shared" si="1524"/>
        <v>0</v>
      </c>
      <c r="J3301" s="94">
        <f t="shared" si="1524"/>
        <v>0</v>
      </c>
      <c r="K3301" s="94">
        <f t="shared" si="1524"/>
        <v>0</v>
      </c>
      <c r="L3301" s="94">
        <f t="shared" si="1524"/>
        <v>0</v>
      </c>
      <c r="M3301" s="94">
        <f t="shared" si="1483"/>
        <v>0</v>
      </c>
      <c r="N3301" s="94">
        <f>+N3302</f>
        <v>5000000000</v>
      </c>
      <c r="O3301" s="94">
        <f t="shared" si="1525"/>
        <v>2084998109</v>
      </c>
      <c r="P3301" s="94">
        <f t="shared" si="1525"/>
        <v>2079583747</v>
      </c>
      <c r="Q3301" s="94">
        <f t="shared" si="1525"/>
        <v>27161798</v>
      </c>
      <c r="R3301" s="96">
        <f t="shared" si="1525"/>
        <v>3000</v>
      </c>
    </row>
    <row r="3302" spans="1:18" ht="18.600000000000001" thickBot="1" x14ac:dyDescent="0.35">
      <c r="A3302" s="2">
        <v>2022</v>
      </c>
      <c r="B3302" s="79" t="s">
        <v>410</v>
      </c>
      <c r="C3302" s="20" t="s">
        <v>390</v>
      </c>
      <c r="D3302" s="60" t="s">
        <v>172</v>
      </c>
      <c r="E3302" s="21">
        <v>13</v>
      </c>
      <c r="F3302" s="21" t="s">
        <v>19</v>
      </c>
      <c r="G3302" s="108" t="s">
        <v>208</v>
      </c>
      <c r="H3302" s="90">
        <v>5000000000</v>
      </c>
      <c r="I3302" s="90">
        <v>0</v>
      </c>
      <c r="J3302" s="90">
        <v>0</v>
      </c>
      <c r="K3302" s="90">
        <v>0</v>
      </c>
      <c r="L3302" s="90">
        <v>0</v>
      </c>
      <c r="M3302" s="90">
        <f t="shared" si="1483"/>
        <v>0</v>
      </c>
      <c r="N3302" s="90">
        <f>+H3302+M3302</f>
        <v>5000000000</v>
      </c>
      <c r="O3302" s="90">
        <v>2084998109</v>
      </c>
      <c r="P3302" s="90">
        <v>2079583747</v>
      </c>
      <c r="Q3302" s="90">
        <v>27161798</v>
      </c>
      <c r="R3302" s="91">
        <v>3000</v>
      </c>
    </row>
    <row r="3303" spans="1:18" ht="47.4" thickBot="1" x14ac:dyDescent="0.35">
      <c r="A3303" s="2">
        <v>2022</v>
      </c>
      <c r="B3303" s="79" t="s">
        <v>410</v>
      </c>
      <c r="C3303" s="56" t="s">
        <v>391</v>
      </c>
      <c r="D3303" s="64"/>
      <c r="E3303" s="55"/>
      <c r="F3303" s="55"/>
      <c r="G3303" s="104" t="s">
        <v>394</v>
      </c>
      <c r="H3303" s="94">
        <f t="shared" ref="H3303:L3305" si="1526">+H3304</f>
        <v>1000000000</v>
      </c>
      <c r="I3303" s="94">
        <f t="shared" si="1526"/>
        <v>0</v>
      </c>
      <c r="J3303" s="94">
        <f t="shared" si="1526"/>
        <v>0</v>
      </c>
      <c r="K3303" s="94">
        <f t="shared" si="1526"/>
        <v>0</v>
      </c>
      <c r="L3303" s="94">
        <f t="shared" si="1526"/>
        <v>0</v>
      </c>
      <c r="M3303" s="94">
        <f t="shared" si="1483"/>
        <v>0</v>
      </c>
      <c r="N3303" s="94">
        <f>+N3304</f>
        <v>1000000000</v>
      </c>
      <c r="O3303" s="94">
        <f t="shared" ref="O3303:R3305" si="1527">+O3304</f>
        <v>940322850</v>
      </c>
      <c r="P3303" s="94">
        <f t="shared" si="1527"/>
        <v>910719216</v>
      </c>
      <c r="Q3303" s="94">
        <f t="shared" si="1527"/>
        <v>0</v>
      </c>
      <c r="R3303" s="96">
        <f t="shared" si="1527"/>
        <v>0</v>
      </c>
    </row>
    <row r="3304" spans="1:18" ht="47.4" thickBot="1" x14ac:dyDescent="0.35">
      <c r="A3304" s="2">
        <v>2022</v>
      </c>
      <c r="B3304" s="79" t="s">
        <v>410</v>
      </c>
      <c r="C3304" s="56" t="s">
        <v>393</v>
      </c>
      <c r="D3304" s="65"/>
      <c r="E3304" s="66"/>
      <c r="F3304" s="66"/>
      <c r="G3304" s="104" t="s">
        <v>394</v>
      </c>
      <c r="H3304" s="94">
        <f t="shared" si="1526"/>
        <v>1000000000</v>
      </c>
      <c r="I3304" s="94">
        <f t="shared" si="1526"/>
        <v>0</v>
      </c>
      <c r="J3304" s="94">
        <f t="shared" si="1526"/>
        <v>0</v>
      </c>
      <c r="K3304" s="94">
        <f t="shared" si="1526"/>
        <v>0</v>
      </c>
      <c r="L3304" s="94">
        <f t="shared" si="1526"/>
        <v>0</v>
      </c>
      <c r="M3304" s="94">
        <f t="shared" si="1483"/>
        <v>0</v>
      </c>
      <c r="N3304" s="94">
        <f>+N3305</f>
        <v>1000000000</v>
      </c>
      <c r="O3304" s="94">
        <f t="shared" si="1527"/>
        <v>940322850</v>
      </c>
      <c r="P3304" s="94">
        <f t="shared" si="1527"/>
        <v>910719216</v>
      </c>
      <c r="Q3304" s="94">
        <f t="shared" si="1527"/>
        <v>0</v>
      </c>
      <c r="R3304" s="96">
        <f t="shared" si="1527"/>
        <v>0</v>
      </c>
    </row>
    <row r="3305" spans="1:18" ht="18.600000000000001" thickBot="1" x14ac:dyDescent="0.35">
      <c r="A3305" s="2">
        <v>2022</v>
      </c>
      <c r="B3305" s="79" t="s">
        <v>410</v>
      </c>
      <c r="C3305" s="56" t="s">
        <v>395</v>
      </c>
      <c r="D3305" s="65"/>
      <c r="E3305" s="66"/>
      <c r="F3305" s="66"/>
      <c r="G3305" s="104" t="s">
        <v>396</v>
      </c>
      <c r="H3305" s="94">
        <f t="shared" si="1526"/>
        <v>1000000000</v>
      </c>
      <c r="I3305" s="94">
        <f t="shared" si="1526"/>
        <v>0</v>
      </c>
      <c r="J3305" s="94">
        <f t="shared" si="1526"/>
        <v>0</v>
      </c>
      <c r="K3305" s="94">
        <f t="shared" si="1526"/>
        <v>0</v>
      </c>
      <c r="L3305" s="94">
        <f t="shared" si="1526"/>
        <v>0</v>
      </c>
      <c r="M3305" s="94">
        <f t="shared" si="1483"/>
        <v>0</v>
      </c>
      <c r="N3305" s="94">
        <f>+N3306</f>
        <v>1000000000</v>
      </c>
      <c r="O3305" s="94">
        <f t="shared" si="1527"/>
        <v>940322850</v>
      </c>
      <c r="P3305" s="94">
        <f t="shared" si="1527"/>
        <v>910719216</v>
      </c>
      <c r="Q3305" s="94">
        <f t="shared" si="1527"/>
        <v>0</v>
      </c>
      <c r="R3305" s="96">
        <f t="shared" si="1527"/>
        <v>0</v>
      </c>
    </row>
    <row r="3306" spans="1:18" ht="18.600000000000001" thickBot="1" x14ac:dyDescent="0.35">
      <c r="A3306" s="2">
        <v>2022</v>
      </c>
      <c r="B3306" s="79" t="s">
        <v>410</v>
      </c>
      <c r="C3306" s="72" t="s">
        <v>421</v>
      </c>
      <c r="D3306" s="73" t="s">
        <v>172</v>
      </c>
      <c r="E3306" s="74">
        <v>13</v>
      </c>
      <c r="F3306" s="74" t="s">
        <v>19</v>
      </c>
      <c r="G3306" s="130" t="s">
        <v>208</v>
      </c>
      <c r="H3306" s="131">
        <v>1000000000</v>
      </c>
      <c r="I3306" s="132">
        <v>0</v>
      </c>
      <c r="J3306" s="132">
        <v>0</v>
      </c>
      <c r="K3306" s="132">
        <v>0</v>
      </c>
      <c r="L3306" s="132">
        <v>0</v>
      </c>
      <c r="M3306" s="132">
        <f t="shared" si="1483"/>
        <v>0</v>
      </c>
      <c r="N3306" s="132">
        <f>+H3306+M3306</f>
        <v>1000000000</v>
      </c>
      <c r="O3306" s="132">
        <v>940322850</v>
      </c>
      <c r="P3306" s="132">
        <v>910719216</v>
      </c>
      <c r="Q3306" s="132">
        <v>0</v>
      </c>
      <c r="R3306" s="133">
        <v>0</v>
      </c>
    </row>
    <row r="3307" spans="1:18" ht="18.600000000000001" thickBot="1" x14ac:dyDescent="0.35">
      <c r="A3307" s="2">
        <v>2022</v>
      </c>
      <c r="B3307" s="145" t="s">
        <v>477</v>
      </c>
      <c r="C3307" s="146" t="s">
        <v>7</v>
      </c>
      <c r="D3307" s="147" t="s">
        <v>172</v>
      </c>
      <c r="E3307" s="147">
        <v>10</v>
      </c>
      <c r="F3307" s="147" t="s">
        <v>19</v>
      </c>
      <c r="G3307" s="148" t="s">
        <v>8</v>
      </c>
      <c r="H3307" s="149">
        <f>+H3393</f>
        <v>1451042370</v>
      </c>
      <c r="I3307" s="149">
        <f t="shared" ref="I3307:L3307" si="1528">+I3393</f>
        <v>0</v>
      </c>
      <c r="J3307" s="149">
        <f t="shared" si="1528"/>
        <v>0</v>
      </c>
      <c r="K3307" s="149">
        <f t="shared" si="1528"/>
        <v>0</v>
      </c>
      <c r="L3307" s="149">
        <f t="shared" si="1528"/>
        <v>0</v>
      </c>
      <c r="M3307" s="149">
        <f t="shared" si="1483"/>
        <v>0</v>
      </c>
      <c r="N3307" s="149">
        <f>+H3307+M3307</f>
        <v>1451042370</v>
      </c>
      <c r="O3307" s="149">
        <f t="shared" ref="O3307:R3307" si="1529">+O3393</f>
        <v>0</v>
      </c>
      <c r="P3307" s="149">
        <f t="shared" si="1529"/>
        <v>0</v>
      </c>
      <c r="Q3307" s="149">
        <f t="shared" si="1529"/>
        <v>0</v>
      </c>
      <c r="R3307" s="150">
        <f t="shared" si="1529"/>
        <v>0</v>
      </c>
    </row>
    <row r="3308" spans="1:18" ht="18.600000000000001" thickBot="1" x14ac:dyDescent="0.35">
      <c r="A3308" s="2">
        <v>2022</v>
      </c>
      <c r="B3308" s="145" t="s">
        <v>477</v>
      </c>
      <c r="C3308" s="151" t="s">
        <v>7</v>
      </c>
      <c r="D3308" s="152" t="s">
        <v>18</v>
      </c>
      <c r="E3308" s="152">
        <v>20</v>
      </c>
      <c r="F3308" s="152" t="s">
        <v>19</v>
      </c>
      <c r="G3308" s="153" t="s">
        <v>8</v>
      </c>
      <c r="H3308" s="154">
        <f>+H3309+H3338+H3384+H3400</f>
        <v>98334943000</v>
      </c>
      <c r="I3308" s="154">
        <f t="shared" ref="I3308:L3308" si="1530">+I3309+I3338+I3384+I3400</f>
        <v>0</v>
      </c>
      <c r="J3308" s="154">
        <f t="shared" si="1530"/>
        <v>0</v>
      </c>
      <c r="K3308" s="154">
        <f t="shared" si="1530"/>
        <v>116000000</v>
      </c>
      <c r="L3308" s="154">
        <f t="shared" si="1530"/>
        <v>116000000</v>
      </c>
      <c r="M3308" s="154">
        <f t="shared" ref="M3308:M3371" si="1531">+I3308-J3308+K3308-L3308</f>
        <v>0</v>
      </c>
      <c r="N3308" s="154">
        <f>+H3308+M3308</f>
        <v>98334943000</v>
      </c>
      <c r="O3308" s="154">
        <f t="shared" ref="O3308:R3308" si="1532">+O3309+O3338+O3384+O3400</f>
        <v>63518306918</v>
      </c>
      <c r="P3308" s="154">
        <f t="shared" si="1532"/>
        <v>19116617771.880001</v>
      </c>
      <c r="Q3308" s="154">
        <f t="shared" si="1532"/>
        <v>9503242385.6200008</v>
      </c>
      <c r="R3308" s="155">
        <f t="shared" si="1532"/>
        <v>8616353973.6200008</v>
      </c>
    </row>
    <row r="3309" spans="1:18" ht="18" x14ac:dyDescent="0.3">
      <c r="A3309" s="2">
        <v>2022</v>
      </c>
      <c r="B3309" s="156" t="s">
        <v>477</v>
      </c>
      <c r="C3309" s="119" t="s">
        <v>9</v>
      </c>
      <c r="D3309" s="11" t="s">
        <v>18</v>
      </c>
      <c r="E3309" s="11">
        <v>20</v>
      </c>
      <c r="F3309" s="11" t="s">
        <v>19</v>
      </c>
      <c r="G3309" s="82" t="s">
        <v>10</v>
      </c>
      <c r="H3309" s="83">
        <f>+H3310</f>
        <v>51464345000</v>
      </c>
      <c r="I3309" s="83">
        <f>+I3310</f>
        <v>0</v>
      </c>
      <c r="J3309" s="83">
        <f>+J3310</f>
        <v>0</v>
      </c>
      <c r="K3309" s="83">
        <f>+K3310</f>
        <v>0</v>
      </c>
      <c r="L3309" s="83">
        <f>+L3310</f>
        <v>0</v>
      </c>
      <c r="M3309" s="83">
        <f t="shared" si="1531"/>
        <v>0</v>
      </c>
      <c r="N3309" s="83">
        <f>+N3310</f>
        <v>51464345000</v>
      </c>
      <c r="O3309" s="83">
        <f t="shared" ref="O3309:R3309" si="1533">+O3310</f>
        <v>49182287000</v>
      </c>
      <c r="P3309" s="83">
        <f t="shared" si="1533"/>
        <v>6953753113.3299999</v>
      </c>
      <c r="Q3309" s="83">
        <f t="shared" si="1533"/>
        <v>6953753113.3299999</v>
      </c>
      <c r="R3309" s="84">
        <f t="shared" si="1533"/>
        <v>6068938340.3299999</v>
      </c>
    </row>
    <row r="3310" spans="1:18" ht="18" x14ac:dyDescent="0.3">
      <c r="A3310" s="2">
        <v>2022</v>
      </c>
      <c r="B3310" s="156" t="s">
        <v>477</v>
      </c>
      <c r="C3310" s="120" t="s">
        <v>11</v>
      </c>
      <c r="D3310" s="16" t="s">
        <v>18</v>
      </c>
      <c r="E3310" s="16">
        <v>20</v>
      </c>
      <c r="F3310" s="16" t="s">
        <v>19</v>
      </c>
      <c r="G3310" s="85" t="s">
        <v>12</v>
      </c>
      <c r="H3310" s="86">
        <f>+H3311+H3322+H3330+H3337</f>
        <v>51464345000</v>
      </c>
      <c r="I3310" s="86">
        <f>+I3311+I3322+I3330+I3337</f>
        <v>0</v>
      </c>
      <c r="J3310" s="86">
        <f>+J3311+J3322+J3330+J3337</f>
        <v>0</v>
      </c>
      <c r="K3310" s="86">
        <f>+K3311+K3322+K3330+K3337</f>
        <v>0</v>
      </c>
      <c r="L3310" s="86">
        <f>+L3311+L3322+L3330+L3337</f>
        <v>0</v>
      </c>
      <c r="M3310" s="86">
        <f t="shared" si="1531"/>
        <v>0</v>
      </c>
      <c r="N3310" s="86">
        <f>+N3311+N3322+N3330+N3337</f>
        <v>51464345000</v>
      </c>
      <c r="O3310" s="86">
        <f t="shared" ref="O3310:R3310" si="1534">+O3311+O3322+O3330+O3337</f>
        <v>49182287000</v>
      </c>
      <c r="P3310" s="86">
        <f t="shared" si="1534"/>
        <v>6953753113.3299999</v>
      </c>
      <c r="Q3310" s="86">
        <f t="shared" si="1534"/>
        <v>6953753113.3299999</v>
      </c>
      <c r="R3310" s="87">
        <f t="shared" si="1534"/>
        <v>6068938340.3299999</v>
      </c>
    </row>
    <row r="3311" spans="1:18" ht="18" x14ac:dyDescent="0.3">
      <c r="A3311" s="2">
        <v>2022</v>
      </c>
      <c r="B3311" s="156" t="s">
        <v>477</v>
      </c>
      <c r="C3311" s="120" t="s">
        <v>13</v>
      </c>
      <c r="D3311" s="16" t="s">
        <v>18</v>
      </c>
      <c r="E3311" s="16">
        <v>20</v>
      </c>
      <c r="F3311" s="16" t="s">
        <v>19</v>
      </c>
      <c r="G3311" s="85" t="s">
        <v>14</v>
      </c>
      <c r="H3311" s="86">
        <f>+H3312</f>
        <v>32943478000</v>
      </c>
      <c r="I3311" s="86">
        <f>+I3312</f>
        <v>0</v>
      </c>
      <c r="J3311" s="86">
        <f>+J3312</f>
        <v>0</v>
      </c>
      <c r="K3311" s="86">
        <f>+K3312</f>
        <v>0</v>
      </c>
      <c r="L3311" s="86">
        <f>+L3312</f>
        <v>0</v>
      </c>
      <c r="M3311" s="86">
        <f t="shared" si="1531"/>
        <v>0</v>
      </c>
      <c r="N3311" s="86">
        <f>+N3312</f>
        <v>32943478000</v>
      </c>
      <c r="O3311" s="86">
        <f t="shared" ref="O3311:R3311" si="1535">+O3312</f>
        <v>32943478000</v>
      </c>
      <c r="P3311" s="86">
        <f t="shared" si="1535"/>
        <v>4603254551.3500004</v>
      </c>
      <c r="Q3311" s="86">
        <f t="shared" si="1535"/>
        <v>4603254551.3500004</v>
      </c>
      <c r="R3311" s="87">
        <f t="shared" si="1535"/>
        <v>4603254551.3500004</v>
      </c>
    </row>
    <row r="3312" spans="1:18" ht="18" x14ac:dyDescent="0.3">
      <c r="A3312" s="2">
        <v>2022</v>
      </c>
      <c r="B3312" s="156" t="s">
        <v>477</v>
      </c>
      <c r="C3312" s="120" t="s">
        <v>15</v>
      </c>
      <c r="D3312" s="16" t="s">
        <v>18</v>
      </c>
      <c r="E3312" s="16">
        <v>20</v>
      </c>
      <c r="F3312" s="16" t="s">
        <v>19</v>
      </c>
      <c r="G3312" s="85" t="s">
        <v>16</v>
      </c>
      <c r="H3312" s="86">
        <f>SUM(H3313:H3321)</f>
        <v>32943478000</v>
      </c>
      <c r="I3312" s="86">
        <f>SUM(I3313:I3321)</f>
        <v>0</v>
      </c>
      <c r="J3312" s="86">
        <f>SUM(J3313:J3321)</f>
        <v>0</v>
      </c>
      <c r="K3312" s="86">
        <f>SUM(K3313:K3321)</f>
        <v>0</v>
      </c>
      <c r="L3312" s="86">
        <f>SUM(L3313:L3321)</f>
        <v>0</v>
      </c>
      <c r="M3312" s="86">
        <f t="shared" si="1531"/>
        <v>0</v>
      </c>
      <c r="N3312" s="86">
        <f>SUM(N3313:N3321)</f>
        <v>32943478000</v>
      </c>
      <c r="O3312" s="86">
        <f t="shared" ref="O3312:R3312" si="1536">SUM(O3313:O3321)</f>
        <v>32943478000</v>
      </c>
      <c r="P3312" s="86">
        <f t="shared" si="1536"/>
        <v>4603254551.3500004</v>
      </c>
      <c r="Q3312" s="86">
        <f t="shared" si="1536"/>
        <v>4603254551.3500004</v>
      </c>
      <c r="R3312" s="87">
        <f t="shared" si="1536"/>
        <v>4603254551.3500004</v>
      </c>
    </row>
    <row r="3313" spans="1:18" ht="18" x14ac:dyDescent="0.3">
      <c r="A3313" s="2">
        <v>2022</v>
      </c>
      <c r="B3313" s="156" t="s">
        <v>477</v>
      </c>
      <c r="C3313" s="121" t="s">
        <v>17</v>
      </c>
      <c r="D3313" s="21" t="s">
        <v>18</v>
      </c>
      <c r="E3313" s="21">
        <v>20</v>
      </c>
      <c r="F3313" s="21" t="s">
        <v>19</v>
      </c>
      <c r="G3313" s="88" t="s">
        <v>20</v>
      </c>
      <c r="H3313" s="90">
        <v>24891309551</v>
      </c>
      <c r="I3313" s="90">
        <v>0</v>
      </c>
      <c r="J3313" s="90">
        <v>0</v>
      </c>
      <c r="K3313" s="90">
        <v>0</v>
      </c>
      <c r="L3313" s="90">
        <v>0</v>
      </c>
      <c r="M3313" s="90">
        <f t="shared" si="1531"/>
        <v>0</v>
      </c>
      <c r="N3313" s="89">
        <f t="shared" ref="N3313:N3321" si="1537">+H3313+M3313</f>
        <v>24891309551</v>
      </c>
      <c r="O3313" s="90">
        <v>24891309551</v>
      </c>
      <c r="P3313" s="90">
        <v>3983021765.5300002</v>
      </c>
      <c r="Q3313" s="90">
        <v>3983021765.5300002</v>
      </c>
      <c r="R3313" s="91">
        <v>3983021765.5300002</v>
      </c>
    </row>
    <row r="3314" spans="1:18" ht="18" x14ac:dyDescent="0.3">
      <c r="A3314" s="2">
        <v>2022</v>
      </c>
      <c r="B3314" s="156" t="s">
        <v>477</v>
      </c>
      <c r="C3314" s="121" t="s">
        <v>21</v>
      </c>
      <c r="D3314" s="21" t="s">
        <v>18</v>
      </c>
      <c r="E3314" s="21">
        <v>20</v>
      </c>
      <c r="F3314" s="21" t="s">
        <v>19</v>
      </c>
      <c r="G3314" s="88" t="s">
        <v>22</v>
      </c>
      <c r="H3314" s="90">
        <v>1976608680</v>
      </c>
      <c r="I3314" s="90">
        <v>0</v>
      </c>
      <c r="J3314" s="90">
        <v>0</v>
      </c>
      <c r="K3314" s="90">
        <v>0</v>
      </c>
      <c r="L3314" s="90">
        <v>0</v>
      </c>
      <c r="M3314" s="90">
        <f t="shared" si="1531"/>
        <v>0</v>
      </c>
      <c r="N3314" s="89">
        <f t="shared" si="1537"/>
        <v>1976608680</v>
      </c>
      <c r="O3314" s="90">
        <v>1976608680</v>
      </c>
      <c r="P3314" s="90">
        <v>354117487</v>
      </c>
      <c r="Q3314" s="90">
        <v>354117487</v>
      </c>
      <c r="R3314" s="91">
        <v>354117487</v>
      </c>
    </row>
    <row r="3315" spans="1:18" ht="18" x14ac:dyDescent="0.3">
      <c r="A3315" s="2">
        <v>2022</v>
      </c>
      <c r="B3315" s="156" t="s">
        <v>477</v>
      </c>
      <c r="C3315" s="121" t="s">
        <v>23</v>
      </c>
      <c r="D3315" s="21" t="s">
        <v>18</v>
      </c>
      <c r="E3315" s="21">
        <v>20</v>
      </c>
      <c r="F3315" s="21" t="s">
        <v>19</v>
      </c>
      <c r="G3315" s="88" t="s">
        <v>24</v>
      </c>
      <c r="H3315" s="90">
        <v>3991193</v>
      </c>
      <c r="I3315" s="90">
        <v>0</v>
      </c>
      <c r="J3315" s="90">
        <v>0</v>
      </c>
      <c r="K3315" s="90">
        <v>0</v>
      </c>
      <c r="L3315" s="90">
        <v>0</v>
      </c>
      <c r="M3315" s="90">
        <f t="shared" si="1531"/>
        <v>0</v>
      </c>
      <c r="N3315" s="89">
        <f t="shared" si="1537"/>
        <v>3991193</v>
      </c>
      <c r="O3315" s="90">
        <v>3991193</v>
      </c>
      <c r="P3315" s="90">
        <v>406944</v>
      </c>
      <c r="Q3315" s="90">
        <v>406944</v>
      </c>
      <c r="R3315" s="91">
        <v>406944</v>
      </c>
    </row>
    <row r="3316" spans="1:18" ht="18" x14ac:dyDescent="0.3">
      <c r="A3316" s="2">
        <v>2022</v>
      </c>
      <c r="B3316" s="156" t="s">
        <v>477</v>
      </c>
      <c r="C3316" s="121" t="s">
        <v>455</v>
      </c>
      <c r="D3316" s="21" t="s">
        <v>18</v>
      </c>
      <c r="E3316" s="21">
        <v>20</v>
      </c>
      <c r="F3316" s="21" t="s">
        <v>19</v>
      </c>
      <c r="G3316" s="88" t="s">
        <v>456</v>
      </c>
      <c r="H3316" s="90">
        <v>4218200</v>
      </c>
      <c r="I3316" s="90">
        <v>0</v>
      </c>
      <c r="J3316" s="90">
        <v>0</v>
      </c>
      <c r="K3316" s="90">
        <v>0</v>
      </c>
      <c r="L3316" s="90">
        <v>0</v>
      </c>
      <c r="M3316" s="90">
        <f t="shared" si="1531"/>
        <v>0</v>
      </c>
      <c r="N3316" s="89">
        <f t="shared" si="1537"/>
        <v>4218200</v>
      </c>
      <c r="O3316" s="90">
        <v>4218200</v>
      </c>
      <c r="P3316" s="90">
        <v>703032</v>
      </c>
      <c r="Q3316" s="90">
        <v>703032</v>
      </c>
      <c r="R3316" s="91">
        <v>703032</v>
      </c>
    </row>
    <row r="3317" spans="1:18" ht="18" x14ac:dyDescent="0.3">
      <c r="A3317" s="2">
        <v>2022</v>
      </c>
      <c r="B3317" s="156" t="s">
        <v>477</v>
      </c>
      <c r="C3317" s="121" t="s">
        <v>25</v>
      </c>
      <c r="D3317" s="21" t="s">
        <v>18</v>
      </c>
      <c r="E3317" s="21">
        <v>20</v>
      </c>
      <c r="F3317" s="21" t="s">
        <v>19</v>
      </c>
      <c r="G3317" s="88" t="s">
        <v>26</v>
      </c>
      <c r="H3317" s="90">
        <v>1317739120</v>
      </c>
      <c r="I3317" s="90">
        <v>0</v>
      </c>
      <c r="J3317" s="90">
        <v>0</v>
      </c>
      <c r="K3317" s="90">
        <v>0</v>
      </c>
      <c r="L3317" s="90">
        <v>0</v>
      </c>
      <c r="M3317" s="90">
        <f t="shared" si="1531"/>
        <v>0</v>
      </c>
      <c r="N3317" s="89">
        <f t="shared" si="1537"/>
        <v>1317739120</v>
      </c>
      <c r="O3317" s="90">
        <v>1317739120</v>
      </c>
      <c r="P3317" s="90">
        <v>18658636</v>
      </c>
      <c r="Q3317" s="90">
        <v>18658636</v>
      </c>
      <c r="R3317" s="91">
        <v>18658636</v>
      </c>
    </row>
    <row r="3318" spans="1:18" ht="18" x14ac:dyDescent="0.3">
      <c r="A3318" s="2">
        <v>2022</v>
      </c>
      <c r="B3318" s="156" t="s">
        <v>477</v>
      </c>
      <c r="C3318" s="121" t="s">
        <v>27</v>
      </c>
      <c r="D3318" s="21" t="s">
        <v>18</v>
      </c>
      <c r="E3318" s="21">
        <v>20</v>
      </c>
      <c r="F3318" s="21" t="s">
        <v>19</v>
      </c>
      <c r="G3318" s="88" t="s">
        <v>28</v>
      </c>
      <c r="H3318" s="90">
        <v>859861479</v>
      </c>
      <c r="I3318" s="90">
        <v>0</v>
      </c>
      <c r="J3318" s="90">
        <v>0</v>
      </c>
      <c r="K3318" s="90">
        <v>0</v>
      </c>
      <c r="L3318" s="90">
        <v>0</v>
      </c>
      <c r="M3318" s="90">
        <f t="shared" si="1531"/>
        <v>0</v>
      </c>
      <c r="N3318" s="89">
        <f t="shared" si="1537"/>
        <v>859861479</v>
      </c>
      <c r="O3318" s="90">
        <v>859861479</v>
      </c>
      <c r="P3318" s="90">
        <v>121085948</v>
      </c>
      <c r="Q3318" s="90">
        <v>121085948</v>
      </c>
      <c r="R3318" s="91">
        <v>121085948</v>
      </c>
    </row>
    <row r="3319" spans="1:18" ht="31.2" x14ac:dyDescent="0.3">
      <c r="A3319" s="2">
        <v>2022</v>
      </c>
      <c r="B3319" s="156" t="s">
        <v>477</v>
      </c>
      <c r="C3319" s="121" t="s">
        <v>29</v>
      </c>
      <c r="D3319" s="21" t="s">
        <v>18</v>
      </c>
      <c r="E3319" s="21">
        <v>20</v>
      </c>
      <c r="F3319" s="21" t="s">
        <v>19</v>
      </c>
      <c r="G3319" s="88" t="s">
        <v>30</v>
      </c>
      <c r="H3319" s="90">
        <v>129930180</v>
      </c>
      <c r="I3319" s="90">
        <v>0</v>
      </c>
      <c r="J3319" s="90">
        <v>0</v>
      </c>
      <c r="K3319" s="90">
        <v>0</v>
      </c>
      <c r="L3319" s="90">
        <v>0</v>
      </c>
      <c r="M3319" s="90">
        <f t="shared" si="1531"/>
        <v>0</v>
      </c>
      <c r="N3319" s="89">
        <f t="shared" si="1537"/>
        <v>129930180</v>
      </c>
      <c r="O3319" s="90">
        <v>129930180</v>
      </c>
      <c r="P3319" s="90">
        <v>7397262</v>
      </c>
      <c r="Q3319" s="90">
        <v>7397262</v>
      </c>
      <c r="R3319" s="91">
        <v>7397262</v>
      </c>
    </row>
    <row r="3320" spans="1:18" ht="18" x14ac:dyDescent="0.3">
      <c r="A3320" s="2">
        <v>2022</v>
      </c>
      <c r="B3320" s="156" t="s">
        <v>477</v>
      </c>
      <c r="C3320" s="121" t="s">
        <v>31</v>
      </c>
      <c r="D3320" s="21" t="s">
        <v>18</v>
      </c>
      <c r="E3320" s="21">
        <v>20</v>
      </c>
      <c r="F3320" s="21" t="s">
        <v>19</v>
      </c>
      <c r="G3320" s="88" t="s">
        <v>32</v>
      </c>
      <c r="H3320" s="90">
        <v>2109645697</v>
      </c>
      <c r="I3320" s="90">
        <v>0</v>
      </c>
      <c r="J3320" s="90">
        <v>0</v>
      </c>
      <c r="K3320" s="90">
        <v>0</v>
      </c>
      <c r="L3320" s="90">
        <v>0</v>
      </c>
      <c r="M3320" s="90">
        <f t="shared" si="1531"/>
        <v>0</v>
      </c>
      <c r="N3320" s="89">
        <f t="shared" si="1537"/>
        <v>2109645697</v>
      </c>
      <c r="O3320" s="90">
        <v>2109645697</v>
      </c>
      <c r="P3320" s="90">
        <v>7961004.8200000003</v>
      </c>
      <c r="Q3320" s="90">
        <v>7961004.8200000003</v>
      </c>
      <c r="R3320" s="91">
        <v>7961004.8200000003</v>
      </c>
    </row>
    <row r="3321" spans="1:18" ht="18" x14ac:dyDescent="0.3">
      <c r="A3321" s="2">
        <v>2022</v>
      </c>
      <c r="B3321" s="156" t="s">
        <v>477</v>
      </c>
      <c r="C3321" s="121" t="s">
        <v>33</v>
      </c>
      <c r="D3321" s="21" t="s">
        <v>18</v>
      </c>
      <c r="E3321" s="21">
        <v>20</v>
      </c>
      <c r="F3321" s="21" t="s">
        <v>19</v>
      </c>
      <c r="G3321" s="88" t="s">
        <v>34</v>
      </c>
      <c r="H3321" s="90">
        <v>1650173900</v>
      </c>
      <c r="I3321" s="90">
        <v>0</v>
      </c>
      <c r="J3321" s="90">
        <v>0</v>
      </c>
      <c r="K3321" s="90">
        <v>0</v>
      </c>
      <c r="L3321" s="90">
        <v>0</v>
      </c>
      <c r="M3321" s="90">
        <f t="shared" si="1531"/>
        <v>0</v>
      </c>
      <c r="N3321" s="89">
        <f t="shared" si="1537"/>
        <v>1650173900</v>
      </c>
      <c r="O3321" s="90">
        <v>1650173900</v>
      </c>
      <c r="P3321" s="90">
        <v>109902472</v>
      </c>
      <c r="Q3321" s="90">
        <v>109902472</v>
      </c>
      <c r="R3321" s="91">
        <v>109902472</v>
      </c>
    </row>
    <row r="3322" spans="1:18" ht="18" x14ac:dyDescent="0.3">
      <c r="A3322" s="2">
        <v>2022</v>
      </c>
      <c r="B3322" s="156" t="s">
        <v>477</v>
      </c>
      <c r="C3322" s="120" t="s">
        <v>35</v>
      </c>
      <c r="D3322" s="16" t="s">
        <v>18</v>
      </c>
      <c r="E3322" s="16">
        <v>20</v>
      </c>
      <c r="F3322" s="16" t="s">
        <v>19</v>
      </c>
      <c r="G3322" s="85" t="s">
        <v>36</v>
      </c>
      <c r="H3322" s="86">
        <f>SUM(H3323:H3329)</f>
        <v>11922438000</v>
      </c>
      <c r="I3322" s="86">
        <f>SUM(I3323:I3329)</f>
        <v>0</v>
      </c>
      <c r="J3322" s="86">
        <f>SUM(J3323:J3329)</f>
        <v>0</v>
      </c>
      <c r="K3322" s="86">
        <f>SUM(K3323:K3329)</f>
        <v>0</v>
      </c>
      <c r="L3322" s="86">
        <f>SUM(L3323:L3329)</f>
        <v>0</v>
      </c>
      <c r="M3322" s="86">
        <f t="shared" si="1531"/>
        <v>0</v>
      </c>
      <c r="N3322" s="86">
        <f>SUM(N3323:N3329)</f>
        <v>11922438000</v>
      </c>
      <c r="O3322" s="86">
        <f t="shared" ref="O3322:R3322" si="1538">SUM(O3323:O3329)</f>
        <v>11922438000</v>
      </c>
      <c r="P3322" s="86">
        <f t="shared" si="1538"/>
        <v>1787622802.98</v>
      </c>
      <c r="Q3322" s="86">
        <f t="shared" si="1538"/>
        <v>1787622802.98</v>
      </c>
      <c r="R3322" s="87">
        <f t="shared" si="1538"/>
        <v>902808029.98000002</v>
      </c>
    </row>
    <row r="3323" spans="1:18" ht="18" x14ac:dyDescent="0.3">
      <c r="A3323" s="2">
        <v>2022</v>
      </c>
      <c r="B3323" s="156" t="s">
        <v>477</v>
      </c>
      <c r="C3323" s="121" t="s">
        <v>37</v>
      </c>
      <c r="D3323" s="21" t="s">
        <v>18</v>
      </c>
      <c r="E3323" s="21">
        <v>20</v>
      </c>
      <c r="F3323" s="21" t="s">
        <v>19</v>
      </c>
      <c r="G3323" s="88" t="s">
        <v>412</v>
      </c>
      <c r="H3323" s="90">
        <v>3715862224</v>
      </c>
      <c r="I3323" s="90">
        <v>0</v>
      </c>
      <c r="J3323" s="90">
        <v>0</v>
      </c>
      <c r="K3323" s="90">
        <v>0</v>
      </c>
      <c r="L3323" s="90">
        <v>0</v>
      </c>
      <c r="M3323" s="90">
        <f t="shared" si="1531"/>
        <v>0</v>
      </c>
      <c r="N3323" s="89">
        <f t="shared" ref="N3323:N3329" si="1539">+H3323+M3323</f>
        <v>3715862224</v>
      </c>
      <c r="O3323" s="90">
        <v>3715862224</v>
      </c>
      <c r="P3323" s="90">
        <v>559679842.79999995</v>
      </c>
      <c r="Q3323" s="90">
        <v>559679842.79999995</v>
      </c>
      <c r="R3323" s="91">
        <v>286195342.80000001</v>
      </c>
    </row>
    <row r="3324" spans="1:18" ht="18" x14ac:dyDescent="0.3">
      <c r="A3324" s="2">
        <v>2022</v>
      </c>
      <c r="B3324" s="156" t="s">
        <v>477</v>
      </c>
      <c r="C3324" s="121" t="s">
        <v>39</v>
      </c>
      <c r="D3324" s="21" t="s">
        <v>18</v>
      </c>
      <c r="E3324" s="21">
        <v>20</v>
      </c>
      <c r="F3324" s="21" t="s">
        <v>19</v>
      </c>
      <c r="G3324" s="88" t="s">
        <v>413</v>
      </c>
      <c r="H3324" s="90">
        <v>2627749752</v>
      </c>
      <c r="I3324" s="90">
        <v>0</v>
      </c>
      <c r="J3324" s="90">
        <v>0</v>
      </c>
      <c r="K3324" s="90">
        <v>0</v>
      </c>
      <c r="L3324" s="90">
        <v>0</v>
      </c>
      <c r="M3324" s="90">
        <f t="shared" si="1531"/>
        <v>0</v>
      </c>
      <c r="N3324" s="89">
        <f t="shared" si="1539"/>
        <v>2627749752</v>
      </c>
      <c r="O3324" s="90">
        <v>2627749752</v>
      </c>
      <c r="P3324" s="90">
        <v>396443257.19999999</v>
      </c>
      <c r="Q3324" s="90">
        <v>396443257.19999999</v>
      </c>
      <c r="R3324" s="91">
        <v>202723357.19999999</v>
      </c>
    </row>
    <row r="3325" spans="1:18" ht="18" x14ac:dyDescent="0.3">
      <c r="A3325" s="2">
        <v>2022</v>
      </c>
      <c r="B3325" s="156" t="s">
        <v>477</v>
      </c>
      <c r="C3325" s="121" t="s">
        <v>41</v>
      </c>
      <c r="D3325" s="21" t="s">
        <v>18</v>
      </c>
      <c r="E3325" s="21">
        <v>20</v>
      </c>
      <c r="F3325" s="21" t="s">
        <v>19</v>
      </c>
      <c r="G3325" s="88" t="s">
        <v>42</v>
      </c>
      <c r="H3325" s="90">
        <v>2520758848</v>
      </c>
      <c r="I3325" s="90">
        <v>0</v>
      </c>
      <c r="J3325" s="90">
        <v>0</v>
      </c>
      <c r="K3325" s="90">
        <v>0</v>
      </c>
      <c r="L3325" s="90">
        <v>0</v>
      </c>
      <c r="M3325" s="90">
        <f t="shared" si="1531"/>
        <v>0</v>
      </c>
      <c r="N3325" s="89">
        <f t="shared" si="1539"/>
        <v>2520758848</v>
      </c>
      <c r="O3325" s="90">
        <v>2520758848</v>
      </c>
      <c r="P3325" s="90">
        <v>398553225.38</v>
      </c>
      <c r="Q3325" s="90">
        <v>398553225.38</v>
      </c>
      <c r="R3325" s="91">
        <v>197347752.38</v>
      </c>
    </row>
    <row r="3326" spans="1:18" ht="18" x14ac:dyDescent="0.3">
      <c r="A3326" s="2">
        <v>2022</v>
      </c>
      <c r="B3326" s="156" t="s">
        <v>477</v>
      </c>
      <c r="C3326" s="121" t="s">
        <v>43</v>
      </c>
      <c r="D3326" s="21" t="s">
        <v>18</v>
      </c>
      <c r="E3326" s="21">
        <v>20</v>
      </c>
      <c r="F3326" s="21" t="s">
        <v>19</v>
      </c>
      <c r="G3326" s="88" t="s">
        <v>428</v>
      </c>
      <c r="H3326" s="90">
        <v>1291042158</v>
      </c>
      <c r="I3326" s="90">
        <v>0</v>
      </c>
      <c r="J3326" s="90">
        <v>0</v>
      </c>
      <c r="K3326" s="90">
        <v>0</v>
      </c>
      <c r="L3326" s="90">
        <v>0</v>
      </c>
      <c r="M3326" s="90">
        <f t="shared" si="1531"/>
        <v>0</v>
      </c>
      <c r="N3326" s="89">
        <f t="shared" si="1539"/>
        <v>1291042158</v>
      </c>
      <c r="O3326" s="90">
        <v>1291042158</v>
      </c>
      <c r="P3326" s="90">
        <v>182048894.40000001</v>
      </c>
      <c r="Q3326" s="90">
        <v>182048894.40000001</v>
      </c>
      <c r="R3326" s="91">
        <v>91078194.400000006</v>
      </c>
    </row>
    <row r="3327" spans="1:18" ht="31.2" x14ac:dyDescent="0.3">
      <c r="A3327" s="2">
        <v>2022</v>
      </c>
      <c r="B3327" s="156" t="s">
        <v>477</v>
      </c>
      <c r="C3327" s="121" t="s">
        <v>45</v>
      </c>
      <c r="D3327" s="21" t="s">
        <v>18</v>
      </c>
      <c r="E3327" s="21">
        <v>20</v>
      </c>
      <c r="F3327" s="21" t="s">
        <v>19</v>
      </c>
      <c r="G3327" s="88" t="s">
        <v>46</v>
      </c>
      <c r="H3327" s="90">
        <v>153073328</v>
      </c>
      <c r="I3327" s="90">
        <v>0</v>
      </c>
      <c r="J3327" s="90">
        <v>0</v>
      </c>
      <c r="K3327" s="90">
        <v>0</v>
      </c>
      <c r="L3327" s="90">
        <v>0</v>
      </c>
      <c r="M3327" s="90">
        <f t="shared" si="1531"/>
        <v>0</v>
      </c>
      <c r="N3327" s="89">
        <f t="shared" si="1539"/>
        <v>153073328</v>
      </c>
      <c r="O3327" s="90">
        <v>153073328</v>
      </c>
      <c r="P3327" s="90">
        <v>23311112</v>
      </c>
      <c r="Q3327" s="90">
        <v>23311112</v>
      </c>
      <c r="R3327" s="91">
        <v>11602412</v>
      </c>
    </row>
    <row r="3328" spans="1:18" ht="18" x14ac:dyDescent="0.3">
      <c r="A3328" s="2">
        <v>2022</v>
      </c>
      <c r="B3328" s="156" t="s">
        <v>477</v>
      </c>
      <c r="C3328" s="121" t="s">
        <v>47</v>
      </c>
      <c r="D3328" s="21" t="s">
        <v>18</v>
      </c>
      <c r="E3328" s="21">
        <v>20</v>
      </c>
      <c r="F3328" s="21" t="s">
        <v>19</v>
      </c>
      <c r="G3328" s="88" t="s">
        <v>48</v>
      </c>
      <c r="H3328" s="90">
        <v>968339892</v>
      </c>
      <c r="I3328" s="90">
        <v>0</v>
      </c>
      <c r="J3328" s="90">
        <v>0</v>
      </c>
      <c r="K3328" s="90">
        <v>0</v>
      </c>
      <c r="L3328" s="90">
        <v>0</v>
      </c>
      <c r="M3328" s="90">
        <f t="shared" si="1531"/>
        <v>0</v>
      </c>
      <c r="N3328" s="89">
        <f t="shared" si="1539"/>
        <v>968339892</v>
      </c>
      <c r="O3328" s="90">
        <v>968339892</v>
      </c>
      <c r="P3328" s="90">
        <v>136546863.59999999</v>
      </c>
      <c r="Q3328" s="90">
        <v>136546863.59999999</v>
      </c>
      <c r="R3328" s="91">
        <v>68313963.599999994</v>
      </c>
    </row>
    <row r="3329" spans="1:18" ht="18" x14ac:dyDescent="0.3">
      <c r="A3329" s="2">
        <v>2022</v>
      </c>
      <c r="B3329" s="156" t="s">
        <v>477</v>
      </c>
      <c r="C3329" s="121" t="s">
        <v>49</v>
      </c>
      <c r="D3329" s="21" t="s">
        <v>18</v>
      </c>
      <c r="E3329" s="21">
        <v>20</v>
      </c>
      <c r="F3329" s="21" t="s">
        <v>19</v>
      </c>
      <c r="G3329" s="88" t="s">
        <v>50</v>
      </c>
      <c r="H3329" s="90">
        <v>645611798</v>
      </c>
      <c r="I3329" s="90">
        <v>0</v>
      </c>
      <c r="J3329" s="90">
        <v>0</v>
      </c>
      <c r="K3329" s="90">
        <v>0</v>
      </c>
      <c r="L3329" s="90">
        <v>0</v>
      </c>
      <c r="M3329" s="90">
        <f t="shared" si="1531"/>
        <v>0</v>
      </c>
      <c r="N3329" s="89">
        <f t="shared" si="1539"/>
        <v>645611798</v>
      </c>
      <c r="O3329" s="90">
        <v>645611798</v>
      </c>
      <c r="P3329" s="90">
        <v>91039607.599999994</v>
      </c>
      <c r="Q3329" s="90">
        <v>91039607.599999994</v>
      </c>
      <c r="R3329" s="91">
        <v>45547007.600000001</v>
      </c>
    </row>
    <row r="3330" spans="1:18" ht="31.2" x14ac:dyDescent="0.3">
      <c r="A3330" s="2">
        <v>2022</v>
      </c>
      <c r="B3330" s="156" t="s">
        <v>477</v>
      </c>
      <c r="C3330" s="120" t="s">
        <v>51</v>
      </c>
      <c r="D3330" s="16" t="s">
        <v>18</v>
      </c>
      <c r="E3330" s="16">
        <v>20</v>
      </c>
      <c r="F3330" s="16" t="s">
        <v>19</v>
      </c>
      <c r="G3330" s="85" t="s">
        <v>52</v>
      </c>
      <c r="H3330" s="86">
        <f>+H3331+H3335+H3336</f>
        <v>4316371000</v>
      </c>
      <c r="I3330" s="86">
        <f>+I3331+I3335+I3336</f>
        <v>0</v>
      </c>
      <c r="J3330" s="86">
        <f>+J3331+J3335+J3336</f>
        <v>0</v>
      </c>
      <c r="K3330" s="86">
        <f>+K3331+K3335+K3336</f>
        <v>0</v>
      </c>
      <c r="L3330" s="86">
        <f>+L3331+L3335+L3336</f>
        <v>0</v>
      </c>
      <c r="M3330" s="86">
        <f t="shared" si="1531"/>
        <v>0</v>
      </c>
      <c r="N3330" s="86">
        <f>+N3331+N3335+N3336</f>
        <v>4316371000</v>
      </c>
      <c r="O3330" s="86">
        <f t="shared" ref="O3330:R3330" si="1540">+O3331+O3335+O3336</f>
        <v>4316371000</v>
      </c>
      <c r="P3330" s="86">
        <f t="shared" si="1540"/>
        <v>562875759</v>
      </c>
      <c r="Q3330" s="86">
        <f t="shared" si="1540"/>
        <v>562875759</v>
      </c>
      <c r="R3330" s="87">
        <f t="shared" si="1540"/>
        <v>562875759</v>
      </c>
    </row>
    <row r="3331" spans="1:18" ht="31.2" x14ac:dyDescent="0.3">
      <c r="A3331" s="2">
        <v>2022</v>
      </c>
      <c r="B3331" s="156" t="s">
        <v>477</v>
      </c>
      <c r="C3331" s="120" t="s">
        <v>53</v>
      </c>
      <c r="D3331" s="16" t="s">
        <v>18</v>
      </c>
      <c r="E3331" s="16">
        <v>20</v>
      </c>
      <c r="F3331" s="16" t="s">
        <v>19</v>
      </c>
      <c r="G3331" s="85" t="s">
        <v>54</v>
      </c>
      <c r="H3331" s="86">
        <f>+H3332+H3333+H3334</f>
        <v>2014091242</v>
      </c>
      <c r="I3331" s="86">
        <f>+I3332+I3333+I3334</f>
        <v>0</v>
      </c>
      <c r="J3331" s="86">
        <f>+J3332+J3333+J3334</f>
        <v>0</v>
      </c>
      <c r="K3331" s="86">
        <f>+K3332+K3333+K3334</f>
        <v>0</v>
      </c>
      <c r="L3331" s="86">
        <f>+L3332+L3333+L3334</f>
        <v>0</v>
      </c>
      <c r="M3331" s="86">
        <f t="shared" si="1531"/>
        <v>0</v>
      </c>
      <c r="N3331" s="134">
        <f>+N3332+N3333+N3334</f>
        <v>2014091242</v>
      </c>
      <c r="O3331" s="86">
        <f t="shared" ref="O3331:R3331" si="1541">+O3332+O3333+O3334</f>
        <v>2014091242</v>
      </c>
      <c r="P3331" s="134">
        <f t="shared" si="1541"/>
        <v>169397204</v>
      </c>
      <c r="Q3331" s="86">
        <f t="shared" si="1541"/>
        <v>169397204</v>
      </c>
      <c r="R3331" s="87">
        <f t="shared" si="1541"/>
        <v>169397204</v>
      </c>
    </row>
    <row r="3332" spans="1:18" ht="18" x14ac:dyDescent="0.3">
      <c r="A3332" s="2">
        <v>2022</v>
      </c>
      <c r="B3332" s="156" t="s">
        <v>477</v>
      </c>
      <c r="C3332" s="121" t="s">
        <v>55</v>
      </c>
      <c r="D3332" s="21" t="s">
        <v>18</v>
      </c>
      <c r="E3332" s="21">
        <v>20</v>
      </c>
      <c r="F3332" s="21" t="s">
        <v>19</v>
      </c>
      <c r="G3332" s="88" t="s">
        <v>419</v>
      </c>
      <c r="H3332" s="90">
        <v>750824259</v>
      </c>
      <c r="I3332" s="90">
        <v>0</v>
      </c>
      <c r="J3332" s="90">
        <v>0</v>
      </c>
      <c r="K3332" s="90">
        <v>0</v>
      </c>
      <c r="L3332" s="90">
        <v>0</v>
      </c>
      <c r="M3332" s="90">
        <f t="shared" si="1531"/>
        <v>0</v>
      </c>
      <c r="N3332" s="89">
        <f t="shared" ref="N3332:N3337" si="1542">+H3332+M3332</f>
        <v>750824259</v>
      </c>
      <c r="O3332" s="90">
        <v>750824259</v>
      </c>
      <c r="P3332" s="90">
        <v>71079281</v>
      </c>
      <c r="Q3332" s="90">
        <v>71079281</v>
      </c>
      <c r="R3332" s="91">
        <v>71079281</v>
      </c>
    </row>
    <row r="3333" spans="1:18" ht="18" x14ac:dyDescent="0.3">
      <c r="A3333" s="2">
        <v>2022</v>
      </c>
      <c r="B3333" s="156" t="s">
        <v>477</v>
      </c>
      <c r="C3333" s="121" t="s">
        <v>57</v>
      </c>
      <c r="D3333" s="21" t="s">
        <v>18</v>
      </c>
      <c r="E3333" s="21">
        <v>20</v>
      </c>
      <c r="F3333" s="21" t="s">
        <v>19</v>
      </c>
      <c r="G3333" s="88" t="s">
        <v>58</v>
      </c>
      <c r="H3333" s="90">
        <v>1055441724</v>
      </c>
      <c r="I3333" s="90">
        <v>0</v>
      </c>
      <c r="J3333" s="90">
        <v>0</v>
      </c>
      <c r="K3333" s="90">
        <v>0</v>
      </c>
      <c r="L3333" s="90">
        <v>0</v>
      </c>
      <c r="M3333" s="90">
        <f t="shared" si="1531"/>
        <v>0</v>
      </c>
      <c r="N3333" s="89">
        <f t="shared" si="1542"/>
        <v>1055441724</v>
      </c>
      <c r="O3333" s="90">
        <v>1055441724</v>
      </c>
      <c r="P3333" s="90">
        <v>84601036</v>
      </c>
      <c r="Q3333" s="90">
        <v>84601036</v>
      </c>
      <c r="R3333" s="91">
        <v>84601036</v>
      </c>
    </row>
    <row r="3334" spans="1:18" ht="18" x14ac:dyDescent="0.3">
      <c r="A3334" s="2">
        <v>2022</v>
      </c>
      <c r="B3334" s="156" t="s">
        <v>477</v>
      </c>
      <c r="C3334" s="121" t="s">
        <v>59</v>
      </c>
      <c r="D3334" s="21" t="s">
        <v>18</v>
      </c>
      <c r="E3334" s="21">
        <v>20</v>
      </c>
      <c r="F3334" s="21" t="s">
        <v>19</v>
      </c>
      <c r="G3334" s="88" t="s">
        <v>60</v>
      </c>
      <c r="H3334" s="90">
        <v>207825259</v>
      </c>
      <c r="I3334" s="90">
        <v>0</v>
      </c>
      <c r="J3334" s="90">
        <v>0</v>
      </c>
      <c r="K3334" s="90">
        <v>0</v>
      </c>
      <c r="L3334" s="90">
        <v>0</v>
      </c>
      <c r="M3334" s="90">
        <f t="shared" si="1531"/>
        <v>0</v>
      </c>
      <c r="N3334" s="89">
        <f t="shared" si="1542"/>
        <v>207825259</v>
      </c>
      <c r="O3334" s="90">
        <v>207825259</v>
      </c>
      <c r="P3334" s="90">
        <v>13716887</v>
      </c>
      <c r="Q3334" s="90">
        <v>13716887</v>
      </c>
      <c r="R3334" s="91">
        <v>13716887</v>
      </c>
    </row>
    <row r="3335" spans="1:18" ht="18" x14ac:dyDescent="0.3">
      <c r="A3335" s="2">
        <v>2022</v>
      </c>
      <c r="B3335" s="156" t="s">
        <v>477</v>
      </c>
      <c r="C3335" s="121" t="s">
        <v>61</v>
      </c>
      <c r="D3335" s="21" t="s">
        <v>18</v>
      </c>
      <c r="E3335" s="21">
        <v>20</v>
      </c>
      <c r="F3335" s="21" t="s">
        <v>19</v>
      </c>
      <c r="G3335" s="88" t="s">
        <v>62</v>
      </c>
      <c r="H3335" s="90">
        <v>2176888008</v>
      </c>
      <c r="I3335" s="90">
        <v>0</v>
      </c>
      <c r="J3335" s="90">
        <v>0</v>
      </c>
      <c r="K3335" s="90">
        <v>0</v>
      </c>
      <c r="L3335" s="90">
        <v>0</v>
      </c>
      <c r="M3335" s="90">
        <f t="shared" si="1531"/>
        <v>0</v>
      </c>
      <c r="N3335" s="89">
        <f t="shared" si="1542"/>
        <v>2176888008</v>
      </c>
      <c r="O3335" s="90">
        <v>2176888008</v>
      </c>
      <c r="P3335" s="90">
        <v>393478555</v>
      </c>
      <c r="Q3335" s="90">
        <v>393478555</v>
      </c>
      <c r="R3335" s="91">
        <v>393478555</v>
      </c>
    </row>
    <row r="3336" spans="1:18" ht="18" x14ac:dyDescent="0.3">
      <c r="A3336" s="2">
        <v>2022</v>
      </c>
      <c r="B3336" s="156" t="s">
        <v>477</v>
      </c>
      <c r="C3336" s="121" t="s">
        <v>63</v>
      </c>
      <c r="D3336" s="21" t="s">
        <v>18</v>
      </c>
      <c r="E3336" s="21">
        <v>20</v>
      </c>
      <c r="F3336" s="21" t="s">
        <v>19</v>
      </c>
      <c r="G3336" s="88" t="s">
        <v>64</v>
      </c>
      <c r="H3336" s="90">
        <v>125391750</v>
      </c>
      <c r="I3336" s="90">
        <v>0</v>
      </c>
      <c r="J3336" s="90">
        <v>0</v>
      </c>
      <c r="K3336" s="90">
        <v>0</v>
      </c>
      <c r="L3336" s="90">
        <v>0</v>
      </c>
      <c r="M3336" s="90">
        <f t="shared" si="1531"/>
        <v>0</v>
      </c>
      <c r="N3336" s="89">
        <f t="shared" si="1542"/>
        <v>125391750</v>
      </c>
      <c r="O3336" s="90">
        <v>125391750</v>
      </c>
      <c r="P3336" s="90">
        <v>0</v>
      </c>
      <c r="Q3336" s="90">
        <v>0</v>
      </c>
      <c r="R3336" s="91">
        <v>0</v>
      </c>
    </row>
    <row r="3337" spans="1:18" ht="31.2" x14ac:dyDescent="0.3">
      <c r="A3337" s="2">
        <v>2022</v>
      </c>
      <c r="B3337" s="156" t="s">
        <v>477</v>
      </c>
      <c r="C3337" s="120" t="s">
        <v>65</v>
      </c>
      <c r="D3337" s="16" t="s">
        <v>18</v>
      </c>
      <c r="E3337" s="16">
        <v>20</v>
      </c>
      <c r="F3337" s="16" t="s">
        <v>19</v>
      </c>
      <c r="G3337" s="85" t="s">
        <v>66</v>
      </c>
      <c r="H3337" s="93">
        <v>2282058000</v>
      </c>
      <c r="I3337" s="93">
        <v>0</v>
      </c>
      <c r="J3337" s="93">
        <v>0</v>
      </c>
      <c r="K3337" s="93">
        <v>0</v>
      </c>
      <c r="L3337" s="94">
        <v>0</v>
      </c>
      <c r="M3337" s="95">
        <f t="shared" si="1531"/>
        <v>0</v>
      </c>
      <c r="N3337" s="86">
        <f t="shared" si="1542"/>
        <v>2282058000</v>
      </c>
      <c r="O3337" s="94">
        <v>0</v>
      </c>
      <c r="P3337" s="94">
        <v>0</v>
      </c>
      <c r="Q3337" s="94">
        <v>0</v>
      </c>
      <c r="R3337" s="96">
        <v>0</v>
      </c>
    </row>
    <row r="3338" spans="1:18" ht="18" x14ac:dyDescent="0.3">
      <c r="A3338" s="2">
        <v>2022</v>
      </c>
      <c r="B3338" s="156" t="s">
        <v>477</v>
      </c>
      <c r="C3338" s="120" t="s">
        <v>67</v>
      </c>
      <c r="D3338" s="16" t="s">
        <v>18</v>
      </c>
      <c r="E3338" s="16">
        <v>20</v>
      </c>
      <c r="F3338" s="16" t="s">
        <v>19</v>
      </c>
      <c r="G3338" s="85" t="s">
        <v>68</v>
      </c>
      <c r="H3338" s="95">
        <f>+H3339+H3344</f>
        <v>19419071000</v>
      </c>
      <c r="I3338" s="95">
        <f t="shared" ref="I3338:L3338" si="1543">+I3339+I3344</f>
        <v>0</v>
      </c>
      <c r="J3338" s="95">
        <f t="shared" si="1543"/>
        <v>0</v>
      </c>
      <c r="K3338" s="95">
        <f t="shared" si="1543"/>
        <v>116000000</v>
      </c>
      <c r="L3338" s="95">
        <f t="shared" si="1543"/>
        <v>116000000</v>
      </c>
      <c r="M3338" s="95">
        <f t="shared" si="1531"/>
        <v>0</v>
      </c>
      <c r="N3338" s="95">
        <f>+N3339+N3344</f>
        <v>19419071000</v>
      </c>
      <c r="O3338" s="95">
        <f>+O3339+O3344</f>
        <v>14103505918</v>
      </c>
      <c r="P3338" s="95">
        <f>+P3339+P3344</f>
        <v>12131539118.190001</v>
      </c>
      <c r="Q3338" s="95">
        <f t="shared" ref="Q3338:R3338" si="1544">+Q3339+Q3344</f>
        <v>2518294952.9299998</v>
      </c>
      <c r="R3338" s="97">
        <f t="shared" si="1544"/>
        <v>2516221313.9299998</v>
      </c>
    </row>
    <row r="3339" spans="1:18" ht="18" x14ac:dyDescent="0.3">
      <c r="A3339" s="2">
        <v>2022</v>
      </c>
      <c r="B3339" s="156" t="s">
        <v>477</v>
      </c>
      <c r="C3339" s="120" t="s">
        <v>69</v>
      </c>
      <c r="D3339" s="16" t="s">
        <v>18</v>
      </c>
      <c r="E3339" s="16">
        <v>20</v>
      </c>
      <c r="F3339" s="16" t="s">
        <v>19</v>
      </c>
      <c r="G3339" s="85" t="s">
        <v>70</v>
      </c>
      <c r="H3339" s="94">
        <f>+H3340</f>
        <v>0</v>
      </c>
      <c r="I3339" s="94">
        <f t="shared" ref="I3339:L3340" si="1545">+I3340</f>
        <v>0</v>
      </c>
      <c r="J3339" s="94">
        <f t="shared" si="1545"/>
        <v>0</v>
      </c>
      <c r="K3339" s="94">
        <f t="shared" si="1545"/>
        <v>1000000</v>
      </c>
      <c r="L3339" s="94">
        <f t="shared" si="1545"/>
        <v>0</v>
      </c>
      <c r="M3339" s="94">
        <f t="shared" si="1531"/>
        <v>1000000</v>
      </c>
      <c r="N3339" s="94">
        <f>+N3340</f>
        <v>1000000</v>
      </c>
      <c r="O3339" s="94">
        <f t="shared" ref="O3339:R3340" si="1546">+O3340</f>
        <v>1000000</v>
      </c>
      <c r="P3339" s="94">
        <f t="shared" si="1546"/>
        <v>0</v>
      </c>
      <c r="Q3339" s="94">
        <f t="shared" si="1546"/>
        <v>0</v>
      </c>
      <c r="R3339" s="96">
        <f t="shared" si="1546"/>
        <v>0</v>
      </c>
    </row>
    <row r="3340" spans="1:18" ht="18" x14ac:dyDescent="0.3">
      <c r="A3340" s="2">
        <v>2022</v>
      </c>
      <c r="B3340" s="156" t="s">
        <v>477</v>
      </c>
      <c r="C3340" s="120" t="s">
        <v>71</v>
      </c>
      <c r="D3340" s="16" t="s">
        <v>18</v>
      </c>
      <c r="E3340" s="16">
        <v>20</v>
      </c>
      <c r="F3340" s="16" t="s">
        <v>19</v>
      </c>
      <c r="G3340" s="85" t="s">
        <v>72</v>
      </c>
      <c r="H3340" s="95">
        <f>+H3341</f>
        <v>0</v>
      </c>
      <c r="I3340" s="95">
        <f t="shared" si="1545"/>
        <v>0</v>
      </c>
      <c r="J3340" s="95">
        <f t="shared" si="1545"/>
        <v>0</v>
      </c>
      <c r="K3340" s="95">
        <f t="shared" si="1545"/>
        <v>1000000</v>
      </c>
      <c r="L3340" s="95">
        <f t="shared" si="1545"/>
        <v>0</v>
      </c>
      <c r="M3340" s="95">
        <f t="shared" si="1531"/>
        <v>1000000</v>
      </c>
      <c r="N3340" s="95">
        <f>+N3341</f>
        <v>1000000</v>
      </c>
      <c r="O3340" s="95">
        <f t="shared" si="1546"/>
        <v>1000000</v>
      </c>
      <c r="P3340" s="95">
        <f t="shared" si="1546"/>
        <v>0</v>
      </c>
      <c r="Q3340" s="95">
        <f t="shared" si="1546"/>
        <v>0</v>
      </c>
      <c r="R3340" s="97">
        <f t="shared" si="1546"/>
        <v>0</v>
      </c>
    </row>
    <row r="3341" spans="1:18" ht="18" x14ac:dyDescent="0.3">
      <c r="A3341" s="2">
        <v>2022</v>
      </c>
      <c r="B3341" s="156" t="s">
        <v>477</v>
      </c>
      <c r="C3341" s="120" t="s">
        <v>431</v>
      </c>
      <c r="D3341" s="16" t="s">
        <v>18</v>
      </c>
      <c r="E3341" s="16">
        <v>20</v>
      </c>
      <c r="F3341" s="16" t="s">
        <v>19</v>
      </c>
      <c r="G3341" s="85" t="s">
        <v>432</v>
      </c>
      <c r="H3341" s="95">
        <f>+H3342+H3343</f>
        <v>0</v>
      </c>
      <c r="I3341" s="95">
        <f t="shared" ref="I3341:L3341" si="1547">+I3342+I3343</f>
        <v>0</v>
      </c>
      <c r="J3341" s="95">
        <f t="shared" si="1547"/>
        <v>0</v>
      </c>
      <c r="K3341" s="95">
        <f t="shared" si="1547"/>
        <v>1000000</v>
      </c>
      <c r="L3341" s="95">
        <f t="shared" si="1547"/>
        <v>0</v>
      </c>
      <c r="M3341" s="95">
        <f t="shared" si="1531"/>
        <v>1000000</v>
      </c>
      <c r="N3341" s="95">
        <f>+N3342+N3343</f>
        <v>1000000</v>
      </c>
      <c r="O3341" s="95">
        <f>+O3342+O3343</f>
        <v>1000000</v>
      </c>
      <c r="P3341" s="95">
        <f>+P3342+P3343</f>
        <v>0</v>
      </c>
      <c r="Q3341" s="95">
        <f t="shared" ref="Q3341:R3341" si="1548">+Q3342+Q3343</f>
        <v>0</v>
      </c>
      <c r="R3341" s="97">
        <f t="shared" si="1548"/>
        <v>0</v>
      </c>
    </row>
    <row r="3342" spans="1:18" ht="31.2" x14ac:dyDescent="0.3">
      <c r="A3342" s="2">
        <v>2022</v>
      </c>
      <c r="B3342" s="156" t="s">
        <v>477</v>
      </c>
      <c r="C3342" s="121" t="s">
        <v>478</v>
      </c>
      <c r="D3342" s="21" t="s">
        <v>18</v>
      </c>
      <c r="E3342" s="21">
        <v>20</v>
      </c>
      <c r="F3342" s="21" t="s">
        <v>19</v>
      </c>
      <c r="G3342" s="88" t="s">
        <v>425</v>
      </c>
      <c r="H3342" s="90">
        <v>0</v>
      </c>
      <c r="I3342" s="90">
        <v>0</v>
      </c>
      <c r="J3342" s="90">
        <v>0</v>
      </c>
      <c r="K3342" s="90">
        <v>500000</v>
      </c>
      <c r="L3342" s="90">
        <v>0</v>
      </c>
      <c r="M3342" s="90">
        <f t="shared" si="1531"/>
        <v>500000</v>
      </c>
      <c r="N3342" s="90">
        <f>+H3342+M3342</f>
        <v>500000</v>
      </c>
      <c r="O3342" s="92">
        <v>500000</v>
      </c>
      <c r="P3342" s="92">
        <v>0</v>
      </c>
      <c r="Q3342" s="90">
        <v>0</v>
      </c>
      <c r="R3342" s="91">
        <v>0</v>
      </c>
    </row>
    <row r="3343" spans="1:18" ht="31.2" x14ac:dyDescent="0.3">
      <c r="A3343" s="2">
        <v>2022</v>
      </c>
      <c r="B3343" s="156" t="s">
        <v>477</v>
      </c>
      <c r="C3343" s="121" t="s">
        <v>433</v>
      </c>
      <c r="D3343" s="21" t="s">
        <v>18</v>
      </c>
      <c r="E3343" s="21">
        <v>20</v>
      </c>
      <c r="F3343" s="21" t="s">
        <v>19</v>
      </c>
      <c r="G3343" s="88" t="s">
        <v>434</v>
      </c>
      <c r="H3343" s="90">
        <v>0</v>
      </c>
      <c r="I3343" s="90">
        <v>0</v>
      </c>
      <c r="J3343" s="90">
        <v>0</v>
      </c>
      <c r="K3343" s="90">
        <v>500000</v>
      </c>
      <c r="L3343" s="90">
        <v>0</v>
      </c>
      <c r="M3343" s="90">
        <f t="shared" si="1531"/>
        <v>500000</v>
      </c>
      <c r="N3343" s="90">
        <f>+H3343+M3343</f>
        <v>500000</v>
      </c>
      <c r="O3343" s="92">
        <v>500000</v>
      </c>
      <c r="P3343" s="92">
        <v>0</v>
      </c>
      <c r="Q3343" s="90">
        <v>0</v>
      </c>
      <c r="R3343" s="91">
        <v>0</v>
      </c>
    </row>
    <row r="3344" spans="1:18" ht="18" x14ac:dyDescent="0.3">
      <c r="A3344" s="2">
        <v>2022</v>
      </c>
      <c r="B3344" s="156" t="s">
        <v>477</v>
      </c>
      <c r="C3344" s="120" t="s">
        <v>77</v>
      </c>
      <c r="D3344" s="16" t="s">
        <v>18</v>
      </c>
      <c r="E3344" s="16">
        <v>20</v>
      </c>
      <c r="F3344" s="16" t="s">
        <v>19</v>
      </c>
      <c r="G3344" s="85" t="s">
        <v>78</v>
      </c>
      <c r="H3344" s="94">
        <f>+H3345+H3357</f>
        <v>19419071000</v>
      </c>
      <c r="I3344" s="94">
        <f>+I3345+I3357</f>
        <v>0</v>
      </c>
      <c r="J3344" s="94">
        <f>+J3345+J3357</f>
        <v>0</v>
      </c>
      <c r="K3344" s="94">
        <f>+K3345+K3357</f>
        <v>115000000</v>
      </c>
      <c r="L3344" s="94">
        <f>+L3345+L3357</f>
        <v>116000000</v>
      </c>
      <c r="M3344" s="94">
        <f t="shared" si="1531"/>
        <v>-1000000</v>
      </c>
      <c r="N3344" s="94">
        <f>+N3345+N3357</f>
        <v>19418071000</v>
      </c>
      <c r="O3344" s="94">
        <f t="shared" ref="O3344:R3344" si="1549">+O3345+O3357</f>
        <v>14102505918</v>
      </c>
      <c r="P3344" s="94">
        <f t="shared" si="1549"/>
        <v>12131539118.190001</v>
      </c>
      <c r="Q3344" s="94">
        <f t="shared" si="1549"/>
        <v>2518294952.9299998</v>
      </c>
      <c r="R3344" s="96">
        <f t="shared" si="1549"/>
        <v>2516221313.9299998</v>
      </c>
    </row>
    <row r="3345" spans="1:18" ht="18" x14ac:dyDescent="0.3">
      <c r="A3345" s="2">
        <v>2022</v>
      </c>
      <c r="B3345" s="156" t="s">
        <v>477</v>
      </c>
      <c r="C3345" s="120" t="s">
        <v>79</v>
      </c>
      <c r="D3345" s="16" t="s">
        <v>18</v>
      </c>
      <c r="E3345" s="16">
        <v>20</v>
      </c>
      <c r="F3345" s="16" t="s">
        <v>19</v>
      </c>
      <c r="G3345" s="85" t="s">
        <v>80</v>
      </c>
      <c r="H3345" s="95">
        <f>+H3346+H3350</f>
        <v>189934492</v>
      </c>
      <c r="I3345" s="95">
        <f>+I3346+I3350</f>
        <v>0</v>
      </c>
      <c r="J3345" s="95">
        <f>+J3346+J3350</f>
        <v>0</v>
      </c>
      <c r="K3345" s="95">
        <f>+K3346+K3350</f>
        <v>0</v>
      </c>
      <c r="L3345" s="95">
        <f>+L3346+L3350</f>
        <v>0</v>
      </c>
      <c r="M3345" s="95">
        <f t="shared" si="1531"/>
        <v>0</v>
      </c>
      <c r="N3345" s="95">
        <f>+N3346+N3350</f>
        <v>189934492</v>
      </c>
      <c r="O3345" s="95">
        <f t="shared" ref="O3345:R3345" si="1550">+O3346+O3350</f>
        <v>52616969</v>
      </c>
      <c r="P3345" s="95">
        <f t="shared" si="1550"/>
        <v>40608748.159999996</v>
      </c>
      <c r="Q3345" s="95">
        <f t="shared" si="1550"/>
        <v>5842275.1599999992</v>
      </c>
      <c r="R3345" s="97">
        <f t="shared" si="1550"/>
        <v>3768636.1599999997</v>
      </c>
    </row>
    <row r="3346" spans="1:18" ht="46.8" x14ac:dyDescent="0.3">
      <c r="A3346" s="2">
        <v>2022</v>
      </c>
      <c r="B3346" s="156" t="s">
        <v>477</v>
      </c>
      <c r="C3346" s="120" t="s">
        <v>81</v>
      </c>
      <c r="D3346" s="16" t="s">
        <v>18</v>
      </c>
      <c r="E3346" s="16">
        <v>20</v>
      </c>
      <c r="F3346" s="16" t="s">
        <v>19</v>
      </c>
      <c r="G3346" s="85" t="s">
        <v>82</v>
      </c>
      <c r="H3346" s="95">
        <f>+H3347+H3348+H3349</f>
        <v>22285314</v>
      </c>
      <c r="I3346" s="95">
        <f>+I3347+I3348+I3349</f>
        <v>0</v>
      </c>
      <c r="J3346" s="95">
        <f>+J3347+J3348+J3349</f>
        <v>0</v>
      </c>
      <c r="K3346" s="95">
        <f>+K3347+K3348+K3349</f>
        <v>0</v>
      </c>
      <c r="L3346" s="95">
        <f>+L3347+L3348+L3349</f>
        <v>0</v>
      </c>
      <c r="M3346" s="95">
        <f t="shared" si="1531"/>
        <v>0</v>
      </c>
      <c r="N3346" s="95">
        <f>+N3347+N3348+N3349</f>
        <v>22285314</v>
      </c>
      <c r="O3346" s="95">
        <f t="shared" ref="O3346:R3346" si="1551">+O3347+O3348+O3349</f>
        <v>7016724</v>
      </c>
      <c r="P3346" s="95">
        <f t="shared" si="1551"/>
        <v>3014738.84</v>
      </c>
      <c r="Q3346" s="95">
        <f t="shared" si="1551"/>
        <v>14.84</v>
      </c>
      <c r="R3346" s="97">
        <f t="shared" si="1551"/>
        <v>14.84</v>
      </c>
    </row>
    <row r="3347" spans="1:18" ht="46.8" x14ac:dyDescent="0.3">
      <c r="A3347" s="2">
        <v>2022</v>
      </c>
      <c r="B3347" s="156" t="s">
        <v>477</v>
      </c>
      <c r="C3347" s="121" t="s">
        <v>83</v>
      </c>
      <c r="D3347" s="21" t="s">
        <v>18</v>
      </c>
      <c r="E3347" s="21">
        <v>20</v>
      </c>
      <c r="F3347" s="21" t="s">
        <v>19</v>
      </c>
      <c r="G3347" s="88" t="s">
        <v>84</v>
      </c>
      <c r="H3347" s="90">
        <v>17785314</v>
      </c>
      <c r="I3347" s="90">
        <v>0</v>
      </c>
      <c r="J3347" s="90">
        <v>0</v>
      </c>
      <c r="K3347" s="90">
        <v>0</v>
      </c>
      <c r="L3347" s="90">
        <v>0</v>
      </c>
      <c r="M3347" s="90">
        <f t="shared" si="1531"/>
        <v>0</v>
      </c>
      <c r="N3347" s="90">
        <f>+H3347+M3347</f>
        <v>17785314</v>
      </c>
      <c r="O3347" s="92">
        <v>7015724</v>
      </c>
      <c r="P3347" s="92">
        <v>3014738.84</v>
      </c>
      <c r="Q3347" s="90">
        <v>14.84</v>
      </c>
      <c r="R3347" s="91">
        <v>14.84</v>
      </c>
    </row>
    <row r="3348" spans="1:18" ht="31.2" x14ac:dyDescent="0.3">
      <c r="A3348" s="2">
        <v>2022</v>
      </c>
      <c r="B3348" s="156" t="s">
        <v>477</v>
      </c>
      <c r="C3348" s="121" t="s">
        <v>85</v>
      </c>
      <c r="D3348" s="21" t="s">
        <v>18</v>
      </c>
      <c r="E3348" s="21">
        <v>20</v>
      </c>
      <c r="F3348" s="21" t="s">
        <v>19</v>
      </c>
      <c r="G3348" s="88" t="s">
        <v>86</v>
      </c>
      <c r="H3348" s="90">
        <v>1500000</v>
      </c>
      <c r="I3348" s="90">
        <v>0</v>
      </c>
      <c r="J3348" s="90">
        <v>0</v>
      </c>
      <c r="K3348" s="90">
        <v>0</v>
      </c>
      <c r="L3348" s="90">
        <v>0</v>
      </c>
      <c r="M3348" s="90">
        <f t="shared" si="1531"/>
        <v>0</v>
      </c>
      <c r="N3348" s="90">
        <f>+H3348+M3348</f>
        <v>1500000</v>
      </c>
      <c r="O3348" s="92">
        <v>1000</v>
      </c>
      <c r="P3348" s="92">
        <v>0</v>
      </c>
      <c r="Q3348" s="90">
        <v>0</v>
      </c>
      <c r="R3348" s="91">
        <v>0</v>
      </c>
    </row>
    <row r="3349" spans="1:18" ht="18" x14ac:dyDescent="0.3">
      <c r="A3349" s="2">
        <v>2022</v>
      </c>
      <c r="B3349" s="156" t="s">
        <v>477</v>
      </c>
      <c r="C3349" s="121" t="s">
        <v>457</v>
      </c>
      <c r="D3349" s="21" t="s">
        <v>18</v>
      </c>
      <c r="E3349" s="21">
        <v>20</v>
      </c>
      <c r="F3349" s="21" t="s">
        <v>19</v>
      </c>
      <c r="G3349" s="88" t="s">
        <v>458</v>
      </c>
      <c r="H3349" s="90">
        <v>3000000</v>
      </c>
      <c r="I3349" s="90">
        <v>0</v>
      </c>
      <c r="J3349" s="90">
        <v>0</v>
      </c>
      <c r="K3349" s="90">
        <v>0</v>
      </c>
      <c r="L3349" s="90">
        <v>0</v>
      </c>
      <c r="M3349" s="90">
        <f t="shared" si="1531"/>
        <v>0</v>
      </c>
      <c r="N3349" s="90">
        <f>+H3349+M3349</f>
        <v>3000000</v>
      </c>
      <c r="O3349" s="92">
        <v>0</v>
      </c>
      <c r="P3349" s="92">
        <v>0</v>
      </c>
      <c r="Q3349" s="90">
        <v>0</v>
      </c>
      <c r="R3349" s="91">
        <v>0</v>
      </c>
    </row>
    <row r="3350" spans="1:18" ht="31.2" x14ac:dyDescent="0.3">
      <c r="A3350" s="2">
        <v>2022</v>
      </c>
      <c r="B3350" s="156" t="s">
        <v>477</v>
      </c>
      <c r="C3350" s="122" t="s">
        <v>87</v>
      </c>
      <c r="D3350" s="16" t="s">
        <v>18</v>
      </c>
      <c r="E3350" s="16">
        <v>20</v>
      </c>
      <c r="F3350" s="16" t="s">
        <v>19</v>
      </c>
      <c r="G3350" s="85" t="s">
        <v>88</v>
      </c>
      <c r="H3350" s="95">
        <f>+H3351+H3352+H3354+H3355+H3356+H3353</f>
        <v>167649178</v>
      </c>
      <c r="I3350" s="95">
        <f>+I3351+I3352+I3354+I3355+I3356+I3353</f>
        <v>0</v>
      </c>
      <c r="J3350" s="95">
        <f>+J3351+J3352+J3354+J3355+J3356+J3353</f>
        <v>0</v>
      </c>
      <c r="K3350" s="95">
        <f>+K3351+K3352+K3354+K3355+K3356+K3353</f>
        <v>0</v>
      </c>
      <c r="L3350" s="95">
        <f>+L3351+L3352+L3354+L3355+L3356+L3353</f>
        <v>0</v>
      </c>
      <c r="M3350" s="95">
        <f t="shared" si="1531"/>
        <v>0</v>
      </c>
      <c r="N3350" s="95">
        <f>+N3351+N3352+N3354+N3355+N3356+N3353</f>
        <v>167649178</v>
      </c>
      <c r="O3350" s="95">
        <f t="shared" ref="O3350:R3350" si="1552">+O3351+O3352+O3354+O3355+O3356+O3353</f>
        <v>45600245</v>
      </c>
      <c r="P3350" s="95">
        <f t="shared" si="1552"/>
        <v>37594009.32</v>
      </c>
      <c r="Q3350" s="95">
        <f t="shared" si="1552"/>
        <v>5842260.3199999994</v>
      </c>
      <c r="R3350" s="97">
        <f t="shared" si="1552"/>
        <v>3768621.32</v>
      </c>
    </row>
    <row r="3351" spans="1:18" ht="31.2" x14ac:dyDescent="0.3">
      <c r="A3351" s="2">
        <v>2022</v>
      </c>
      <c r="B3351" s="156" t="s">
        <v>477</v>
      </c>
      <c r="C3351" s="123" t="s">
        <v>89</v>
      </c>
      <c r="D3351" s="21" t="s">
        <v>18</v>
      </c>
      <c r="E3351" s="21">
        <v>20</v>
      </c>
      <c r="F3351" s="21" t="s">
        <v>19</v>
      </c>
      <c r="G3351" s="88" t="s">
        <v>90</v>
      </c>
      <c r="H3351" s="90">
        <v>97696672</v>
      </c>
      <c r="I3351" s="90">
        <v>0</v>
      </c>
      <c r="J3351" s="90">
        <v>0</v>
      </c>
      <c r="K3351" s="90">
        <v>0</v>
      </c>
      <c r="L3351" s="90">
        <v>0</v>
      </c>
      <c r="M3351" s="90">
        <f t="shared" si="1531"/>
        <v>0</v>
      </c>
      <c r="N3351" s="90">
        <f t="shared" ref="N3351:N3356" si="1553">+H3351+M3351</f>
        <v>97696672</v>
      </c>
      <c r="O3351" s="92">
        <v>3120210</v>
      </c>
      <c r="P3351" s="92">
        <v>2119215.48</v>
      </c>
      <c r="Q3351" s="90">
        <v>5.48</v>
      </c>
      <c r="R3351" s="91">
        <v>5.48</v>
      </c>
    </row>
    <row r="3352" spans="1:18" ht="46.8" x14ac:dyDescent="0.3">
      <c r="A3352" s="2">
        <v>2022</v>
      </c>
      <c r="B3352" s="156" t="s">
        <v>477</v>
      </c>
      <c r="C3352" s="123" t="s">
        <v>91</v>
      </c>
      <c r="D3352" s="21" t="s">
        <v>18</v>
      </c>
      <c r="E3352" s="21">
        <v>20</v>
      </c>
      <c r="F3352" s="21" t="s">
        <v>19</v>
      </c>
      <c r="G3352" s="88" t="s">
        <v>92</v>
      </c>
      <c r="H3352" s="90">
        <v>53360773</v>
      </c>
      <c r="I3352" s="90">
        <v>0</v>
      </c>
      <c r="J3352" s="90">
        <v>0</v>
      </c>
      <c r="K3352" s="90">
        <v>0</v>
      </c>
      <c r="L3352" s="90">
        <v>0</v>
      </c>
      <c r="M3352" s="90">
        <f t="shared" si="1531"/>
        <v>0</v>
      </c>
      <c r="N3352" s="90">
        <f t="shared" si="1553"/>
        <v>53360773</v>
      </c>
      <c r="O3352" s="92">
        <v>34669480</v>
      </c>
      <c r="P3352" s="92">
        <v>34668625.340000004</v>
      </c>
      <c r="Q3352" s="90">
        <v>5841641.3399999999</v>
      </c>
      <c r="R3352" s="91">
        <v>3768002.34</v>
      </c>
    </row>
    <row r="3353" spans="1:18" ht="18" x14ac:dyDescent="0.3">
      <c r="A3353" s="2">
        <v>2022</v>
      </c>
      <c r="B3353" s="156" t="s">
        <v>477</v>
      </c>
      <c r="C3353" s="123" t="s">
        <v>93</v>
      </c>
      <c r="D3353" s="21" t="s">
        <v>18</v>
      </c>
      <c r="E3353" s="21">
        <v>20</v>
      </c>
      <c r="F3353" s="21" t="s">
        <v>19</v>
      </c>
      <c r="G3353" s="88" t="s">
        <v>94</v>
      </c>
      <c r="H3353" s="90">
        <v>3000000</v>
      </c>
      <c r="I3353" s="90">
        <v>0</v>
      </c>
      <c r="J3353" s="90">
        <v>0</v>
      </c>
      <c r="K3353" s="90">
        <v>0</v>
      </c>
      <c r="L3353" s="90">
        <v>0</v>
      </c>
      <c r="M3353" s="90">
        <f t="shared" si="1531"/>
        <v>0</v>
      </c>
      <c r="N3353" s="90">
        <f t="shared" si="1553"/>
        <v>3000000</v>
      </c>
      <c r="O3353" s="92">
        <v>1000</v>
      </c>
      <c r="P3353" s="92">
        <v>0</v>
      </c>
      <c r="Q3353" s="90">
        <v>0</v>
      </c>
      <c r="R3353" s="91">
        <v>0</v>
      </c>
    </row>
    <row r="3354" spans="1:18" ht="46.8" x14ac:dyDescent="0.3">
      <c r="A3354" s="2">
        <v>2022</v>
      </c>
      <c r="B3354" s="156" t="s">
        <v>477</v>
      </c>
      <c r="C3354" s="123" t="s">
        <v>95</v>
      </c>
      <c r="D3354" s="21" t="s">
        <v>18</v>
      </c>
      <c r="E3354" s="21">
        <v>20</v>
      </c>
      <c r="F3354" s="21" t="s">
        <v>19</v>
      </c>
      <c r="G3354" s="88" t="s">
        <v>96</v>
      </c>
      <c r="H3354" s="90">
        <v>3492117</v>
      </c>
      <c r="I3354" s="90">
        <v>0</v>
      </c>
      <c r="J3354" s="90">
        <v>0</v>
      </c>
      <c r="K3354" s="90">
        <v>0</v>
      </c>
      <c r="L3354" s="90">
        <v>0</v>
      </c>
      <c r="M3354" s="90">
        <f t="shared" si="1531"/>
        <v>0</v>
      </c>
      <c r="N3354" s="90">
        <f t="shared" si="1553"/>
        <v>3492117</v>
      </c>
      <c r="O3354" s="92">
        <v>1505260</v>
      </c>
      <c r="P3354" s="92">
        <v>504261.51</v>
      </c>
      <c r="Q3354" s="90">
        <v>1.51</v>
      </c>
      <c r="R3354" s="91">
        <v>1.51</v>
      </c>
    </row>
    <row r="3355" spans="1:18" ht="18" x14ac:dyDescent="0.3">
      <c r="A3355" s="2">
        <v>2022</v>
      </c>
      <c r="B3355" s="156" t="s">
        <v>477</v>
      </c>
      <c r="C3355" s="123" t="s">
        <v>97</v>
      </c>
      <c r="D3355" s="21" t="s">
        <v>18</v>
      </c>
      <c r="E3355" s="21">
        <v>20</v>
      </c>
      <c r="F3355" s="21" t="s">
        <v>19</v>
      </c>
      <c r="G3355" s="88" t="s">
        <v>98</v>
      </c>
      <c r="H3355" s="90">
        <v>8099616</v>
      </c>
      <c r="I3355" s="90">
        <v>0</v>
      </c>
      <c r="J3355" s="90">
        <v>0</v>
      </c>
      <c r="K3355" s="90">
        <v>0</v>
      </c>
      <c r="L3355" s="90">
        <v>0</v>
      </c>
      <c r="M3355" s="90">
        <f t="shared" si="1531"/>
        <v>0</v>
      </c>
      <c r="N3355" s="90">
        <f t="shared" si="1553"/>
        <v>8099616</v>
      </c>
      <c r="O3355" s="92">
        <v>6302295</v>
      </c>
      <c r="P3355" s="92">
        <v>301296.56</v>
      </c>
      <c r="Q3355" s="90">
        <v>1.56</v>
      </c>
      <c r="R3355" s="91">
        <v>1.56</v>
      </c>
    </row>
    <row r="3356" spans="1:18" ht="18" x14ac:dyDescent="0.3">
      <c r="A3356" s="2">
        <v>2022</v>
      </c>
      <c r="B3356" s="156" t="s">
        <v>477</v>
      </c>
      <c r="C3356" s="123" t="s">
        <v>99</v>
      </c>
      <c r="D3356" s="21" t="s">
        <v>18</v>
      </c>
      <c r="E3356" s="21">
        <v>20</v>
      </c>
      <c r="F3356" s="21" t="s">
        <v>19</v>
      </c>
      <c r="G3356" s="88" t="s">
        <v>100</v>
      </c>
      <c r="H3356" s="90">
        <v>2000000</v>
      </c>
      <c r="I3356" s="90">
        <v>0</v>
      </c>
      <c r="J3356" s="90">
        <v>0</v>
      </c>
      <c r="K3356" s="90">
        <v>0</v>
      </c>
      <c r="L3356" s="90">
        <v>0</v>
      </c>
      <c r="M3356" s="90">
        <f t="shared" si="1531"/>
        <v>0</v>
      </c>
      <c r="N3356" s="90">
        <f t="shared" si="1553"/>
        <v>2000000</v>
      </c>
      <c r="O3356" s="92">
        <v>2000</v>
      </c>
      <c r="P3356" s="92">
        <v>610.42999999999995</v>
      </c>
      <c r="Q3356" s="90">
        <v>610.42999999999995</v>
      </c>
      <c r="R3356" s="91">
        <v>610.42999999999995</v>
      </c>
    </row>
    <row r="3357" spans="1:18" ht="18" x14ac:dyDescent="0.3">
      <c r="A3357" s="2">
        <v>2022</v>
      </c>
      <c r="B3357" s="156" t="s">
        <v>477</v>
      </c>
      <c r="C3357" s="120" t="s">
        <v>101</v>
      </c>
      <c r="D3357" s="16" t="s">
        <v>18</v>
      </c>
      <c r="E3357" s="16">
        <v>20</v>
      </c>
      <c r="F3357" s="16" t="s">
        <v>19</v>
      </c>
      <c r="G3357" s="85" t="s">
        <v>102</v>
      </c>
      <c r="H3357" s="95">
        <f>+H3358+H3369+H3376+H3382+H3365</f>
        <v>19229136508</v>
      </c>
      <c r="I3357" s="95">
        <f>+I3358+I3369+I3376+I3382+I3365</f>
        <v>0</v>
      </c>
      <c r="J3357" s="95">
        <f>+J3358+J3369+J3376+J3382+J3365</f>
        <v>0</v>
      </c>
      <c r="K3357" s="95">
        <f>+K3358+K3369+K3376+K3382+K3365</f>
        <v>115000000</v>
      </c>
      <c r="L3357" s="95">
        <f>+L3358+L3369+L3376+L3382+L3365</f>
        <v>116000000</v>
      </c>
      <c r="M3357" s="95">
        <f t="shared" si="1531"/>
        <v>-1000000</v>
      </c>
      <c r="N3357" s="95">
        <f>+N3358+N3369+N3376+N3382+N3365</f>
        <v>19228136508</v>
      </c>
      <c r="O3357" s="95">
        <f t="shared" ref="O3357:R3357" si="1554">+O3358+O3369+O3376+O3382+O3365</f>
        <v>14049888949</v>
      </c>
      <c r="P3357" s="95">
        <f t="shared" si="1554"/>
        <v>12090930370.030001</v>
      </c>
      <c r="Q3357" s="95">
        <f t="shared" si="1554"/>
        <v>2512452677.77</v>
      </c>
      <c r="R3357" s="97">
        <f t="shared" si="1554"/>
        <v>2512452677.77</v>
      </c>
    </row>
    <row r="3358" spans="1:18" ht="62.4" x14ac:dyDescent="0.3">
      <c r="A3358" s="2">
        <v>2022</v>
      </c>
      <c r="B3358" s="156" t="s">
        <v>477</v>
      </c>
      <c r="C3358" s="120" t="s">
        <v>103</v>
      </c>
      <c r="D3358" s="16" t="s">
        <v>18</v>
      </c>
      <c r="E3358" s="16">
        <v>20</v>
      </c>
      <c r="F3358" s="16" t="s">
        <v>19</v>
      </c>
      <c r="G3358" s="85" t="s">
        <v>104</v>
      </c>
      <c r="H3358" s="95">
        <f>+H3359+H3362+H3363+H3364+H3361+H3360</f>
        <v>952153325</v>
      </c>
      <c r="I3358" s="95">
        <f>+I3359+I3362+I3363+I3364+I3361+I3360</f>
        <v>0</v>
      </c>
      <c r="J3358" s="95">
        <f>+J3359+J3362+J3363+J3364+J3361+J3360</f>
        <v>0</v>
      </c>
      <c r="K3358" s="95">
        <f>+K3359+K3362+K3363+K3364+K3361+K3360</f>
        <v>45000000</v>
      </c>
      <c r="L3358" s="95">
        <f>+L3359+L3362+L3363+L3364+L3361+L3360</f>
        <v>0</v>
      </c>
      <c r="M3358" s="95">
        <f t="shared" si="1531"/>
        <v>45000000</v>
      </c>
      <c r="N3358" s="95">
        <f>+N3359+N3362+N3363+N3364+N3361+N3360</f>
        <v>997153325</v>
      </c>
      <c r="O3358" s="95">
        <f t="shared" ref="O3358:R3358" si="1555">+O3359+O3362+O3363+O3364+O3361+O3360</f>
        <v>751274569.33000004</v>
      </c>
      <c r="P3358" s="95">
        <f t="shared" si="1555"/>
        <v>402442615.30000001</v>
      </c>
      <c r="Q3358" s="95">
        <f t="shared" si="1555"/>
        <v>89975751.170000002</v>
      </c>
      <c r="R3358" s="97">
        <f t="shared" si="1555"/>
        <v>89975751.170000002</v>
      </c>
    </row>
    <row r="3359" spans="1:18" ht="31.2" x14ac:dyDescent="0.3">
      <c r="A3359" s="2">
        <v>2022</v>
      </c>
      <c r="B3359" s="156" t="s">
        <v>477</v>
      </c>
      <c r="C3359" s="121" t="s">
        <v>105</v>
      </c>
      <c r="D3359" s="21" t="s">
        <v>18</v>
      </c>
      <c r="E3359" s="21">
        <v>20</v>
      </c>
      <c r="F3359" s="21" t="s">
        <v>19</v>
      </c>
      <c r="G3359" s="88" t="s">
        <v>106</v>
      </c>
      <c r="H3359" s="90">
        <v>16420000</v>
      </c>
      <c r="I3359" s="90">
        <v>0</v>
      </c>
      <c r="J3359" s="90">
        <v>0</v>
      </c>
      <c r="K3359" s="90">
        <v>0</v>
      </c>
      <c r="L3359" s="90">
        <v>0</v>
      </c>
      <c r="M3359" s="90">
        <f t="shared" si="1531"/>
        <v>0</v>
      </c>
      <c r="N3359" s="90">
        <f t="shared" ref="N3359:N3364" si="1556">+H3359+M3359</f>
        <v>16420000</v>
      </c>
      <c r="O3359" s="92">
        <v>2400000</v>
      </c>
      <c r="P3359" s="92">
        <v>2400000</v>
      </c>
      <c r="Q3359" s="90">
        <v>458631.2</v>
      </c>
      <c r="R3359" s="91">
        <v>458631.2</v>
      </c>
    </row>
    <row r="3360" spans="1:18" ht="18" x14ac:dyDescent="0.3">
      <c r="A3360" s="2">
        <v>2022</v>
      </c>
      <c r="B3360" s="156" t="s">
        <v>477</v>
      </c>
      <c r="C3360" s="121" t="s">
        <v>443</v>
      </c>
      <c r="D3360" s="21" t="s">
        <v>18</v>
      </c>
      <c r="E3360" s="21">
        <v>20</v>
      </c>
      <c r="F3360" s="21" t="s">
        <v>19</v>
      </c>
      <c r="G3360" s="88" t="s">
        <v>444</v>
      </c>
      <c r="H3360" s="90">
        <v>86852600</v>
      </c>
      <c r="I3360" s="90">
        <v>0</v>
      </c>
      <c r="J3360" s="90">
        <v>0</v>
      </c>
      <c r="K3360" s="90">
        <v>45000000</v>
      </c>
      <c r="L3360" s="90">
        <v>0</v>
      </c>
      <c r="M3360" s="90">
        <f t="shared" si="1531"/>
        <v>45000000</v>
      </c>
      <c r="N3360" s="90">
        <f t="shared" si="1556"/>
        <v>131852600</v>
      </c>
      <c r="O3360" s="92">
        <v>130852600</v>
      </c>
      <c r="P3360" s="92">
        <v>130852600</v>
      </c>
      <c r="Q3360" s="90">
        <v>51627174</v>
      </c>
      <c r="R3360" s="91">
        <v>51627174</v>
      </c>
    </row>
    <row r="3361" spans="1:18" ht="18" x14ac:dyDescent="0.3">
      <c r="A3361" s="2">
        <v>2022</v>
      </c>
      <c r="B3361" s="156" t="s">
        <v>477</v>
      </c>
      <c r="C3361" s="121" t="s">
        <v>397</v>
      </c>
      <c r="D3361" s="21" t="s">
        <v>18</v>
      </c>
      <c r="E3361" s="21">
        <v>20</v>
      </c>
      <c r="F3361" s="21" t="s">
        <v>19</v>
      </c>
      <c r="G3361" s="88" t="s">
        <v>398</v>
      </c>
      <c r="H3361" s="90">
        <v>15717514</v>
      </c>
      <c r="I3361" s="90">
        <v>0</v>
      </c>
      <c r="J3361" s="90">
        <v>0</v>
      </c>
      <c r="K3361" s="90">
        <v>0</v>
      </c>
      <c r="L3361" s="90">
        <v>0</v>
      </c>
      <c r="M3361" s="90">
        <f t="shared" si="1531"/>
        <v>0</v>
      </c>
      <c r="N3361" s="90">
        <f t="shared" si="1556"/>
        <v>15717514</v>
      </c>
      <c r="O3361" s="92">
        <v>2942570</v>
      </c>
      <c r="P3361" s="92">
        <v>2941578.95</v>
      </c>
      <c r="Q3361" s="90">
        <v>8.9499999999999993</v>
      </c>
      <c r="R3361" s="91">
        <v>8.9499999999999993</v>
      </c>
    </row>
    <row r="3362" spans="1:18" ht="18" x14ac:dyDescent="0.3">
      <c r="A3362" s="2">
        <v>2022</v>
      </c>
      <c r="B3362" s="156" t="s">
        <v>477</v>
      </c>
      <c r="C3362" s="121" t="s">
        <v>107</v>
      </c>
      <c r="D3362" s="21" t="s">
        <v>18</v>
      </c>
      <c r="E3362" s="21">
        <v>20</v>
      </c>
      <c r="F3362" s="21" t="s">
        <v>19</v>
      </c>
      <c r="G3362" s="88" t="s">
        <v>108</v>
      </c>
      <c r="H3362" s="90">
        <v>25215211</v>
      </c>
      <c r="I3362" s="90">
        <v>0</v>
      </c>
      <c r="J3362" s="90">
        <v>0</v>
      </c>
      <c r="K3362" s="90">
        <v>0</v>
      </c>
      <c r="L3362" s="90">
        <v>0</v>
      </c>
      <c r="M3362" s="90">
        <f t="shared" si="1531"/>
        <v>0</v>
      </c>
      <c r="N3362" s="90">
        <f t="shared" si="1556"/>
        <v>25215211</v>
      </c>
      <c r="O3362" s="92">
        <v>4360983.33</v>
      </c>
      <c r="P3362" s="92">
        <v>4360005.5199999996</v>
      </c>
      <c r="Q3362" s="90">
        <v>369922.19</v>
      </c>
      <c r="R3362" s="91">
        <v>369922.19</v>
      </c>
    </row>
    <row r="3363" spans="1:18" ht="18" x14ac:dyDescent="0.3">
      <c r="A3363" s="2">
        <v>2022</v>
      </c>
      <c r="B3363" s="156" t="s">
        <v>477</v>
      </c>
      <c r="C3363" s="121" t="s">
        <v>109</v>
      </c>
      <c r="D3363" s="21" t="s">
        <v>18</v>
      </c>
      <c r="E3363" s="21">
        <v>20</v>
      </c>
      <c r="F3363" s="21" t="s">
        <v>19</v>
      </c>
      <c r="G3363" s="88" t="s">
        <v>110</v>
      </c>
      <c r="H3363" s="90">
        <v>421698000</v>
      </c>
      <c r="I3363" s="90">
        <v>0</v>
      </c>
      <c r="J3363" s="90">
        <v>0</v>
      </c>
      <c r="K3363" s="90">
        <v>0</v>
      </c>
      <c r="L3363" s="90">
        <v>0</v>
      </c>
      <c r="M3363" s="90">
        <f t="shared" si="1531"/>
        <v>0</v>
      </c>
      <c r="N3363" s="90">
        <f t="shared" si="1556"/>
        <v>421698000</v>
      </c>
      <c r="O3363" s="92">
        <v>224468416</v>
      </c>
      <c r="P3363" s="92">
        <v>224376945.83000001</v>
      </c>
      <c r="Q3363" s="90">
        <v>8529.83</v>
      </c>
      <c r="R3363" s="91">
        <v>8529.83</v>
      </c>
    </row>
    <row r="3364" spans="1:18" ht="31.2" x14ac:dyDescent="0.3">
      <c r="A3364" s="2">
        <v>2022</v>
      </c>
      <c r="B3364" s="156" t="s">
        <v>477</v>
      </c>
      <c r="C3364" s="121" t="s">
        <v>111</v>
      </c>
      <c r="D3364" s="21" t="s">
        <v>18</v>
      </c>
      <c r="E3364" s="21">
        <v>20</v>
      </c>
      <c r="F3364" s="21" t="s">
        <v>19</v>
      </c>
      <c r="G3364" s="88" t="s">
        <v>112</v>
      </c>
      <c r="H3364" s="90">
        <v>386250000</v>
      </c>
      <c r="I3364" s="90">
        <v>0</v>
      </c>
      <c r="J3364" s="90">
        <v>0</v>
      </c>
      <c r="K3364" s="90">
        <v>0</v>
      </c>
      <c r="L3364" s="90">
        <v>0</v>
      </c>
      <c r="M3364" s="90">
        <f t="shared" si="1531"/>
        <v>0</v>
      </c>
      <c r="N3364" s="90">
        <f t="shared" si="1556"/>
        <v>386250000</v>
      </c>
      <c r="O3364" s="92">
        <v>386250000</v>
      </c>
      <c r="P3364" s="92">
        <v>37511485</v>
      </c>
      <c r="Q3364" s="90">
        <v>37511485</v>
      </c>
      <c r="R3364" s="91">
        <v>37511485</v>
      </c>
    </row>
    <row r="3365" spans="1:18" ht="46.8" x14ac:dyDescent="0.3">
      <c r="A3365" s="2">
        <v>2022</v>
      </c>
      <c r="B3365" s="156" t="s">
        <v>477</v>
      </c>
      <c r="C3365" s="120" t="s">
        <v>113</v>
      </c>
      <c r="D3365" s="16" t="s">
        <v>18</v>
      </c>
      <c r="E3365" s="16">
        <v>20</v>
      </c>
      <c r="F3365" s="16" t="s">
        <v>19</v>
      </c>
      <c r="G3365" s="85" t="s">
        <v>114</v>
      </c>
      <c r="H3365" s="95">
        <f>+H3366+H3367+H3368</f>
        <v>9992637352</v>
      </c>
      <c r="I3365" s="95">
        <f>+I3366+I3367+I3368</f>
        <v>0</v>
      </c>
      <c r="J3365" s="95">
        <f>+J3366+J3367+J3368</f>
        <v>0</v>
      </c>
      <c r="K3365" s="95">
        <f>+K3366+K3367+K3368</f>
        <v>0</v>
      </c>
      <c r="L3365" s="95">
        <f>+L3366+L3367+L3368</f>
        <v>46000000</v>
      </c>
      <c r="M3365" s="95">
        <f t="shared" si="1531"/>
        <v>-46000000</v>
      </c>
      <c r="N3365" s="95">
        <f>+N3366+N3367+N3368</f>
        <v>9946637352</v>
      </c>
      <c r="O3365" s="95">
        <f t="shared" ref="O3365:R3365" si="1557">+O3366+O3367+O3368</f>
        <v>6129083977</v>
      </c>
      <c r="P3365" s="95">
        <f t="shared" si="1557"/>
        <v>5469154209.3800001</v>
      </c>
      <c r="Q3365" s="95">
        <f t="shared" si="1557"/>
        <v>2191362784.8800001</v>
      </c>
      <c r="R3365" s="97">
        <f t="shared" si="1557"/>
        <v>2191362784.8800001</v>
      </c>
    </row>
    <row r="3366" spans="1:18" ht="18" x14ac:dyDescent="0.3">
      <c r="A3366" s="2">
        <v>2022</v>
      </c>
      <c r="B3366" s="156" t="s">
        <v>477</v>
      </c>
      <c r="C3366" s="121" t="s">
        <v>115</v>
      </c>
      <c r="D3366" s="21" t="s">
        <v>18</v>
      </c>
      <c r="E3366" s="21">
        <v>20</v>
      </c>
      <c r="F3366" s="21" t="s">
        <v>19</v>
      </c>
      <c r="G3366" s="88" t="s">
        <v>116</v>
      </c>
      <c r="H3366" s="90">
        <v>1637544870</v>
      </c>
      <c r="I3366" s="90">
        <v>0</v>
      </c>
      <c r="J3366" s="90">
        <v>0</v>
      </c>
      <c r="K3366" s="90">
        <v>0</v>
      </c>
      <c r="L3366" s="90">
        <v>0</v>
      </c>
      <c r="M3366" s="90">
        <f t="shared" si="1531"/>
        <v>0</v>
      </c>
      <c r="N3366" s="90">
        <f>+H3366+M3366</f>
        <v>1637544870</v>
      </c>
      <c r="O3366" s="90">
        <v>1102557146</v>
      </c>
      <c r="P3366" s="90">
        <v>1102532155</v>
      </c>
      <c r="Q3366" s="90">
        <v>1098146359</v>
      </c>
      <c r="R3366" s="91">
        <v>1098146359</v>
      </c>
    </row>
    <row r="3367" spans="1:18" ht="18" x14ac:dyDescent="0.3">
      <c r="A3367" s="2">
        <v>2022</v>
      </c>
      <c r="B3367" s="156" t="s">
        <v>477</v>
      </c>
      <c r="C3367" s="121" t="s">
        <v>117</v>
      </c>
      <c r="D3367" s="21" t="s">
        <v>18</v>
      </c>
      <c r="E3367" s="21">
        <v>20</v>
      </c>
      <c r="F3367" s="21" t="s">
        <v>19</v>
      </c>
      <c r="G3367" s="88" t="s">
        <v>118</v>
      </c>
      <c r="H3367" s="90">
        <v>8350831932</v>
      </c>
      <c r="I3367" s="90">
        <v>0</v>
      </c>
      <c r="J3367" s="90">
        <v>0</v>
      </c>
      <c r="K3367" s="90">
        <v>0</v>
      </c>
      <c r="L3367" s="90">
        <v>46000000</v>
      </c>
      <c r="M3367" s="90">
        <f t="shared" si="1531"/>
        <v>-46000000</v>
      </c>
      <c r="N3367" s="90">
        <f>+H3367+M3367</f>
        <v>8304831932</v>
      </c>
      <c r="O3367" s="90">
        <v>5025158434</v>
      </c>
      <c r="P3367" s="90">
        <v>4365255653.5</v>
      </c>
      <c r="Q3367" s="90">
        <v>1093216422</v>
      </c>
      <c r="R3367" s="91">
        <v>1093216422</v>
      </c>
    </row>
    <row r="3368" spans="1:18" ht="31.2" x14ac:dyDescent="0.3">
      <c r="A3368" s="2">
        <v>2022</v>
      </c>
      <c r="B3368" s="156" t="s">
        <v>477</v>
      </c>
      <c r="C3368" s="121" t="s">
        <v>119</v>
      </c>
      <c r="D3368" s="21" t="s">
        <v>18</v>
      </c>
      <c r="E3368" s="21">
        <v>20</v>
      </c>
      <c r="F3368" s="21" t="s">
        <v>19</v>
      </c>
      <c r="G3368" s="88" t="s">
        <v>120</v>
      </c>
      <c r="H3368" s="90">
        <v>4260550</v>
      </c>
      <c r="I3368" s="90">
        <v>0</v>
      </c>
      <c r="J3368" s="90">
        <v>0</v>
      </c>
      <c r="K3368" s="90">
        <v>0</v>
      </c>
      <c r="L3368" s="90">
        <v>0</v>
      </c>
      <c r="M3368" s="90">
        <f t="shared" si="1531"/>
        <v>0</v>
      </c>
      <c r="N3368" s="90">
        <f>+H3368+M3368</f>
        <v>4260550</v>
      </c>
      <c r="O3368" s="90">
        <v>1368397</v>
      </c>
      <c r="P3368" s="90">
        <v>1366400.88</v>
      </c>
      <c r="Q3368" s="90">
        <v>3.88</v>
      </c>
      <c r="R3368" s="91">
        <v>3.88</v>
      </c>
    </row>
    <row r="3369" spans="1:18" ht="31.2" x14ac:dyDescent="0.3">
      <c r="A3369" s="2">
        <v>2022</v>
      </c>
      <c r="B3369" s="156" t="s">
        <v>477</v>
      </c>
      <c r="C3369" s="120" t="s">
        <v>121</v>
      </c>
      <c r="D3369" s="16" t="s">
        <v>18</v>
      </c>
      <c r="E3369" s="16">
        <v>20</v>
      </c>
      <c r="F3369" s="16" t="s">
        <v>19</v>
      </c>
      <c r="G3369" s="85" t="s">
        <v>122</v>
      </c>
      <c r="H3369" s="95">
        <f>SUM(H3370:H3375)</f>
        <v>7651445831</v>
      </c>
      <c r="I3369" s="95">
        <f>SUM(I3370:I3375)</f>
        <v>0</v>
      </c>
      <c r="J3369" s="95">
        <f>SUM(J3370:J3375)</f>
        <v>0</v>
      </c>
      <c r="K3369" s="95">
        <f>SUM(K3370:K3375)</f>
        <v>70000000</v>
      </c>
      <c r="L3369" s="95">
        <f>SUM(L3370:L3375)</f>
        <v>70000000</v>
      </c>
      <c r="M3369" s="95">
        <f t="shared" si="1531"/>
        <v>0</v>
      </c>
      <c r="N3369" s="95">
        <f>SUM(N3370:N3375)</f>
        <v>7651445831</v>
      </c>
      <c r="O3369" s="95">
        <f t="shared" ref="O3369:R3369" si="1558">SUM(O3370:O3375)</f>
        <v>6639974252.6700001</v>
      </c>
      <c r="P3369" s="95">
        <f t="shared" si="1558"/>
        <v>5863155749.3800001</v>
      </c>
      <c r="Q3369" s="95">
        <f t="shared" si="1558"/>
        <v>230481890.16999999</v>
      </c>
      <c r="R3369" s="97">
        <f t="shared" si="1558"/>
        <v>230481890.16999999</v>
      </c>
    </row>
    <row r="3370" spans="1:18" ht="18" x14ac:dyDescent="0.3">
      <c r="A3370" s="2">
        <v>2022</v>
      </c>
      <c r="B3370" s="156" t="s">
        <v>477</v>
      </c>
      <c r="C3370" s="121" t="s">
        <v>123</v>
      </c>
      <c r="D3370" s="21" t="s">
        <v>18</v>
      </c>
      <c r="E3370" s="21">
        <v>20</v>
      </c>
      <c r="F3370" s="21" t="s">
        <v>19</v>
      </c>
      <c r="G3370" s="88" t="s">
        <v>124</v>
      </c>
      <c r="H3370" s="90">
        <v>2184505767</v>
      </c>
      <c r="I3370" s="90">
        <v>0</v>
      </c>
      <c r="J3370" s="90">
        <v>0</v>
      </c>
      <c r="K3370" s="90">
        <v>0</v>
      </c>
      <c r="L3370" s="90">
        <v>70000000</v>
      </c>
      <c r="M3370" s="90">
        <f t="shared" si="1531"/>
        <v>-70000000</v>
      </c>
      <c r="N3370" s="90">
        <f t="shared" ref="N3370:N3375" si="1559">+H3370+M3370</f>
        <v>2114505767</v>
      </c>
      <c r="O3370" s="90">
        <v>1975657208</v>
      </c>
      <c r="P3370" s="90">
        <v>1974300494.3800001</v>
      </c>
      <c r="Q3370" s="90">
        <v>77061298.379999995</v>
      </c>
      <c r="R3370" s="91">
        <v>77061298.379999995</v>
      </c>
    </row>
    <row r="3371" spans="1:18" ht="31.2" x14ac:dyDescent="0.3">
      <c r="A3371" s="2">
        <v>2022</v>
      </c>
      <c r="B3371" s="156" t="s">
        <v>477</v>
      </c>
      <c r="C3371" s="121" t="s">
        <v>125</v>
      </c>
      <c r="D3371" s="21" t="s">
        <v>18</v>
      </c>
      <c r="E3371" s="21">
        <v>20</v>
      </c>
      <c r="F3371" s="21" t="s">
        <v>19</v>
      </c>
      <c r="G3371" s="88" t="s">
        <v>126</v>
      </c>
      <c r="H3371" s="90">
        <v>3068205231</v>
      </c>
      <c r="I3371" s="90">
        <v>0</v>
      </c>
      <c r="J3371" s="90">
        <v>0</v>
      </c>
      <c r="K3371" s="90">
        <v>70000000</v>
      </c>
      <c r="L3371" s="90">
        <v>0</v>
      </c>
      <c r="M3371" s="90">
        <f t="shared" si="1531"/>
        <v>70000000</v>
      </c>
      <c r="N3371" s="90">
        <f t="shared" si="1559"/>
        <v>3138205231</v>
      </c>
      <c r="O3371" s="90">
        <v>3088528518</v>
      </c>
      <c r="P3371" s="90">
        <v>2957423374.52</v>
      </c>
      <c r="Q3371" s="90">
        <v>89271059.519999996</v>
      </c>
      <c r="R3371" s="91">
        <v>89271059.519999996</v>
      </c>
    </row>
    <row r="3372" spans="1:18" ht="31.2" x14ac:dyDescent="0.3">
      <c r="A3372" s="2">
        <v>2022</v>
      </c>
      <c r="B3372" s="156" t="s">
        <v>477</v>
      </c>
      <c r="C3372" s="121" t="s">
        <v>127</v>
      </c>
      <c r="D3372" s="21" t="s">
        <v>18</v>
      </c>
      <c r="E3372" s="21">
        <v>20</v>
      </c>
      <c r="F3372" s="21" t="s">
        <v>19</v>
      </c>
      <c r="G3372" s="88" t="s">
        <v>128</v>
      </c>
      <c r="H3372" s="90">
        <v>373553600</v>
      </c>
      <c r="I3372" s="90">
        <v>0</v>
      </c>
      <c r="J3372" s="90">
        <v>0</v>
      </c>
      <c r="K3372" s="90">
        <v>0</v>
      </c>
      <c r="L3372" s="90">
        <v>0</v>
      </c>
      <c r="M3372" s="90">
        <f t="shared" ref="M3372:M3435" si="1560">+I3372-J3372+K3372-L3372</f>
        <v>0</v>
      </c>
      <c r="N3372" s="90">
        <f t="shared" si="1559"/>
        <v>373553600</v>
      </c>
      <c r="O3372" s="90">
        <v>258583600</v>
      </c>
      <c r="P3372" s="90">
        <v>55027210.590000004</v>
      </c>
      <c r="Q3372" s="90">
        <v>5416210.5899999999</v>
      </c>
      <c r="R3372" s="91">
        <v>5416210.5899999999</v>
      </c>
    </row>
    <row r="3373" spans="1:18" ht="18" x14ac:dyDescent="0.3">
      <c r="A3373" s="2">
        <v>2022</v>
      </c>
      <c r="B3373" s="156" t="s">
        <v>477</v>
      </c>
      <c r="C3373" s="121" t="s">
        <v>129</v>
      </c>
      <c r="D3373" s="21" t="s">
        <v>18</v>
      </c>
      <c r="E3373" s="21">
        <v>20</v>
      </c>
      <c r="F3373" s="21" t="s">
        <v>19</v>
      </c>
      <c r="G3373" s="88" t="s">
        <v>130</v>
      </c>
      <c r="H3373" s="90">
        <v>1353159517</v>
      </c>
      <c r="I3373" s="90">
        <v>0</v>
      </c>
      <c r="J3373" s="90">
        <v>0</v>
      </c>
      <c r="K3373" s="90">
        <v>0</v>
      </c>
      <c r="L3373" s="90">
        <v>0</v>
      </c>
      <c r="M3373" s="90">
        <f t="shared" si="1560"/>
        <v>0</v>
      </c>
      <c r="N3373" s="90">
        <f t="shared" si="1559"/>
        <v>1353159517</v>
      </c>
      <c r="O3373" s="90">
        <v>1015367926.67</v>
      </c>
      <c r="P3373" s="90">
        <v>658287863.72000003</v>
      </c>
      <c r="Q3373" s="90">
        <v>58728515.509999998</v>
      </c>
      <c r="R3373" s="91">
        <v>58728515.509999998</v>
      </c>
    </row>
    <row r="3374" spans="1:18" ht="46.8" x14ac:dyDescent="0.3">
      <c r="A3374" s="2">
        <v>2022</v>
      </c>
      <c r="B3374" s="156" t="s">
        <v>477</v>
      </c>
      <c r="C3374" s="121" t="s">
        <v>131</v>
      </c>
      <c r="D3374" s="21" t="s">
        <v>18</v>
      </c>
      <c r="E3374" s="21">
        <v>20</v>
      </c>
      <c r="F3374" s="21" t="s">
        <v>19</v>
      </c>
      <c r="G3374" s="88" t="s">
        <v>132</v>
      </c>
      <c r="H3374" s="90">
        <v>213650000</v>
      </c>
      <c r="I3374" s="90">
        <v>0</v>
      </c>
      <c r="J3374" s="90">
        <v>0</v>
      </c>
      <c r="K3374" s="90">
        <v>0</v>
      </c>
      <c r="L3374" s="90">
        <v>0</v>
      </c>
      <c r="M3374" s="90">
        <f t="shared" si="1560"/>
        <v>0</v>
      </c>
      <c r="N3374" s="90">
        <f t="shared" si="1559"/>
        <v>213650000</v>
      </c>
      <c r="O3374" s="90">
        <v>83700000</v>
      </c>
      <c r="P3374" s="90">
        <v>1132.06</v>
      </c>
      <c r="Q3374" s="90">
        <v>1132.06</v>
      </c>
      <c r="R3374" s="91">
        <v>1132.06</v>
      </c>
    </row>
    <row r="3375" spans="1:18" ht="46.8" x14ac:dyDescent="0.3">
      <c r="A3375" s="2">
        <v>2022</v>
      </c>
      <c r="B3375" s="156" t="s">
        <v>477</v>
      </c>
      <c r="C3375" s="121" t="s">
        <v>133</v>
      </c>
      <c r="D3375" s="21" t="s">
        <v>18</v>
      </c>
      <c r="E3375" s="21">
        <v>20</v>
      </c>
      <c r="F3375" s="21" t="s">
        <v>19</v>
      </c>
      <c r="G3375" s="88" t="s">
        <v>134</v>
      </c>
      <c r="H3375" s="90">
        <v>458371716</v>
      </c>
      <c r="I3375" s="90">
        <v>0</v>
      </c>
      <c r="J3375" s="90">
        <v>0</v>
      </c>
      <c r="K3375" s="90">
        <v>0</v>
      </c>
      <c r="L3375" s="90">
        <v>0</v>
      </c>
      <c r="M3375" s="90">
        <f t="shared" si="1560"/>
        <v>0</v>
      </c>
      <c r="N3375" s="90">
        <f t="shared" si="1559"/>
        <v>458371716</v>
      </c>
      <c r="O3375" s="90">
        <v>218137000</v>
      </c>
      <c r="P3375" s="90">
        <v>218115674.11000001</v>
      </c>
      <c r="Q3375" s="90">
        <v>3674.11</v>
      </c>
      <c r="R3375" s="91">
        <v>3674.11</v>
      </c>
    </row>
    <row r="3376" spans="1:18" ht="31.2" x14ac:dyDescent="0.3">
      <c r="A3376" s="2">
        <v>2022</v>
      </c>
      <c r="B3376" s="156" t="s">
        <v>477</v>
      </c>
      <c r="C3376" s="120" t="s">
        <v>135</v>
      </c>
      <c r="D3376" s="16" t="s">
        <v>18</v>
      </c>
      <c r="E3376" s="16">
        <v>20</v>
      </c>
      <c r="F3376" s="16" t="s">
        <v>19</v>
      </c>
      <c r="G3376" s="85" t="s">
        <v>136</v>
      </c>
      <c r="H3376" s="95">
        <f>SUM(H3377:H3381)</f>
        <v>587900000</v>
      </c>
      <c r="I3376" s="95">
        <f>SUM(I3377:I3381)</f>
        <v>0</v>
      </c>
      <c r="J3376" s="95">
        <f>SUM(J3377:J3381)</f>
        <v>0</v>
      </c>
      <c r="K3376" s="95">
        <f>SUM(K3377:K3381)</f>
        <v>0</v>
      </c>
      <c r="L3376" s="95">
        <f>SUM(L3377:L3381)</f>
        <v>0</v>
      </c>
      <c r="M3376" s="95">
        <f t="shared" si="1560"/>
        <v>0</v>
      </c>
      <c r="N3376" s="95">
        <f>SUM(N3377:N3381)</f>
        <v>587900000</v>
      </c>
      <c r="O3376" s="95">
        <f t="shared" ref="O3376:R3376" si="1561">SUM(O3377:O3381)</f>
        <v>523556150</v>
      </c>
      <c r="P3376" s="95">
        <f t="shared" si="1561"/>
        <v>350177795.97000003</v>
      </c>
      <c r="Q3376" s="95">
        <f t="shared" si="1561"/>
        <v>177795.97</v>
      </c>
      <c r="R3376" s="97">
        <f t="shared" si="1561"/>
        <v>177795.97</v>
      </c>
    </row>
    <row r="3377" spans="1:18" ht="18" x14ac:dyDescent="0.3">
      <c r="A3377" s="2">
        <v>2022</v>
      </c>
      <c r="B3377" s="156" t="s">
        <v>477</v>
      </c>
      <c r="C3377" s="121" t="s">
        <v>137</v>
      </c>
      <c r="D3377" s="21" t="s">
        <v>18</v>
      </c>
      <c r="E3377" s="21">
        <v>20</v>
      </c>
      <c r="F3377" s="21" t="s">
        <v>19</v>
      </c>
      <c r="G3377" s="88" t="s">
        <v>138</v>
      </c>
      <c r="H3377" s="90">
        <v>282000000</v>
      </c>
      <c r="I3377" s="90">
        <v>0</v>
      </c>
      <c r="J3377" s="90">
        <v>0</v>
      </c>
      <c r="K3377" s="90">
        <v>0</v>
      </c>
      <c r="L3377" s="90">
        <v>0</v>
      </c>
      <c r="M3377" s="90">
        <f t="shared" si="1560"/>
        <v>0</v>
      </c>
      <c r="N3377" s="90">
        <f t="shared" ref="N3377:N3382" si="1562">+H3377+M3377</f>
        <v>282000000</v>
      </c>
      <c r="O3377" s="90">
        <v>282000000</v>
      </c>
      <c r="P3377" s="90">
        <v>120000000</v>
      </c>
      <c r="Q3377" s="90">
        <v>0</v>
      </c>
      <c r="R3377" s="91">
        <v>0</v>
      </c>
    </row>
    <row r="3378" spans="1:18" ht="31.2" x14ac:dyDescent="0.3">
      <c r="A3378" s="2">
        <v>2022</v>
      </c>
      <c r="B3378" s="156" t="s">
        <v>477</v>
      </c>
      <c r="C3378" s="121" t="s">
        <v>139</v>
      </c>
      <c r="D3378" s="21" t="s">
        <v>18</v>
      </c>
      <c r="E3378" s="21">
        <v>20</v>
      </c>
      <c r="F3378" s="21" t="s">
        <v>19</v>
      </c>
      <c r="G3378" s="88" t="s">
        <v>140</v>
      </c>
      <c r="H3378" s="90">
        <v>35000000</v>
      </c>
      <c r="I3378" s="90">
        <v>0</v>
      </c>
      <c r="J3378" s="90">
        <v>0</v>
      </c>
      <c r="K3378" s="90">
        <v>0</v>
      </c>
      <c r="L3378" s="90">
        <v>0</v>
      </c>
      <c r="M3378" s="90">
        <f t="shared" si="1560"/>
        <v>0</v>
      </c>
      <c r="N3378" s="90">
        <f t="shared" si="1562"/>
        <v>35000000</v>
      </c>
      <c r="O3378" s="90">
        <v>10005350</v>
      </c>
      <c r="P3378" s="90">
        <v>377.6</v>
      </c>
      <c r="Q3378" s="90">
        <v>377.6</v>
      </c>
      <c r="R3378" s="91">
        <v>377.6</v>
      </c>
    </row>
    <row r="3379" spans="1:18" ht="46.8" x14ac:dyDescent="0.3">
      <c r="A3379" s="2">
        <v>2022</v>
      </c>
      <c r="B3379" s="156" t="s">
        <v>477</v>
      </c>
      <c r="C3379" s="121" t="s">
        <v>141</v>
      </c>
      <c r="D3379" s="21" t="s">
        <v>18</v>
      </c>
      <c r="E3379" s="21">
        <v>20</v>
      </c>
      <c r="F3379" s="21" t="s">
        <v>19</v>
      </c>
      <c r="G3379" s="88" t="s">
        <v>142</v>
      </c>
      <c r="H3379" s="90">
        <v>1500000</v>
      </c>
      <c r="I3379" s="90">
        <v>0</v>
      </c>
      <c r="J3379" s="90">
        <v>0</v>
      </c>
      <c r="K3379" s="90">
        <v>0</v>
      </c>
      <c r="L3379" s="90">
        <v>0</v>
      </c>
      <c r="M3379" s="90">
        <f t="shared" si="1560"/>
        <v>0</v>
      </c>
      <c r="N3379" s="90">
        <f t="shared" si="1562"/>
        <v>1500000</v>
      </c>
      <c r="O3379" s="90">
        <v>1500000</v>
      </c>
      <c r="P3379" s="90">
        <v>173296</v>
      </c>
      <c r="Q3379" s="90">
        <v>173296</v>
      </c>
      <c r="R3379" s="91">
        <v>173296</v>
      </c>
    </row>
    <row r="3380" spans="1:18" ht="31.2" x14ac:dyDescent="0.3">
      <c r="A3380" s="2">
        <v>2022</v>
      </c>
      <c r="B3380" s="156" t="s">
        <v>477</v>
      </c>
      <c r="C3380" s="121" t="s">
        <v>143</v>
      </c>
      <c r="D3380" s="21" t="s">
        <v>18</v>
      </c>
      <c r="E3380" s="21">
        <v>20</v>
      </c>
      <c r="F3380" s="21" t="s">
        <v>19</v>
      </c>
      <c r="G3380" s="88" t="s">
        <v>144</v>
      </c>
      <c r="H3380" s="90">
        <v>239400000</v>
      </c>
      <c r="I3380" s="90">
        <v>0</v>
      </c>
      <c r="J3380" s="90">
        <v>0</v>
      </c>
      <c r="K3380" s="90">
        <v>0</v>
      </c>
      <c r="L3380" s="90">
        <v>0</v>
      </c>
      <c r="M3380" s="90">
        <f t="shared" si="1560"/>
        <v>0</v>
      </c>
      <c r="N3380" s="92">
        <f t="shared" si="1562"/>
        <v>239400000</v>
      </c>
      <c r="O3380" s="90">
        <v>200050800</v>
      </c>
      <c r="P3380" s="90">
        <v>200004122.37</v>
      </c>
      <c r="Q3380" s="90">
        <v>4122.37</v>
      </c>
      <c r="R3380" s="91">
        <v>4122.37</v>
      </c>
    </row>
    <row r="3381" spans="1:18" ht="18" x14ac:dyDescent="0.3">
      <c r="A3381" s="2">
        <v>2022</v>
      </c>
      <c r="B3381" s="156" t="s">
        <v>477</v>
      </c>
      <c r="C3381" s="121" t="s">
        <v>145</v>
      </c>
      <c r="D3381" s="21" t="s">
        <v>18</v>
      </c>
      <c r="E3381" s="21">
        <v>20</v>
      </c>
      <c r="F3381" s="21" t="s">
        <v>19</v>
      </c>
      <c r="G3381" s="88" t="s">
        <v>146</v>
      </c>
      <c r="H3381" s="90">
        <v>30000000</v>
      </c>
      <c r="I3381" s="90">
        <v>0</v>
      </c>
      <c r="J3381" s="90">
        <v>0</v>
      </c>
      <c r="K3381" s="90">
        <v>0</v>
      </c>
      <c r="L3381" s="90">
        <v>0</v>
      </c>
      <c r="M3381" s="90">
        <f t="shared" si="1560"/>
        <v>0</v>
      </c>
      <c r="N3381" s="92">
        <f t="shared" si="1562"/>
        <v>30000000</v>
      </c>
      <c r="O3381" s="90">
        <v>30000000</v>
      </c>
      <c r="P3381" s="90">
        <v>30000000</v>
      </c>
      <c r="Q3381" s="90">
        <v>0</v>
      </c>
      <c r="R3381" s="91">
        <v>0</v>
      </c>
    </row>
    <row r="3382" spans="1:18" ht="18" x14ac:dyDescent="0.3">
      <c r="A3382" s="2">
        <v>2022</v>
      </c>
      <c r="B3382" s="156" t="s">
        <v>477</v>
      </c>
      <c r="C3382" s="120" t="s">
        <v>147</v>
      </c>
      <c r="D3382" s="16" t="s">
        <v>18</v>
      </c>
      <c r="E3382" s="16">
        <v>20</v>
      </c>
      <c r="F3382" s="16" t="s">
        <v>19</v>
      </c>
      <c r="G3382" s="85" t="s">
        <v>148</v>
      </c>
      <c r="H3382" s="95">
        <v>45000000</v>
      </c>
      <c r="I3382" s="95">
        <v>0</v>
      </c>
      <c r="J3382" s="95">
        <v>0</v>
      </c>
      <c r="K3382" s="95">
        <v>0</v>
      </c>
      <c r="L3382" s="95">
        <v>0</v>
      </c>
      <c r="M3382" s="95">
        <f t="shared" si="1560"/>
        <v>0</v>
      </c>
      <c r="N3382" s="95">
        <f t="shared" si="1562"/>
        <v>45000000</v>
      </c>
      <c r="O3382" s="95">
        <v>6000000</v>
      </c>
      <c r="P3382" s="95">
        <v>6000000</v>
      </c>
      <c r="Q3382" s="95">
        <v>454455.58</v>
      </c>
      <c r="R3382" s="97">
        <v>454455.58</v>
      </c>
    </row>
    <row r="3383" spans="1:18" ht="18" x14ac:dyDescent="0.3">
      <c r="A3383" s="2">
        <v>2022</v>
      </c>
      <c r="B3383" s="156" t="s">
        <v>477</v>
      </c>
      <c r="C3383" s="120" t="s">
        <v>149</v>
      </c>
      <c r="D3383" s="16" t="s">
        <v>172</v>
      </c>
      <c r="E3383" s="16">
        <v>10</v>
      </c>
      <c r="F3383" s="16" t="s">
        <v>19</v>
      </c>
      <c r="G3383" s="85" t="s">
        <v>150</v>
      </c>
      <c r="H3383" s="95">
        <f>+H3395</f>
        <v>1451042370</v>
      </c>
      <c r="I3383" s="95">
        <f t="shared" ref="I3383:L3383" si="1563">+I3395</f>
        <v>0</v>
      </c>
      <c r="J3383" s="95">
        <f t="shared" si="1563"/>
        <v>0</v>
      </c>
      <c r="K3383" s="95">
        <f t="shared" si="1563"/>
        <v>0</v>
      </c>
      <c r="L3383" s="95">
        <f t="shared" si="1563"/>
        <v>0</v>
      </c>
      <c r="M3383" s="95">
        <f t="shared" si="1560"/>
        <v>0</v>
      </c>
      <c r="N3383" s="95">
        <f t="shared" ref="N3383:R3383" si="1564">+N3395</f>
        <v>1451042370</v>
      </c>
      <c r="O3383" s="95">
        <f t="shared" si="1564"/>
        <v>0</v>
      </c>
      <c r="P3383" s="95">
        <f t="shared" si="1564"/>
        <v>0</v>
      </c>
      <c r="Q3383" s="95">
        <f t="shared" si="1564"/>
        <v>0</v>
      </c>
      <c r="R3383" s="97">
        <f t="shared" si="1564"/>
        <v>0</v>
      </c>
    </row>
    <row r="3384" spans="1:18" ht="18" x14ac:dyDescent="0.3">
      <c r="A3384" s="2">
        <v>2022</v>
      </c>
      <c r="B3384" s="156" t="s">
        <v>477</v>
      </c>
      <c r="C3384" s="120" t="s">
        <v>149</v>
      </c>
      <c r="D3384" s="16" t="s">
        <v>18</v>
      </c>
      <c r="E3384" s="16">
        <v>20</v>
      </c>
      <c r="F3384" s="16" t="s">
        <v>19</v>
      </c>
      <c r="G3384" s="85" t="s">
        <v>150</v>
      </c>
      <c r="H3384" s="95">
        <f>+H3385+H3388+H3394</f>
        <v>13400055000</v>
      </c>
      <c r="I3384" s="95">
        <f t="shared" ref="I3384:R3384" si="1565">+I3385+I3388+I3394</f>
        <v>0</v>
      </c>
      <c r="J3384" s="95">
        <f t="shared" si="1565"/>
        <v>0</v>
      </c>
      <c r="K3384" s="95">
        <f t="shared" si="1565"/>
        <v>0</v>
      </c>
      <c r="L3384" s="95">
        <f t="shared" si="1565"/>
        <v>0</v>
      </c>
      <c r="M3384" s="95">
        <f t="shared" si="1560"/>
        <v>0</v>
      </c>
      <c r="N3384" s="95">
        <f t="shared" si="1565"/>
        <v>13400055000</v>
      </c>
      <c r="O3384" s="95">
        <f t="shared" si="1565"/>
        <v>232514000</v>
      </c>
      <c r="P3384" s="95">
        <f t="shared" si="1565"/>
        <v>31325540.359999999</v>
      </c>
      <c r="Q3384" s="95">
        <f t="shared" si="1565"/>
        <v>31194319.359999999</v>
      </c>
      <c r="R3384" s="97">
        <f t="shared" si="1565"/>
        <v>31194319.359999999</v>
      </c>
    </row>
    <row r="3385" spans="1:18" ht="18" x14ac:dyDescent="0.3">
      <c r="A3385" s="2">
        <v>2022</v>
      </c>
      <c r="B3385" s="156" t="s">
        <v>477</v>
      </c>
      <c r="C3385" s="120" t="s">
        <v>151</v>
      </c>
      <c r="D3385" s="16" t="s">
        <v>18</v>
      </c>
      <c r="E3385" s="16">
        <v>20</v>
      </c>
      <c r="F3385" s="16" t="s">
        <v>19</v>
      </c>
      <c r="G3385" s="85" t="s">
        <v>152</v>
      </c>
      <c r="H3385" s="95">
        <f>+H3386</f>
        <v>5574395000</v>
      </c>
      <c r="I3385" s="95">
        <f t="shared" ref="I3385:R3386" si="1566">+I3386</f>
        <v>0</v>
      </c>
      <c r="J3385" s="95">
        <f t="shared" si="1566"/>
        <v>0</v>
      </c>
      <c r="K3385" s="95">
        <f t="shared" si="1566"/>
        <v>0</v>
      </c>
      <c r="L3385" s="95">
        <f t="shared" si="1566"/>
        <v>0</v>
      </c>
      <c r="M3385" s="95">
        <f t="shared" si="1560"/>
        <v>0</v>
      </c>
      <c r="N3385" s="95">
        <f t="shared" si="1566"/>
        <v>5574395000</v>
      </c>
      <c r="O3385" s="95">
        <f t="shared" si="1566"/>
        <v>0</v>
      </c>
      <c r="P3385" s="95">
        <f t="shared" si="1566"/>
        <v>0</v>
      </c>
      <c r="Q3385" s="95">
        <f t="shared" si="1566"/>
        <v>0</v>
      </c>
      <c r="R3385" s="97">
        <f t="shared" si="1566"/>
        <v>0</v>
      </c>
    </row>
    <row r="3386" spans="1:18" ht="18" x14ac:dyDescent="0.3">
      <c r="A3386" s="2">
        <v>2022</v>
      </c>
      <c r="B3386" s="156" t="s">
        <v>477</v>
      </c>
      <c r="C3386" s="120" t="s">
        <v>459</v>
      </c>
      <c r="D3386" s="16" t="s">
        <v>18</v>
      </c>
      <c r="E3386" s="16">
        <v>20</v>
      </c>
      <c r="F3386" s="16" t="s">
        <v>19</v>
      </c>
      <c r="G3386" s="85" t="s">
        <v>460</v>
      </c>
      <c r="H3386" s="95">
        <f>+H3387</f>
        <v>5574395000</v>
      </c>
      <c r="I3386" s="95">
        <f t="shared" si="1566"/>
        <v>0</v>
      </c>
      <c r="J3386" s="95">
        <f t="shared" si="1566"/>
        <v>0</v>
      </c>
      <c r="K3386" s="95">
        <f t="shared" si="1566"/>
        <v>0</v>
      </c>
      <c r="L3386" s="95">
        <f t="shared" si="1566"/>
        <v>0</v>
      </c>
      <c r="M3386" s="95">
        <f t="shared" si="1560"/>
        <v>0</v>
      </c>
      <c r="N3386" s="95">
        <f t="shared" si="1566"/>
        <v>5574395000</v>
      </c>
      <c r="O3386" s="95">
        <f t="shared" si="1566"/>
        <v>0</v>
      </c>
      <c r="P3386" s="95">
        <f t="shared" si="1566"/>
        <v>0</v>
      </c>
      <c r="Q3386" s="95">
        <f t="shared" si="1566"/>
        <v>0</v>
      </c>
      <c r="R3386" s="97">
        <f t="shared" si="1566"/>
        <v>0</v>
      </c>
    </row>
    <row r="3387" spans="1:18" ht="31.2" x14ac:dyDescent="0.3">
      <c r="A3387" s="2">
        <v>2022</v>
      </c>
      <c r="B3387" s="156" t="s">
        <v>477</v>
      </c>
      <c r="C3387" s="121" t="s">
        <v>461</v>
      </c>
      <c r="D3387" s="21" t="s">
        <v>18</v>
      </c>
      <c r="E3387" s="21">
        <v>20</v>
      </c>
      <c r="F3387" s="21" t="s">
        <v>19</v>
      </c>
      <c r="G3387" s="88" t="s">
        <v>462</v>
      </c>
      <c r="H3387" s="106">
        <v>5574395000</v>
      </c>
      <c r="I3387" s="90">
        <v>0</v>
      </c>
      <c r="J3387" s="90">
        <v>0</v>
      </c>
      <c r="K3387" s="90">
        <v>0</v>
      </c>
      <c r="L3387" s="90">
        <v>0</v>
      </c>
      <c r="M3387" s="90">
        <f t="shared" si="1560"/>
        <v>0</v>
      </c>
      <c r="N3387" s="90">
        <f>+H3387+M3387</f>
        <v>5574395000</v>
      </c>
      <c r="O3387" s="90">
        <v>0</v>
      </c>
      <c r="P3387" s="90">
        <v>0</v>
      </c>
      <c r="Q3387" s="90">
        <v>0</v>
      </c>
      <c r="R3387" s="91">
        <v>0</v>
      </c>
    </row>
    <row r="3388" spans="1:18" ht="18" x14ac:dyDescent="0.3">
      <c r="A3388" s="2">
        <v>2022</v>
      </c>
      <c r="B3388" s="156" t="s">
        <v>477</v>
      </c>
      <c r="C3388" s="120" t="s">
        <v>157</v>
      </c>
      <c r="D3388" s="16" t="s">
        <v>18</v>
      </c>
      <c r="E3388" s="16">
        <v>20</v>
      </c>
      <c r="F3388" s="16" t="s">
        <v>19</v>
      </c>
      <c r="G3388" s="85" t="s">
        <v>427</v>
      </c>
      <c r="H3388" s="95">
        <f t="shared" ref="H3388:L3389" si="1567">+H3389</f>
        <v>193264000</v>
      </c>
      <c r="I3388" s="95">
        <f t="shared" si="1567"/>
        <v>0</v>
      </c>
      <c r="J3388" s="95">
        <f t="shared" si="1567"/>
        <v>0</v>
      </c>
      <c r="K3388" s="95">
        <f t="shared" si="1567"/>
        <v>0</v>
      </c>
      <c r="L3388" s="95">
        <f t="shared" si="1567"/>
        <v>0</v>
      </c>
      <c r="M3388" s="95">
        <f t="shared" si="1560"/>
        <v>0</v>
      </c>
      <c r="N3388" s="95">
        <f>+N3389</f>
        <v>193264000</v>
      </c>
      <c r="O3388" s="95">
        <f t="shared" ref="O3388:R3389" si="1568">+O3389</f>
        <v>193264000</v>
      </c>
      <c r="P3388" s="95">
        <f t="shared" si="1568"/>
        <v>131221</v>
      </c>
      <c r="Q3388" s="95">
        <f t="shared" si="1568"/>
        <v>0</v>
      </c>
      <c r="R3388" s="97">
        <f t="shared" si="1568"/>
        <v>0</v>
      </c>
    </row>
    <row r="3389" spans="1:18" ht="31.2" x14ac:dyDescent="0.3">
      <c r="A3389" s="2">
        <v>2022</v>
      </c>
      <c r="B3389" s="156" t="s">
        <v>477</v>
      </c>
      <c r="C3389" s="120" t="s">
        <v>159</v>
      </c>
      <c r="D3389" s="16" t="s">
        <v>18</v>
      </c>
      <c r="E3389" s="16">
        <v>20</v>
      </c>
      <c r="F3389" s="16" t="s">
        <v>19</v>
      </c>
      <c r="G3389" s="85" t="s">
        <v>160</v>
      </c>
      <c r="H3389" s="95">
        <f t="shared" si="1567"/>
        <v>193264000</v>
      </c>
      <c r="I3389" s="95">
        <f t="shared" si="1567"/>
        <v>0</v>
      </c>
      <c r="J3389" s="95">
        <f t="shared" si="1567"/>
        <v>0</v>
      </c>
      <c r="K3389" s="95">
        <f t="shared" si="1567"/>
        <v>0</v>
      </c>
      <c r="L3389" s="95">
        <f t="shared" si="1567"/>
        <v>0</v>
      </c>
      <c r="M3389" s="95">
        <f t="shared" si="1560"/>
        <v>0</v>
      </c>
      <c r="N3389" s="95">
        <f>+N3390</f>
        <v>193264000</v>
      </c>
      <c r="O3389" s="95">
        <f t="shared" si="1568"/>
        <v>193264000</v>
      </c>
      <c r="P3389" s="95">
        <f t="shared" si="1568"/>
        <v>131221</v>
      </c>
      <c r="Q3389" s="95">
        <f t="shared" si="1568"/>
        <v>0</v>
      </c>
      <c r="R3389" s="97">
        <f t="shared" si="1568"/>
        <v>0</v>
      </c>
    </row>
    <row r="3390" spans="1:18" ht="31.2" x14ac:dyDescent="0.3">
      <c r="A3390" s="2">
        <v>2022</v>
      </c>
      <c r="B3390" s="156" t="s">
        <v>477</v>
      </c>
      <c r="C3390" s="120" t="s">
        <v>161</v>
      </c>
      <c r="D3390" s="16" t="s">
        <v>18</v>
      </c>
      <c r="E3390" s="16">
        <v>20</v>
      </c>
      <c r="F3390" s="16" t="s">
        <v>19</v>
      </c>
      <c r="G3390" s="85" t="s">
        <v>162</v>
      </c>
      <c r="H3390" s="95">
        <f>+H3391+H3392</f>
        <v>193264000</v>
      </c>
      <c r="I3390" s="95">
        <f>+I3391+I3392</f>
        <v>0</v>
      </c>
      <c r="J3390" s="95">
        <f>+J3391+J3392</f>
        <v>0</v>
      </c>
      <c r="K3390" s="95">
        <f>+K3391+K3392</f>
        <v>0</v>
      </c>
      <c r="L3390" s="95">
        <f>+L3391+L3392</f>
        <v>0</v>
      </c>
      <c r="M3390" s="95">
        <f t="shared" si="1560"/>
        <v>0</v>
      </c>
      <c r="N3390" s="95">
        <f>+N3391+N3392</f>
        <v>193264000</v>
      </c>
      <c r="O3390" s="95">
        <f t="shared" ref="O3390:R3390" si="1569">+O3391+O3392</f>
        <v>193264000</v>
      </c>
      <c r="P3390" s="95">
        <f t="shared" si="1569"/>
        <v>131221</v>
      </c>
      <c r="Q3390" s="95">
        <f t="shared" si="1569"/>
        <v>0</v>
      </c>
      <c r="R3390" s="97">
        <f t="shared" si="1569"/>
        <v>0</v>
      </c>
    </row>
    <row r="3391" spans="1:18" ht="18" x14ac:dyDescent="0.3">
      <c r="A3391" s="2">
        <v>2022</v>
      </c>
      <c r="B3391" s="156" t="s">
        <v>477</v>
      </c>
      <c r="C3391" s="121" t="s">
        <v>163</v>
      </c>
      <c r="D3391" s="21" t="s">
        <v>18</v>
      </c>
      <c r="E3391" s="21">
        <v>20</v>
      </c>
      <c r="F3391" s="21" t="s">
        <v>19</v>
      </c>
      <c r="G3391" s="88" t="s">
        <v>164</v>
      </c>
      <c r="H3391" s="90">
        <v>92662153</v>
      </c>
      <c r="I3391" s="90">
        <v>0</v>
      </c>
      <c r="J3391" s="90">
        <v>0</v>
      </c>
      <c r="K3391" s="90">
        <v>0</v>
      </c>
      <c r="L3391" s="90">
        <v>0</v>
      </c>
      <c r="M3391" s="90">
        <f t="shared" si="1560"/>
        <v>0</v>
      </c>
      <c r="N3391" s="90">
        <f t="shared" ref="N3391:N3399" si="1570">+H3391+M3391</f>
        <v>92662153</v>
      </c>
      <c r="O3391" s="90">
        <v>92662153</v>
      </c>
      <c r="P3391" s="90">
        <v>131221</v>
      </c>
      <c r="Q3391" s="90">
        <v>0</v>
      </c>
      <c r="R3391" s="91">
        <v>0</v>
      </c>
    </row>
    <row r="3392" spans="1:18" ht="31.2" x14ac:dyDescent="0.3">
      <c r="A3392" s="2">
        <v>2022</v>
      </c>
      <c r="B3392" s="156" t="s">
        <v>477</v>
      </c>
      <c r="C3392" s="121" t="s">
        <v>165</v>
      </c>
      <c r="D3392" s="21" t="s">
        <v>18</v>
      </c>
      <c r="E3392" s="21">
        <v>20</v>
      </c>
      <c r="F3392" s="21" t="s">
        <v>19</v>
      </c>
      <c r="G3392" s="88" t="s">
        <v>166</v>
      </c>
      <c r="H3392" s="90">
        <v>100601847</v>
      </c>
      <c r="I3392" s="90">
        <v>0</v>
      </c>
      <c r="J3392" s="90">
        <v>0</v>
      </c>
      <c r="K3392" s="90">
        <v>0</v>
      </c>
      <c r="L3392" s="90">
        <v>0</v>
      </c>
      <c r="M3392" s="90">
        <f t="shared" si="1560"/>
        <v>0</v>
      </c>
      <c r="N3392" s="90">
        <f t="shared" si="1570"/>
        <v>100601847</v>
      </c>
      <c r="O3392" s="90">
        <v>100601847</v>
      </c>
      <c r="P3392" s="90">
        <v>0</v>
      </c>
      <c r="Q3392" s="90">
        <v>0</v>
      </c>
      <c r="R3392" s="91">
        <v>0</v>
      </c>
    </row>
    <row r="3393" spans="1:18" ht="18" x14ac:dyDescent="0.3">
      <c r="A3393" s="2">
        <v>2022</v>
      </c>
      <c r="B3393" s="156" t="s">
        <v>477</v>
      </c>
      <c r="C3393" s="120" t="s">
        <v>167</v>
      </c>
      <c r="D3393" s="16" t="s">
        <v>172</v>
      </c>
      <c r="E3393" s="16">
        <v>10</v>
      </c>
      <c r="F3393" s="16" t="s">
        <v>19</v>
      </c>
      <c r="G3393" s="85" t="s">
        <v>168</v>
      </c>
      <c r="H3393" s="95">
        <f>+H3395</f>
        <v>1451042370</v>
      </c>
      <c r="I3393" s="95">
        <f t="shared" ref="I3393:L3395" si="1571">+I3395</f>
        <v>0</v>
      </c>
      <c r="J3393" s="95">
        <f t="shared" si="1571"/>
        <v>0</v>
      </c>
      <c r="K3393" s="95">
        <f t="shared" si="1571"/>
        <v>0</v>
      </c>
      <c r="L3393" s="95">
        <f t="shared" si="1571"/>
        <v>0</v>
      </c>
      <c r="M3393" s="95">
        <f t="shared" si="1560"/>
        <v>0</v>
      </c>
      <c r="N3393" s="95">
        <f t="shared" si="1570"/>
        <v>1451042370</v>
      </c>
      <c r="O3393" s="95">
        <f t="shared" ref="O3393:R3395" si="1572">+O3395</f>
        <v>0</v>
      </c>
      <c r="P3393" s="95">
        <f t="shared" si="1572"/>
        <v>0</v>
      </c>
      <c r="Q3393" s="95">
        <f t="shared" si="1572"/>
        <v>0</v>
      </c>
      <c r="R3393" s="97">
        <f t="shared" si="1572"/>
        <v>0</v>
      </c>
    </row>
    <row r="3394" spans="1:18" ht="18" x14ac:dyDescent="0.3">
      <c r="A3394" s="2">
        <v>2022</v>
      </c>
      <c r="B3394" s="156" t="s">
        <v>477</v>
      </c>
      <c r="C3394" s="120" t="s">
        <v>167</v>
      </c>
      <c r="D3394" s="16" t="s">
        <v>18</v>
      </c>
      <c r="E3394" s="16">
        <v>20</v>
      </c>
      <c r="F3394" s="16" t="s">
        <v>19</v>
      </c>
      <c r="G3394" s="85" t="s">
        <v>168</v>
      </c>
      <c r="H3394" s="95">
        <f>+H3396</f>
        <v>7632396000</v>
      </c>
      <c r="I3394" s="95">
        <f t="shared" si="1571"/>
        <v>0</v>
      </c>
      <c r="J3394" s="95">
        <f t="shared" si="1571"/>
        <v>0</v>
      </c>
      <c r="K3394" s="95">
        <f t="shared" si="1571"/>
        <v>0</v>
      </c>
      <c r="L3394" s="95">
        <f t="shared" si="1571"/>
        <v>0</v>
      </c>
      <c r="M3394" s="95">
        <f t="shared" si="1560"/>
        <v>0</v>
      </c>
      <c r="N3394" s="95">
        <f t="shared" si="1570"/>
        <v>7632396000</v>
      </c>
      <c r="O3394" s="95">
        <f t="shared" si="1572"/>
        <v>39250000</v>
      </c>
      <c r="P3394" s="95">
        <f t="shared" si="1572"/>
        <v>31194319.359999999</v>
      </c>
      <c r="Q3394" s="95">
        <f t="shared" si="1572"/>
        <v>31194319.359999999</v>
      </c>
      <c r="R3394" s="97">
        <f t="shared" si="1572"/>
        <v>31194319.359999999</v>
      </c>
    </row>
    <row r="3395" spans="1:18" ht="18" x14ac:dyDescent="0.3">
      <c r="A3395" s="2">
        <v>2022</v>
      </c>
      <c r="B3395" s="156" t="s">
        <v>477</v>
      </c>
      <c r="C3395" s="120" t="s">
        <v>169</v>
      </c>
      <c r="D3395" s="16" t="s">
        <v>172</v>
      </c>
      <c r="E3395" s="16">
        <v>10</v>
      </c>
      <c r="F3395" s="16" t="s">
        <v>19</v>
      </c>
      <c r="G3395" s="85" t="s">
        <v>170</v>
      </c>
      <c r="H3395" s="95">
        <f>+H3397</f>
        <v>1451042370</v>
      </c>
      <c r="I3395" s="95">
        <f t="shared" si="1571"/>
        <v>0</v>
      </c>
      <c r="J3395" s="95">
        <f t="shared" si="1571"/>
        <v>0</v>
      </c>
      <c r="K3395" s="95">
        <f t="shared" si="1571"/>
        <v>0</v>
      </c>
      <c r="L3395" s="95">
        <f t="shared" si="1571"/>
        <v>0</v>
      </c>
      <c r="M3395" s="95">
        <f t="shared" si="1560"/>
        <v>0</v>
      </c>
      <c r="N3395" s="95">
        <f t="shared" si="1570"/>
        <v>1451042370</v>
      </c>
      <c r="O3395" s="95">
        <f t="shared" si="1572"/>
        <v>0</v>
      </c>
      <c r="P3395" s="95">
        <f t="shared" si="1572"/>
        <v>0</v>
      </c>
      <c r="Q3395" s="95">
        <f t="shared" si="1572"/>
        <v>0</v>
      </c>
      <c r="R3395" s="97">
        <f t="shared" si="1572"/>
        <v>0</v>
      </c>
    </row>
    <row r="3396" spans="1:18" ht="18" x14ac:dyDescent="0.3">
      <c r="A3396" s="2">
        <v>2022</v>
      </c>
      <c r="B3396" s="156" t="s">
        <v>477</v>
      </c>
      <c r="C3396" s="120" t="s">
        <v>169</v>
      </c>
      <c r="D3396" s="16" t="s">
        <v>18</v>
      </c>
      <c r="E3396" s="16">
        <v>20</v>
      </c>
      <c r="F3396" s="16" t="s">
        <v>19</v>
      </c>
      <c r="G3396" s="85" t="s">
        <v>170</v>
      </c>
      <c r="H3396" s="95">
        <f>+H3398+H3399</f>
        <v>7632396000</v>
      </c>
      <c r="I3396" s="95">
        <f t="shared" ref="I3396:L3396" si="1573">+I3398+I3399</f>
        <v>0</v>
      </c>
      <c r="J3396" s="95">
        <f t="shared" si="1573"/>
        <v>0</v>
      </c>
      <c r="K3396" s="95">
        <f t="shared" si="1573"/>
        <v>0</v>
      </c>
      <c r="L3396" s="95">
        <f t="shared" si="1573"/>
        <v>0</v>
      </c>
      <c r="M3396" s="95">
        <f t="shared" si="1560"/>
        <v>0</v>
      </c>
      <c r="N3396" s="95">
        <f t="shared" si="1570"/>
        <v>7632396000</v>
      </c>
      <c r="O3396" s="95">
        <f t="shared" ref="O3396:R3396" si="1574">+O3398+O3399</f>
        <v>39250000</v>
      </c>
      <c r="P3396" s="95">
        <f t="shared" si="1574"/>
        <v>31194319.359999999</v>
      </c>
      <c r="Q3396" s="95">
        <f t="shared" si="1574"/>
        <v>31194319.359999999</v>
      </c>
      <c r="R3396" s="97">
        <f t="shared" si="1574"/>
        <v>31194319.359999999</v>
      </c>
    </row>
    <row r="3397" spans="1:18" ht="18" x14ac:dyDescent="0.3">
      <c r="A3397" s="2">
        <v>2022</v>
      </c>
      <c r="B3397" s="156" t="s">
        <v>477</v>
      </c>
      <c r="C3397" s="121" t="s">
        <v>171</v>
      </c>
      <c r="D3397" s="21" t="s">
        <v>172</v>
      </c>
      <c r="E3397" s="21">
        <v>10</v>
      </c>
      <c r="F3397" s="21" t="s">
        <v>19</v>
      </c>
      <c r="G3397" s="88" t="s">
        <v>173</v>
      </c>
      <c r="H3397" s="90">
        <v>1451042370</v>
      </c>
      <c r="I3397" s="90">
        <v>0</v>
      </c>
      <c r="J3397" s="90">
        <v>0</v>
      </c>
      <c r="K3397" s="90">
        <v>0</v>
      </c>
      <c r="L3397" s="90">
        <v>0</v>
      </c>
      <c r="M3397" s="90">
        <f t="shared" si="1560"/>
        <v>0</v>
      </c>
      <c r="N3397" s="90">
        <f t="shared" si="1570"/>
        <v>1451042370</v>
      </c>
      <c r="O3397" s="90">
        <v>0</v>
      </c>
      <c r="P3397" s="90">
        <v>0</v>
      </c>
      <c r="Q3397" s="90">
        <v>0</v>
      </c>
      <c r="R3397" s="91">
        <v>0</v>
      </c>
    </row>
    <row r="3398" spans="1:18" ht="18" x14ac:dyDescent="0.3">
      <c r="A3398" s="2">
        <v>2022</v>
      </c>
      <c r="B3398" s="156" t="s">
        <v>477</v>
      </c>
      <c r="C3398" s="121" t="s">
        <v>171</v>
      </c>
      <c r="D3398" s="21" t="s">
        <v>18</v>
      </c>
      <c r="E3398" s="21">
        <v>20</v>
      </c>
      <c r="F3398" s="21" t="s">
        <v>19</v>
      </c>
      <c r="G3398" s="88" t="s">
        <v>173</v>
      </c>
      <c r="H3398" s="90">
        <v>3100000000</v>
      </c>
      <c r="I3398" s="90">
        <v>0</v>
      </c>
      <c r="J3398" s="90">
        <v>0</v>
      </c>
      <c r="K3398" s="90">
        <v>0</v>
      </c>
      <c r="L3398" s="90">
        <v>0</v>
      </c>
      <c r="M3398" s="90">
        <f t="shared" si="1560"/>
        <v>0</v>
      </c>
      <c r="N3398" s="90">
        <f t="shared" si="1570"/>
        <v>3100000000</v>
      </c>
      <c r="O3398" s="90">
        <v>7200000</v>
      </c>
      <c r="P3398" s="90">
        <v>0</v>
      </c>
      <c r="Q3398" s="90">
        <v>0</v>
      </c>
      <c r="R3398" s="91">
        <v>0</v>
      </c>
    </row>
    <row r="3399" spans="1:18" ht="18" x14ac:dyDescent="0.3">
      <c r="A3399" s="2">
        <v>2022</v>
      </c>
      <c r="B3399" s="156" t="s">
        <v>477</v>
      </c>
      <c r="C3399" s="121" t="s">
        <v>174</v>
      </c>
      <c r="D3399" s="21" t="s">
        <v>18</v>
      </c>
      <c r="E3399" s="21">
        <v>20</v>
      </c>
      <c r="F3399" s="21" t="s">
        <v>19</v>
      </c>
      <c r="G3399" s="88" t="s">
        <v>175</v>
      </c>
      <c r="H3399" s="90">
        <v>4532396000</v>
      </c>
      <c r="I3399" s="90">
        <v>0</v>
      </c>
      <c r="J3399" s="90">
        <v>0</v>
      </c>
      <c r="K3399" s="90">
        <v>0</v>
      </c>
      <c r="L3399" s="90">
        <v>0</v>
      </c>
      <c r="M3399" s="90">
        <f t="shared" si="1560"/>
        <v>0</v>
      </c>
      <c r="N3399" s="90">
        <f t="shared" si="1570"/>
        <v>4532396000</v>
      </c>
      <c r="O3399" s="90">
        <v>32050000</v>
      </c>
      <c r="P3399" s="90">
        <v>31194319.359999999</v>
      </c>
      <c r="Q3399" s="90">
        <v>31194319.359999999</v>
      </c>
      <c r="R3399" s="91">
        <v>31194319.359999999</v>
      </c>
    </row>
    <row r="3400" spans="1:18" ht="31.2" x14ac:dyDescent="0.3">
      <c r="A3400" s="2">
        <v>2022</v>
      </c>
      <c r="B3400" s="156" t="s">
        <v>477</v>
      </c>
      <c r="C3400" s="120" t="s">
        <v>176</v>
      </c>
      <c r="D3400" s="16" t="s">
        <v>18</v>
      </c>
      <c r="E3400" s="16">
        <v>20</v>
      </c>
      <c r="F3400" s="16" t="s">
        <v>19</v>
      </c>
      <c r="G3400" s="85" t="s">
        <v>177</v>
      </c>
      <c r="H3400" s="95">
        <f t="shared" ref="H3400:L3401" si="1575">+H3401</f>
        <v>14051472000</v>
      </c>
      <c r="I3400" s="95">
        <f t="shared" si="1575"/>
        <v>0</v>
      </c>
      <c r="J3400" s="95">
        <f t="shared" si="1575"/>
        <v>0</v>
      </c>
      <c r="K3400" s="95">
        <f t="shared" si="1575"/>
        <v>0</v>
      </c>
      <c r="L3400" s="95">
        <f t="shared" si="1575"/>
        <v>0</v>
      </c>
      <c r="M3400" s="95">
        <f t="shared" si="1560"/>
        <v>0</v>
      </c>
      <c r="N3400" s="95">
        <f>+N3401</f>
        <v>14051472000</v>
      </c>
      <c r="O3400" s="95">
        <f t="shared" ref="O3400:R3401" si="1576">+O3401</f>
        <v>0</v>
      </c>
      <c r="P3400" s="95">
        <f t="shared" si="1576"/>
        <v>0</v>
      </c>
      <c r="Q3400" s="95">
        <f t="shared" si="1576"/>
        <v>0</v>
      </c>
      <c r="R3400" s="97">
        <f t="shared" si="1576"/>
        <v>0</v>
      </c>
    </row>
    <row r="3401" spans="1:18" ht="18" x14ac:dyDescent="0.3">
      <c r="A3401" s="2">
        <v>2022</v>
      </c>
      <c r="B3401" s="156" t="s">
        <v>477</v>
      </c>
      <c r="C3401" s="120" t="s">
        <v>178</v>
      </c>
      <c r="D3401" s="16" t="s">
        <v>18</v>
      </c>
      <c r="E3401" s="16">
        <v>20</v>
      </c>
      <c r="F3401" s="16" t="s">
        <v>19</v>
      </c>
      <c r="G3401" s="85" t="s">
        <v>179</v>
      </c>
      <c r="H3401" s="95">
        <f t="shared" si="1575"/>
        <v>14051472000</v>
      </c>
      <c r="I3401" s="95">
        <f t="shared" si="1575"/>
        <v>0</v>
      </c>
      <c r="J3401" s="95">
        <f t="shared" si="1575"/>
        <v>0</v>
      </c>
      <c r="K3401" s="95">
        <f t="shared" si="1575"/>
        <v>0</v>
      </c>
      <c r="L3401" s="95">
        <f t="shared" si="1575"/>
        <v>0</v>
      </c>
      <c r="M3401" s="95">
        <f t="shared" si="1560"/>
        <v>0</v>
      </c>
      <c r="N3401" s="95">
        <f>+N3402</f>
        <v>14051472000</v>
      </c>
      <c r="O3401" s="95">
        <f t="shared" si="1576"/>
        <v>0</v>
      </c>
      <c r="P3401" s="95">
        <f t="shared" si="1576"/>
        <v>0</v>
      </c>
      <c r="Q3401" s="95">
        <f t="shared" si="1576"/>
        <v>0</v>
      </c>
      <c r="R3401" s="97">
        <f t="shared" si="1576"/>
        <v>0</v>
      </c>
    </row>
    <row r="3402" spans="1:18" ht="18.600000000000001" thickBot="1" x14ac:dyDescent="0.35">
      <c r="A3402" s="2">
        <v>2022</v>
      </c>
      <c r="B3402" s="156" t="s">
        <v>477</v>
      </c>
      <c r="C3402" s="121" t="s">
        <v>180</v>
      </c>
      <c r="D3402" s="21" t="s">
        <v>18</v>
      </c>
      <c r="E3402" s="21">
        <v>20</v>
      </c>
      <c r="F3402" s="21" t="s">
        <v>19</v>
      </c>
      <c r="G3402" s="88" t="s">
        <v>181</v>
      </c>
      <c r="H3402" s="90">
        <v>14051472000</v>
      </c>
      <c r="I3402" s="90">
        <v>0</v>
      </c>
      <c r="J3402" s="90">
        <v>0</v>
      </c>
      <c r="K3402" s="90"/>
      <c r="L3402" s="90">
        <v>0</v>
      </c>
      <c r="M3402" s="90">
        <f t="shared" si="1560"/>
        <v>0</v>
      </c>
      <c r="N3402" s="90">
        <f>+H3402+M3402</f>
        <v>14051472000</v>
      </c>
      <c r="O3402" s="90">
        <v>0</v>
      </c>
      <c r="P3402" s="90">
        <v>0</v>
      </c>
      <c r="Q3402" s="90">
        <v>0</v>
      </c>
      <c r="R3402" s="91">
        <v>0</v>
      </c>
    </row>
    <row r="3403" spans="1:18" ht="18.600000000000001" thickBot="1" x14ac:dyDescent="0.35">
      <c r="A3403" s="2">
        <v>2022</v>
      </c>
      <c r="B3403" s="156" t="s">
        <v>477</v>
      </c>
      <c r="C3403" s="146" t="s">
        <v>182</v>
      </c>
      <c r="D3403" s="147" t="s">
        <v>172</v>
      </c>
      <c r="E3403" s="147">
        <v>11</v>
      </c>
      <c r="F3403" s="147" t="s">
        <v>189</v>
      </c>
      <c r="G3403" s="148" t="s">
        <v>183</v>
      </c>
      <c r="H3403" s="149">
        <f>+H3405</f>
        <v>139786580047</v>
      </c>
      <c r="I3403" s="149">
        <f t="shared" ref="I3403:L3405" si="1577">+I3405</f>
        <v>0</v>
      </c>
      <c r="J3403" s="149">
        <f t="shared" si="1577"/>
        <v>0</v>
      </c>
      <c r="K3403" s="149">
        <f t="shared" si="1577"/>
        <v>0</v>
      </c>
      <c r="L3403" s="149">
        <f t="shared" si="1577"/>
        <v>0</v>
      </c>
      <c r="M3403" s="149">
        <f t="shared" si="1560"/>
        <v>0</v>
      </c>
      <c r="N3403" s="149">
        <f>+N3405</f>
        <v>139786580047</v>
      </c>
      <c r="O3403" s="149">
        <f t="shared" ref="O3403:R3405" si="1578">+O3405</f>
        <v>0</v>
      </c>
      <c r="P3403" s="149">
        <f t="shared" si="1578"/>
        <v>0</v>
      </c>
      <c r="Q3403" s="149">
        <f t="shared" si="1578"/>
        <v>0</v>
      </c>
      <c r="R3403" s="150">
        <f t="shared" si="1578"/>
        <v>0</v>
      </c>
    </row>
    <row r="3404" spans="1:18" ht="18.600000000000001" thickBot="1" x14ac:dyDescent="0.35">
      <c r="A3404" s="2">
        <v>2022</v>
      </c>
      <c r="B3404" s="156" t="s">
        <v>477</v>
      </c>
      <c r="C3404" s="146" t="s">
        <v>182</v>
      </c>
      <c r="D3404" s="147" t="s">
        <v>172</v>
      </c>
      <c r="E3404" s="147">
        <v>11</v>
      </c>
      <c r="F3404" s="147" t="s">
        <v>19</v>
      </c>
      <c r="G3404" s="148" t="s">
        <v>183</v>
      </c>
      <c r="H3404" s="149">
        <f>+H3406</f>
        <v>1027817755000</v>
      </c>
      <c r="I3404" s="149">
        <f t="shared" si="1577"/>
        <v>0</v>
      </c>
      <c r="J3404" s="149">
        <f t="shared" si="1577"/>
        <v>0</v>
      </c>
      <c r="K3404" s="149">
        <f t="shared" si="1577"/>
        <v>0</v>
      </c>
      <c r="L3404" s="149">
        <f t="shared" si="1577"/>
        <v>0</v>
      </c>
      <c r="M3404" s="149">
        <f t="shared" si="1560"/>
        <v>0</v>
      </c>
      <c r="N3404" s="149">
        <f>+N3406</f>
        <v>1027817755000</v>
      </c>
      <c r="O3404" s="149">
        <f t="shared" si="1578"/>
        <v>0</v>
      </c>
      <c r="P3404" s="149">
        <f t="shared" si="1578"/>
        <v>0</v>
      </c>
      <c r="Q3404" s="149">
        <f t="shared" si="1578"/>
        <v>0</v>
      </c>
      <c r="R3404" s="150">
        <f t="shared" si="1578"/>
        <v>0</v>
      </c>
    </row>
    <row r="3405" spans="1:18" ht="18" x14ac:dyDescent="0.3">
      <c r="A3405" s="2">
        <v>2022</v>
      </c>
      <c r="B3405" s="156" t="s">
        <v>477</v>
      </c>
      <c r="C3405" s="120" t="s">
        <v>191</v>
      </c>
      <c r="D3405" s="16" t="s">
        <v>172</v>
      </c>
      <c r="E3405" s="16">
        <v>11</v>
      </c>
      <c r="F3405" s="16" t="s">
        <v>189</v>
      </c>
      <c r="G3405" s="85" t="s">
        <v>192</v>
      </c>
      <c r="H3405" s="45">
        <f>+H3407</f>
        <v>139786580047</v>
      </c>
      <c r="I3405" s="45">
        <f t="shared" si="1577"/>
        <v>0</v>
      </c>
      <c r="J3405" s="45">
        <f t="shared" si="1577"/>
        <v>0</v>
      </c>
      <c r="K3405" s="45">
        <f t="shared" si="1577"/>
        <v>0</v>
      </c>
      <c r="L3405" s="45">
        <f t="shared" si="1577"/>
        <v>0</v>
      </c>
      <c r="M3405" s="45">
        <f t="shared" si="1560"/>
        <v>0</v>
      </c>
      <c r="N3405" s="45">
        <f>+N3407</f>
        <v>139786580047</v>
      </c>
      <c r="O3405" s="45">
        <f t="shared" si="1578"/>
        <v>0</v>
      </c>
      <c r="P3405" s="45">
        <f t="shared" si="1578"/>
        <v>0</v>
      </c>
      <c r="Q3405" s="45">
        <f t="shared" si="1578"/>
        <v>0</v>
      </c>
      <c r="R3405" s="46">
        <f t="shared" si="1578"/>
        <v>0</v>
      </c>
    </row>
    <row r="3406" spans="1:18" ht="18" x14ac:dyDescent="0.3">
      <c r="A3406" s="2">
        <v>2022</v>
      </c>
      <c r="B3406" s="156" t="s">
        <v>477</v>
      </c>
      <c r="C3406" s="120" t="s">
        <v>191</v>
      </c>
      <c r="D3406" s="16" t="s">
        <v>172</v>
      </c>
      <c r="E3406" s="16">
        <v>11</v>
      </c>
      <c r="F3406" s="16" t="s">
        <v>19</v>
      </c>
      <c r="G3406" s="85" t="s">
        <v>192</v>
      </c>
      <c r="H3406" s="45">
        <f>+H3410</f>
        <v>1027817755000</v>
      </c>
      <c r="I3406" s="45">
        <f t="shared" ref="I3406:L3406" si="1579">+I3410</f>
        <v>0</v>
      </c>
      <c r="J3406" s="45">
        <f t="shared" si="1579"/>
        <v>0</v>
      </c>
      <c r="K3406" s="45">
        <f t="shared" si="1579"/>
        <v>0</v>
      </c>
      <c r="L3406" s="45">
        <f t="shared" si="1579"/>
        <v>0</v>
      </c>
      <c r="M3406" s="45">
        <f t="shared" si="1560"/>
        <v>0</v>
      </c>
      <c r="N3406" s="45">
        <f>+N3410</f>
        <v>1027817755000</v>
      </c>
      <c r="O3406" s="45">
        <f t="shared" ref="O3406:R3406" si="1580">+O3410</f>
        <v>0</v>
      </c>
      <c r="P3406" s="45">
        <f t="shared" si="1580"/>
        <v>0</v>
      </c>
      <c r="Q3406" s="45">
        <f t="shared" si="1580"/>
        <v>0</v>
      </c>
      <c r="R3406" s="46">
        <f t="shared" si="1580"/>
        <v>0</v>
      </c>
    </row>
    <row r="3407" spans="1:18" ht="18" x14ac:dyDescent="0.3">
      <c r="A3407" s="2">
        <v>2022</v>
      </c>
      <c r="B3407" s="156" t="s">
        <v>477</v>
      </c>
      <c r="C3407" s="120" t="s">
        <v>435</v>
      </c>
      <c r="D3407" s="16" t="s">
        <v>172</v>
      </c>
      <c r="E3407" s="16">
        <v>11</v>
      </c>
      <c r="F3407" s="16" t="s">
        <v>189</v>
      </c>
      <c r="G3407" s="85" t="s">
        <v>187</v>
      </c>
      <c r="H3407" s="45">
        <f t="shared" ref="H3407:L3408" si="1581">+H3408</f>
        <v>139786580047</v>
      </c>
      <c r="I3407" s="45">
        <f t="shared" si="1581"/>
        <v>0</v>
      </c>
      <c r="J3407" s="45">
        <f t="shared" si="1581"/>
        <v>0</v>
      </c>
      <c r="K3407" s="45">
        <f t="shared" si="1581"/>
        <v>0</v>
      </c>
      <c r="L3407" s="45">
        <f t="shared" si="1581"/>
        <v>0</v>
      </c>
      <c r="M3407" s="45">
        <f t="shared" si="1560"/>
        <v>0</v>
      </c>
      <c r="N3407" s="45">
        <f t="shared" ref="N3407:R3408" si="1582">+N3408</f>
        <v>139786580047</v>
      </c>
      <c r="O3407" s="45">
        <f t="shared" si="1582"/>
        <v>0</v>
      </c>
      <c r="P3407" s="45">
        <f t="shared" si="1582"/>
        <v>0</v>
      </c>
      <c r="Q3407" s="45">
        <f t="shared" si="1582"/>
        <v>0</v>
      </c>
      <c r="R3407" s="46">
        <f t="shared" si="1582"/>
        <v>0</v>
      </c>
    </row>
    <row r="3408" spans="1:18" ht="18" x14ac:dyDescent="0.3">
      <c r="A3408" s="2">
        <v>2022</v>
      </c>
      <c r="B3408" s="156" t="s">
        <v>477</v>
      </c>
      <c r="C3408" s="120" t="s">
        <v>436</v>
      </c>
      <c r="D3408" s="16" t="s">
        <v>172</v>
      </c>
      <c r="E3408" s="16">
        <v>11</v>
      </c>
      <c r="F3408" s="16" t="s">
        <v>189</v>
      </c>
      <c r="G3408" s="85" t="s">
        <v>190</v>
      </c>
      <c r="H3408" s="45">
        <f t="shared" si="1581"/>
        <v>139786580047</v>
      </c>
      <c r="I3408" s="45">
        <f t="shared" si="1581"/>
        <v>0</v>
      </c>
      <c r="J3408" s="45">
        <f t="shared" si="1581"/>
        <v>0</v>
      </c>
      <c r="K3408" s="45">
        <f t="shared" si="1581"/>
        <v>0</v>
      </c>
      <c r="L3408" s="45">
        <f t="shared" si="1581"/>
        <v>0</v>
      </c>
      <c r="M3408" s="45">
        <f t="shared" si="1560"/>
        <v>0</v>
      </c>
      <c r="N3408" s="45">
        <f t="shared" si="1582"/>
        <v>139786580047</v>
      </c>
      <c r="O3408" s="45">
        <f t="shared" si="1582"/>
        <v>0</v>
      </c>
      <c r="P3408" s="45">
        <f t="shared" si="1582"/>
        <v>0</v>
      </c>
      <c r="Q3408" s="45">
        <f t="shared" si="1582"/>
        <v>0</v>
      </c>
      <c r="R3408" s="46">
        <f t="shared" si="1582"/>
        <v>0</v>
      </c>
    </row>
    <row r="3409" spans="1:18" ht="18" x14ac:dyDescent="0.3">
      <c r="A3409" s="2">
        <v>2022</v>
      </c>
      <c r="B3409" s="156" t="s">
        <v>477</v>
      </c>
      <c r="C3409" s="121" t="s">
        <v>437</v>
      </c>
      <c r="D3409" s="21" t="s">
        <v>172</v>
      </c>
      <c r="E3409" s="21">
        <v>11</v>
      </c>
      <c r="F3409" s="21" t="s">
        <v>189</v>
      </c>
      <c r="G3409" s="88" t="s">
        <v>172</v>
      </c>
      <c r="H3409" s="47">
        <v>139786580047</v>
      </c>
      <c r="I3409" s="47">
        <v>0</v>
      </c>
      <c r="J3409" s="47">
        <v>0</v>
      </c>
      <c r="K3409" s="47"/>
      <c r="L3409" s="47">
        <v>0</v>
      </c>
      <c r="M3409" s="47">
        <f t="shared" si="1560"/>
        <v>0</v>
      </c>
      <c r="N3409" s="47">
        <f>+H3409+M3409</f>
        <v>139786580047</v>
      </c>
      <c r="O3409" s="90">
        <v>0</v>
      </c>
      <c r="P3409" s="90">
        <v>0</v>
      </c>
      <c r="Q3409" s="90">
        <v>0</v>
      </c>
      <c r="R3409" s="91">
        <v>0</v>
      </c>
    </row>
    <row r="3410" spans="1:18" ht="18" x14ac:dyDescent="0.3">
      <c r="A3410" s="2">
        <v>2022</v>
      </c>
      <c r="B3410" s="156" t="s">
        <v>477</v>
      </c>
      <c r="C3410" s="120" t="s">
        <v>193</v>
      </c>
      <c r="D3410" s="16" t="s">
        <v>172</v>
      </c>
      <c r="E3410" s="16">
        <v>11</v>
      </c>
      <c r="F3410" s="16" t="s">
        <v>19</v>
      </c>
      <c r="G3410" s="85" t="s">
        <v>194</v>
      </c>
      <c r="H3410" s="45">
        <f>+H3411</f>
        <v>1027817755000</v>
      </c>
      <c r="I3410" s="45">
        <f>+I3411</f>
        <v>0</v>
      </c>
      <c r="J3410" s="45">
        <f>+J3411</f>
        <v>0</v>
      </c>
      <c r="K3410" s="45">
        <f>+K3411</f>
        <v>0</v>
      </c>
      <c r="L3410" s="45">
        <f>+L3411</f>
        <v>0</v>
      </c>
      <c r="M3410" s="45">
        <f t="shared" si="1560"/>
        <v>0</v>
      </c>
      <c r="N3410" s="45">
        <f>+N3411</f>
        <v>1027817755000</v>
      </c>
      <c r="O3410" s="45">
        <f t="shared" ref="O3410:R3410" si="1583">+O3411</f>
        <v>0</v>
      </c>
      <c r="P3410" s="45">
        <f t="shared" si="1583"/>
        <v>0</v>
      </c>
      <c r="Q3410" s="45">
        <f t="shared" si="1583"/>
        <v>0</v>
      </c>
      <c r="R3410" s="46">
        <f t="shared" si="1583"/>
        <v>0</v>
      </c>
    </row>
    <row r="3411" spans="1:18" ht="18.600000000000001" thickBot="1" x14ac:dyDescent="0.35">
      <c r="A3411" s="2">
        <v>2022</v>
      </c>
      <c r="B3411" s="156" t="s">
        <v>477</v>
      </c>
      <c r="C3411" s="121" t="s">
        <v>195</v>
      </c>
      <c r="D3411" s="21" t="s">
        <v>172</v>
      </c>
      <c r="E3411" s="21">
        <v>11</v>
      </c>
      <c r="F3411" s="21" t="s">
        <v>19</v>
      </c>
      <c r="G3411" s="88" t="s">
        <v>196</v>
      </c>
      <c r="H3411" s="90">
        <v>1027817755000</v>
      </c>
      <c r="I3411" s="47">
        <v>0</v>
      </c>
      <c r="J3411" s="47">
        <v>0</v>
      </c>
      <c r="K3411" s="47">
        <v>0</v>
      </c>
      <c r="L3411" s="47">
        <v>0</v>
      </c>
      <c r="M3411" s="47">
        <f t="shared" si="1560"/>
        <v>0</v>
      </c>
      <c r="N3411" s="47">
        <f>+H3411+M3411</f>
        <v>1027817755000</v>
      </c>
      <c r="O3411" s="90">
        <v>0</v>
      </c>
      <c r="P3411" s="90">
        <v>0</v>
      </c>
      <c r="Q3411" s="90">
        <v>0</v>
      </c>
      <c r="R3411" s="91">
        <v>0</v>
      </c>
    </row>
    <row r="3412" spans="1:18" ht="18.600000000000001" thickBot="1" x14ac:dyDescent="0.35">
      <c r="A3412" s="2">
        <v>2022</v>
      </c>
      <c r="B3412" s="156" t="s">
        <v>477</v>
      </c>
      <c r="C3412" s="146" t="s">
        <v>197</v>
      </c>
      <c r="D3412" s="147" t="s">
        <v>172</v>
      </c>
      <c r="E3412" s="147">
        <v>11</v>
      </c>
      <c r="F3412" s="147" t="s">
        <v>19</v>
      </c>
      <c r="G3412" s="148" t="s">
        <v>445</v>
      </c>
      <c r="H3412" s="149">
        <f>+H3415</f>
        <v>25000000000</v>
      </c>
      <c r="I3412" s="149">
        <f t="shared" ref="I3412:L3412" si="1584">+I3415</f>
        <v>0</v>
      </c>
      <c r="J3412" s="149">
        <f t="shared" si="1584"/>
        <v>0</v>
      </c>
      <c r="K3412" s="149">
        <f t="shared" si="1584"/>
        <v>0</v>
      </c>
      <c r="L3412" s="149">
        <f t="shared" si="1584"/>
        <v>0</v>
      </c>
      <c r="M3412" s="149">
        <f t="shared" si="1560"/>
        <v>0</v>
      </c>
      <c r="N3412" s="149">
        <f>+N3415</f>
        <v>25000000000</v>
      </c>
      <c r="O3412" s="149">
        <f t="shared" ref="O3412:R3412" si="1585">+O3415</f>
        <v>2259020000</v>
      </c>
      <c r="P3412" s="149">
        <f t="shared" si="1585"/>
        <v>16549.91</v>
      </c>
      <c r="Q3412" s="149">
        <f t="shared" si="1585"/>
        <v>16549.91</v>
      </c>
      <c r="R3412" s="150">
        <f t="shared" si="1585"/>
        <v>16549.91</v>
      </c>
    </row>
    <row r="3413" spans="1:18" ht="18.600000000000001" thickBot="1" x14ac:dyDescent="0.35">
      <c r="A3413" s="2">
        <v>2022</v>
      </c>
      <c r="B3413" s="156" t="s">
        <v>477</v>
      </c>
      <c r="C3413" s="146" t="s">
        <v>197</v>
      </c>
      <c r="D3413" s="147" t="s">
        <v>172</v>
      </c>
      <c r="E3413" s="147">
        <v>13</v>
      </c>
      <c r="F3413" s="147" t="s">
        <v>19</v>
      </c>
      <c r="G3413" s="148" t="s">
        <v>445</v>
      </c>
      <c r="H3413" s="149">
        <f>+H3416+H3521+H3531+H3545+H3555+H3561</f>
        <v>4393946143700</v>
      </c>
      <c r="I3413" s="149">
        <f t="shared" ref="I3413:L3413" si="1586">+I3416+I3521+I3531+I3545+I3555+I3561</f>
        <v>0</v>
      </c>
      <c r="J3413" s="149">
        <f t="shared" si="1586"/>
        <v>0</v>
      </c>
      <c r="K3413" s="149">
        <f t="shared" si="1586"/>
        <v>0</v>
      </c>
      <c r="L3413" s="149">
        <f t="shared" si="1586"/>
        <v>0</v>
      </c>
      <c r="M3413" s="149">
        <f t="shared" si="1560"/>
        <v>0</v>
      </c>
      <c r="N3413" s="149">
        <f>+N3416+N3521+N3531+N3545+N3555+N3561</f>
        <v>4393946143700</v>
      </c>
      <c r="O3413" s="149">
        <f t="shared" ref="O3413:R3413" si="1587">+O3416+O3521+O3531+O3545+O3555+O3561</f>
        <v>4271709610974</v>
      </c>
      <c r="P3413" s="149">
        <f t="shared" si="1587"/>
        <v>4268248886175.5498</v>
      </c>
      <c r="Q3413" s="149">
        <f t="shared" si="1587"/>
        <v>318609983065.93994</v>
      </c>
      <c r="R3413" s="150">
        <f t="shared" si="1587"/>
        <v>318494030246.26996</v>
      </c>
    </row>
    <row r="3414" spans="1:18" ht="18.600000000000001" thickBot="1" x14ac:dyDescent="0.35">
      <c r="A3414" s="2">
        <v>2022</v>
      </c>
      <c r="B3414" s="156" t="s">
        <v>477</v>
      </c>
      <c r="C3414" s="146" t="s">
        <v>197</v>
      </c>
      <c r="D3414" s="147" t="s">
        <v>172</v>
      </c>
      <c r="E3414" s="147">
        <v>20</v>
      </c>
      <c r="F3414" s="147" t="s">
        <v>19</v>
      </c>
      <c r="G3414" s="148" t="s">
        <v>445</v>
      </c>
      <c r="H3414" s="149">
        <f>+H3532+H3562</f>
        <v>86235881312</v>
      </c>
      <c r="I3414" s="149">
        <f t="shared" ref="I3414:L3414" si="1588">+I3532+I3562</f>
        <v>0</v>
      </c>
      <c r="J3414" s="149">
        <f t="shared" si="1588"/>
        <v>0</v>
      </c>
      <c r="K3414" s="149">
        <f t="shared" si="1588"/>
        <v>0</v>
      </c>
      <c r="L3414" s="149">
        <f t="shared" si="1588"/>
        <v>0</v>
      </c>
      <c r="M3414" s="149">
        <f t="shared" si="1560"/>
        <v>0</v>
      </c>
      <c r="N3414" s="149">
        <f>+N3532+N3562</f>
        <v>86235881312</v>
      </c>
      <c r="O3414" s="149">
        <f t="shared" ref="O3414:R3414" si="1589">+O3532+O3562</f>
        <v>49002053305</v>
      </c>
      <c r="P3414" s="149">
        <f t="shared" si="1589"/>
        <v>29487449537</v>
      </c>
      <c r="Q3414" s="149">
        <f t="shared" si="1589"/>
        <v>0</v>
      </c>
      <c r="R3414" s="150">
        <f t="shared" si="1589"/>
        <v>0</v>
      </c>
    </row>
    <row r="3415" spans="1:18" ht="18" x14ac:dyDescent="0.3">
      <c r="A3415" s="2">
        <v>2022</v>
      </c>
      <c r="B3415" s="156" t="s">
        <v>477</v>
      </c>
      <c r="C3415" s="120" t="s">
        <v>198</v>
      </c>
      <c r="D3415" s="16" t="s">
        <v>172</v>
      </c>
      <c r="E3415" s="16">
        <v>11</v>
      </c>
      <c r="F3415" s="16" t="s">
        <v>19</v>
      </c>
      <c r="G3415" s="85" t="s">
        <v>199</v>
      </c>
      <c r="H3415" s="95">
        <f>+H3417</f>
        <v>25000000000</v>
      </c>
      <c r="I3415" s="95">
        <f t="shared" ref="I3415:L3416" si="1590">+I3417</f>
        <v>0</v>
      </c>
      <c r="J3415" s="95">
        <f t="shared" si="1590"/>
        <v>0</v>
      </c>
      <c r="K3415" s="95">
        <f t="shared" si="1590"/>
        <v>0</v>
      </c>
      <c r="L3415" s="95">
        <f t="shared" si="1590"/>
        <v>0</v>
      </c>
      <c r="M3415" s="95">
        <f t="shared" si="1560"/>
        <v>0</v>
      </c>
      <c r="N3415" s="95">
        <f>+N3417</f>
        <v>25000000000</v>
      </c>
      <c r="O3415" s="95">
        <f>+O3417</f>
        <v>2259020000</v>
      </c>
      <c r="P3415" s="95">
        <f t="shared" ref="P3415:R3416" si="1591">+P3417</f>
        <v>16549.91</v>
      </c>
      <c r="Q3415" s="95">
        <f t="shared" si="1591"/>
        <v>16549.91</v>
      </c>
      <c r="R3415" s="97">
        <f t="shared" si="1591"/>
        <v>16549.91</v>
      </c>
    </row>
    <row r="3416" spans="1:18" ht="18" x14ac:dyDescent="0.3">
      <c r="A3416" s="2">
        <v>2022</v>
      </c>
      <c r="B3416" s="156" t="s">
        <v>477</v>
      </c>
      <c r="C3416" s="120" t="s">
        <v>198</v>
      </c>
      <c r="D3416" s="16" t="s">
        <v>172</v>
      </c>
      <c r="E3416" s="16">
        <v>13</v>
      </c>
      <c r="F3416" s="16" t="s">
        <v>19</v>
      </c>
      <c r="G3416" s="85" t="s">
        <v>199</v>
      </c>
      <c r="H3416" s="95">
        <f>+H3418</f>
        <v>4326815240292</v>
      </c>
      <c r="I3416" s="95">
        <f t="shared" si="1590"/>
        <v>0</v>
      </c>
      <c r="J3416" s="95">
        <f t="shared" si="1590"/>
        <v>0</v>
      </c>
      <c r="K3416" s="95">
        <f t="shared" si="1590"/>
        <v>0</v>
      </c>
      <c r="L3416" s="95">
        <f t="shared" si="1590"/>
        <v>0</v>
      </c>
      <c r="M3416" s="95">
        <f t="shared" si="1560"/>
        <v>0</v>
      </c>
      <c r="N3416" s="95">
        <f>+N3418</f>
        <v>4326815240292</v>
      </c>
      <c r="O3416" s="95">
        <f>+O3418</f>
        <v>4245699645898.5</v>
      </c>
      <c r="P3416" s="95">
        <f t="shared" si="1591"/>
        <v>4244662177336.3101</v>
      </c>
      <c r="Q3416" s="95">
        <f t="shared" si="1591"/>
        <v>317737971553.59998</v>
      </c>
      <c r="R3416" s="97">
        <f t="shared" si="1591"/>
        <v>317721397809.59998</v>
      </c>
    </row>
    <row r="3417" spans="1:18" ht="18" x14ac:dyDescent="0.3">
      <c r="A3417" s="2">
        <v>2022</v>
      </c>
      <c r="B3417" s="156" t="s">
        <v>477</v>
      </c>
      <c r="C3417" s="120" t="s">
        <v>200</v>
      </c>
      <c r="D3417" s="16" t="s">
        <v>172</v>
      </c>
      <c r="E3417" s="16">
        <v>11</v>
      </c>
      <c r="F3417" s="16" t="s">
        <v>19</v>
      </c>
      <c r="G3417" s="85" t="s">
        <v>201</v>
      </c>
      <c r="H3417" s="95">
        <f>+H3513</f>
        <v>25000000000</v>
      </c>
      <c r="I3417" s="95">
        <f t="shared" ref="I3417:L3417" si="1592">+I3513</f>
        <v>0</v>
      </c>
      <c r="J3417" s="95">
        <f t="shared" si="1592"/>
        <v>0</v>
      </c>
      <c r="K3417" s="95">
        <f t="shared" si="1592"/>
        <v>0</v>
      </c>
      <c r="L3417" s="95">
        <f t="shared" si="1592"/>
        <v>0</v>
      </c>
      <c r="M3417" s="95">
        <f t="shared" si="1560"/>
        <v>0</v>
      </c>
      <c r="N3417" s="95">
        <f>+N3513</f>
        <v>25000000000</v>
      </c>
      <c r="O3417" s="95">
        <f>+O3513</f>
        <v>2259020000</v>
      </c>
      <c r="P3417" s="95">
        <f t="shared" ref="P3417:R3417" si="1593">+P3513</f>
        <v>16549.91</v>
      </c>
      <c r="Q3417" s="95">
        <f t="shared" si="1593"/>
        <v>16549.91</v>
      </c>
      <c r="R3417" s="97">
        <f t="shared" si="1593"/>
        <v>16549.91</v>
      </c>
    </row>
    <row r="3418" spans="1:18" ht="18" x14ac:dyDescent="0.3">
      <c r="A3418" s="2">
        <v>2022</v>
      </c>
      <c r="B3418" s="156" t="s">
        <v>477</v>
      </c>
      <c r="C3418" s="120" t="s">
        <v>200</v>
      </c>
      <c r="D3418" s="16" t="s">
        <v>172</v>
      </c>
      <c r="E3418" s="16">
        <v>13</v>
      </c>
      <c r="F3418" s="16" t="s">
        <v>19</v>
      </c>
      <c r="G3418" s="85" t="s">
        <v>201</v>
      </c>
      <c r="H3418" s="95">
        <f>+H3420+H3424+H3428+H3432+H3436+H3440+H3444+H3448+H3452+H3456+H3460+H3464+H3468+H3472+H3476+H3480+H3484+H3489+H3492+H3496+H3500+H3504+H3508+H3512</f>
        <v>4326815240292</v>
      </c>
      <c r="I3418" s="95">
        <f t="shared" ref="I3418:L3418" si="1594">+I3420+I3424+I3428+I3432+I3436+I3440+I3444+I3448+I3452+I3456+I3460+I3464+I3468+I3472+I3476+I3480+I3484+I3489+I3492+I3496+I3500+I3504+I3508+I3512</f>
        <v>0</v>
      </c>
      <c r="J3418" s="95">
        <f t="shared" si="1594"/>
        <v>0</v>
      </c>
      <c r="K3418" s="95">
        <f t="shared" si="1594"/>
        <v>0</v>
      </c>
      <c r="L3418" s="95">
        <f t="shared" si="1594"/>
        <v>0</v>
      </c>
      <c r="M3418" s="95">
        <f t="shared" si="1560"/>
        <v>0</v>
      </c>
      <c r="N3418" s="95">
        <f>+N3420+N3424+N3428+N3432+N3436+N3440+N3444+N3448+N3452+N3456+N3460+N3464+N3468+N3472+N3476+N3480+N3484+N3489+N3492+N3496+N3500+N3504+N3508+N3512</f>
        <v>4326815240292</v>
      </c>
      <c r="O3418" s="95">
        <f>+O3420+O3424+O3428+O3432+O3436+O3440+O3444+O3448+O3452+O3456+O3460+O3464+O3468+O3472+O3476+O3480+O3484+O3489+O3492+O3496+O3500+O3504+O3508+O3512</f>
        <v>4245699645898.5</v>
      </c>
      <c r="P3418" s="95">
        <f t="shared" ref="P3418:R3418" si="1595">+P3420+P3424+P3428+P3432+P3436+P3440+P3444+P3448+P3452+P3456+P3460+P3464+P3468+P3472+P3476+P3480+P3484+P3489+P3492+P3496+P3500+P3504+P3508+P3512</f>
        <v>4244662177336.3101</v>
      </c>
      <c r="Q3418" s="95">
        <f t="shared" si="1595"/>
        <v>317737971553.59998</v>
      </c>
      <c r="R3418" s="97">
        <f t="shared" si="1595"/>
        <v>317721397809.59998</v>
      </c>
    </row>
    <row r="3419" spans="1:18" ht="46.8" x14ac:dyDescent="0.3">
      <c r="A3419" s="2">
        <v>2022</v>
      </c>
      <c r="B3419" s="156" t="s">
        <v>477</v>
      </c>
      <c r="C3419" s="120" t="s">
        <v>202</v>
      </c>
      <c r="D3419" s="16" t="s">
        <v>172</v>
      </c>
      <c r="E3419" s="16">
        <v>13</v>
      </c>
      <c r="F3419" s="16" t="s">
        <v>19</v>
      </c>
      <c r="G3419" s="85" t="s">
        <v>203</v>
      </c>
      <c r="H3419" s="95">
        <f t="shared" ref="H3419:L3421" si="1596">+H3420</f>
        <v>199229942693</v>
      </c>
      <c r="I3419" s="95">
        <f t="shared" si="1596"/>
        <v>0</v>
      </c>
      <c r="J3419" s="95">
        <f t="shared" si="1596"/>
        <v>0</v>
      </c>
      <c r="K3419" s="95">
        <f t="shared" si="1596"/>
        <v>0</v>
      </c>
      <c r="L3419" s="95">
        <f t="shared" si="1596"/>
        <v>0</v>
      </c>
      <c r="M3419" s="95">
        <f t="shared" si="1560"/>
        <v>0</v>
      </c>
      <c r="N3419" s="95">
        <f>+N3420</f>
        <v>199229942693</v>
      </c>
      <c r="O3419" s="95">
        <f t="shared" ref="O3419:R3421" si="1597">+O3420</f>
        <v>199229942693</v>
      </c>
      <c r="P3419" s="95">
        <f t="shared" si="1597"/>
        <v>199229942693</v>
      </c>
      <c r="Q3419" s="95">
        <f t="shared" si="1597"/>
        <v>667460180</v>
      </c>
      <c r="R3419" s="97">
        <f t="shared" si="1597"/>
        <v>667460180</v>
      </c>
    </row>
    <row r="3420" spans="1:18" ht="46.8" x14ac:dyDescent="0.3">
      <c r="A3420" s="2">
        <v>2022</v>
      </c>
      <c r="B3420" s="156" t="s">
        <v>477</v>
      </c>
      <c r="C3420" s="120" t="s">
        <v>204</v>
      </c>
      <c r="D3420" s="16" t="s">
        <v>172</v>
      </c>
      <c r="E3420" s="16">
        <v>13</v>
      </c>
      <c r="F3420" s="16" t="s">
        <v>19</v>
      </c>
      <c r="G3420" s="85" t="s">
        <v>203</v>
      </c>
      <c r="H3420" s="95">
        <f t="shared" si="1596"/>
        <v>199229942693</v>
      </c>
      <c r="I3420" s="95">
        <f t="shared" si="1596"/>
        <v>0</v>
      </c>
      <c r="J3420" s="95">
        <f t="shared" si="1596"/>
        <v>0</v>
      </c>
      <c r="K3420" s="95">
        <f t="shared" si="1596"/>
        <v>0</v>
      </c>
      <c r="L3420" s="95">
        <f t="shared" si="1596"/>
        <v>0</v>
      </c>
      <c r="M3420" s="95">
        <f t="shared" si="1560"/>
        <v>0</v>
      </c>
      <c r="N3420" s="95">
        <f>+N3421</f>
        <v>199229942693</v>
      </c>
      <c r="O3420" s="95">
        <f t="shared" si="1597"/>
        <v>199229942693</v>
      </c>
      <c r="P3420" s="95">
        <f t="shared" si="1597"/>
        <v>199229942693</v>
      </c>
      <c r="Q3420" s="95">
        <f t="shared" si="1597"/>
        <v>667460180</v>
      </c>
      <c r="R3420" s="97">
        <f t="shared" si="1597"/>
        <v>667460180</v>
      </c>
    </row>
    <row r="3421" spans="1:18" ht="18" x14ac:dyDescent="0.3">
      <c r="A3421" s="2">
        <v>2022</v>
      </c>
      <c r="B3421" s="156" t="s">
        <v>477</v>
      </c>
      <c r="C3421" s="120" t="s">
        <v>205</v>
      </c>
      <c r="D3421" s="16" t="s">
        <v>172</v>
      </c>
      <c r="E3421" s="16">
        <v>13</v>
      </c>
      <c r="F3421" s="16" t="s">
        <v>19</v>
      </c>
      <c r="G3421" s="85" t="s">
        <v>206</v>
      </c>
      <c r="H3421" s="95">
        <f t="shared" si="1596"/>
        <v>199229942693</v>
      </c>
      <c r="I3421" s="95">
        <f t="shared" si="1596"/>
        <v>0</v>
      </c>
      <c r="J3421" s="95">
        <f t="shared" si="1596"/>
        <v>0</v>
      </c>
      <c r="K3421" s="95">
        <f t="shared" si="1596"/>
        <v>0</v>
      </c>
      <c r="L3421" s="95">
        <f t="shared" si="1596"/>
        <v>0</v>
      </c>
      <c r="M3421" s="95">
        <f t="shared" si="1560"/>
        <v>0</v>
      </c>
      <c r="N3421" s="95">
        <f>+N3422</f>
        <v>199229942693</v>
      </c>
      <c r="O3421" s="95">
        <f t="shared" si="1597"/>
        <v>199229942693</v>
      </c>
      <c r="P3421" s="95">
        <f t="shared" si="1597"/>
        <v>199229942693</v>
      </c>
      <c r="Q3421" s="95">
        <f t="shared" si="1597"/>
        <v>667460180</v>
      </c>
      <c r="R3421" s="97">
        <f t="shared" si="1597"/>
        <v>667460180</v>
      </c>
    </row>
    <row r="3422" spans="1:18" ht="18" x14ac:dyDescent="0.3">
      <c r="A3422" s="2">
        <v>2022</v>
      </c>
      <c r="B3422" s="156" t="s">
        <v>477</v>
      </c>
      <c r="C3422" s="121" t="s">
        <v>207</v>
      </c>
      <c r="D3422" s="21" t="s">
        <v>172</v>
      </c>
      <c r="E3422" s="21">
        <v>13</v>
      </c>
      <c r="F3422" s="21" t="s">
        <v>19</v>
      </c>
      <c r="G3422" s="88" t="s">
        <v>208</v>
      </c>
      <c r="H3422" s="90">
        <v>199229942693</v>
      </c>
      <c r="I3422" s="90">
        <v>0</v>
      </c>
      <c r="J3422" s="90">
        <v>0</v>
      </c>
      <c r="K3422" s="90">
        <v>0</v>
      </c>
      <c r="L3422" s="90">
        <v>0</v>
      </c>
      <c r="M3422" s="90">
        <f t="shared" si="1560"/>
        <v>0</v>
      </c>
      <c r="N3422" s="90">
        <f>+H3422+M3422</f>
        <v>199229942693</v>
      </c>
      <c r="O3422" s="90">
        <v>199229942693</v>
      </c>
      <c r="P3422" s="90">
        <v>199229942693</v>
      </c>
      <c r="Q3422" s="90">
        <v>667460180</v>
      </c>
      <c r="R3422" s="91">
        <v>667460180</v>
      </c>
    </row>
    <row r="3423" spans="1:18" ht="46.8" x14ac:dyDescent="0.3">
      <c r="A3423" s="2">
        <v>2022</v>
      </c>
      <c r="B3423" s="156" t="s">
        <v>477</v>
      </c>
      <c r="C3423" s="120" t="s">
        <v>209</v>
      </c>
      <c r="D3423" s="16" t="s">
        <v>172</v>
      </c>
      <c r="E3423" s="16">
        <v>13</v>
      </c>
      <c r="F3423" s="16" t="s">
        <v>19</v>
      </c>
      <c r="G3423" s="85" t="s">
        <v>210</v>
      </c>
      <c r="H3423" s="95">
        <f t="shared" ref="H3423:L3425" si="1598">+H3424</f>
        <v>3111246158</v>
      </c>
      <c r="I3423" s="95">
        <f t="shared" si="1598"/>
        <v>0</v>
      </c>
      <c r="J3423" s="95">
        <f t="shared" si="1598"/>
        <v>0</v>
      </c>
      <c r="K3423" s="95">
        <f t="shared" si="1598"/>
        <v>0</v>
      </c>
      <c r="L3423" s="95">
        <f t="shared" si="1598"/>
        <v>0</v>
      </c>
      <c r="M3423" s="95">
        <f t="shared" si="1560"/>
        <v>0</v>
      </c>
      <c r="N3423" s="95">
        <f>+N3424</f>
        <v>3111246158</v>
      </c>
      <c r="O3423" s="95">
        <f t="shared" ref="O3423:R3425" si="1599">+O3424</f>
        <v>3111246158</v>
      </c>
      <c r="P3423" s="95">
        <f t="shared" si="1599"/>
        <v>3111246158</v>
      </c>
      <c r="Q3423" s="95">
        <f t="shared" si="1599"/>
        <v>0</v>
      </c>
      <c r="R3423" s="97">
        <f t="shared" si="1599"/>
        <v>0</v>
      </c>
    </row>
    <row r="3424" spans="1:18" ht="46.8" x14ac:dyDescent="0.3">
      <c r="A3424" s="2">
        <v>2022</v>
      </c>
      <c r="B3424" s="156" t="s">
        <v>477</v>
      </c>
      <c r="C3424" s="120" t="s">
        <v>211</v>
      </c>
      <c r="D3424" s="16" t="s">
        <v>172</v>
      </c>
      <c r="E3424" s="16">
        <v>13</v>
      </c>
      <c r="F3424" s="16" t="s">
        <v>19</v>
      </c>
      <c r="G3424" s="104" t="s">
        <v>210</v>
      </c>
      <c r="H3424" s="95">
        <f t="shared" si="1598"/>
        <v>3111246158</v>
      </c>
      <c r="I3424" s="95">
        <f t="shared" si="1598"/>
        <v>0</v>
      </c>
      <c r="J3424" s="95">
        <f t="shared" si="1598"/>
        <v>0</v>
      </c>
      <c r="K3424" s="95">
        <f t="shared" si="1598"/>
        <v>0</v>
      </c>
      <c r="L3424" s="95">
        <f t="shared" si="1598"/>
        <v>0</v>
      </c>
      <c r="M3424" s="95">
        <f t="shared" si="1560"/>
        <v>0</v>
      </c>
      <c r="N3424" s="95">
        <f>+N3425</f>
        <v>3111246158</v>
      </c>
      <c r="O3424" s="95">
        <f t="shared" si="1599"/>
        <v>3111246158</v>
      </c>
      <c r="P3424" s="95">
        <f t="shared" si="1599"/>
        <v>3111246158</v>
      </c>
      <c r="Q3424" s="95">
        <f t="shared" si="1599"/>
        <v>0</v>
      </c>
      <c r="R3424" s="97">
        <f t="shared" si="1599"/>
        <v>0</v>
      </c>
    </row>
    <row r="3425" spans="1:18" ht="18" x14ac:dyDescent="0.3">
      <c r="A3425" s="2">
        <v>2022</v>
      </c>
      <c r="B3425" s="156" t="s">
        <v>477</v>
      </c>
      <c r="C3425" s="120" t="s">
        <v>212</v>
      </c>
      <c r="D3425" s="16" t="s">
        <v>172</v>
      </c>
      <c r="E3425" s="16">
        <v>13</v>
      </c>
      <c r="F3425" s="16" t="s">
        <v>19</v>
      </c>
      <c r="G3425" s="85" t="s">
        <v>206</v>
      </c>
      <c r="H3425" s="95">
        <f t="shared" si="1598"/>
        <v>3111246158</v>
      </c>
      <c r="I3425" s="95">
        <f t="shared" si="1598"/>
        <v>0</v>
      </c>
      <c r="J3425" s="95">
        <f t="shared" si="1598"/>
        <v>0</v>
      </c>
      <c r="K3425" s="95">
        <f t="shared" si="1598"/>
        <v>0</v>
      </c>
      <c r="L3425" s="95">
        <f t="shared" si="1598"/>
        <v>0</v>
      </c>
      <c r="M3425" s="95">
        <f t="shared" si="1560"/>
        <v>0</v>
      </c>
      <c r="N3425" s="95">
        <f>+N3426</f>
        <v>3111246158</v>
      </c>
      <c r="O3425" s="95">
        <f t="shared" si="1599"/>
        <v>3111246158</v>
      </c>
      <c r="P3425" s="95">
        <f t="shared" si="1599"/>
        <v>3111246158</v>
      </c>
      <c r="Q3425" s="95">
        <f t="shared" si="1599"/>
        <v>0</v>
      </c>
      <c r="R3425" s="97">
        <f t="shared" si="1599"/>
        <v>0</v>
      </c>
    </row>
    <row r="3426" spans="1:18" ht="18" x14ac:dyDescent="0.3">
      <c r="A3426" s="2">
        <v>2022</v>
      </c>
      <c r="B3426" s="156" t="s">
        <v>477</v>
      </c>
      <c r="C3426" s="121" t="s">
        <v>213</v>
      </c>
      <c r="D3426" s="21" t="s">
        <v>172</v>
      </c>
      <c r="E3426" s="21">
        <v>13</v>
      </c>
      <c r="F3426" s="21" t="s">
        <v>19</v>
      </c>
      <c r="G3426" s="88" t="s">
        <v>208</v>
      </c>
      <c r="H3426" s="90">
        <v>3111246158</v>
      </c>
      <c r="I3426" s="90">
        <v>0</v>
      </c>
      <c r="J3426" s="90">
        <v>0</v>
      </c>
      <c r="K3426" s="90">
        <v>0</v>
      </c>
      <c r="L3426" s="90">
        <v>0</v>
      </c>
      <c r="M3426" s="90">
        <f t="shared" si="1560"/>
        <v>0</v>
      </c>
      <c r="N3426" s="90">
        <f>+H3426+M3426</f>
        <v>3111246158</v>
      </c>
      <c r="O3426" s="90">
        <v>3111246158</v>
      </c>
      <c r="P3426" s="90">
        <v>3111246158</v>
      </c>
      <c r="Q3426" s="90">
        <v>0</v>
      </c>
      <c r="R3426" s="91">
        <v>0</v>
      </c>
    </row>
    <row r="3427" spans="1:18" ht="62.4" x14ac:dyDescent="0.3">
      <c r="A3427" s="2">
        <v>2022</v>
      </c>
      <c r="B3427" s="156" t="s">
        <v>477</v>
      </c>
      <c r="C3427" s="120" t="s">
        <v>214</v>
      </c>
      <c r="D3427" s="16" t="s">
        <v>172</v>
      </c>
      <c r="E3427" s="16">
        <v>13</v>
      </c>
      <c r="F3427" s="16" t="s">
        <v>19</v>
      </c>
      <c r="G3427" s="85" t="s">
        <v>215</v>
      </c>
      <c r="H3427" s="95">
        <f t="shared" ref="H3427:L3429" si="1600">+H3428</f>
        <v>267568660974</v>
      </c>
      <c r="I3427" s="95">
        <f t="shared" si="1600"/>
        <v>0</v>
      </c>
      <c r="J3427" s="95">
        <f t="shared" si="1600"/>
        <v>0</v>
      </c>
      <c r="K3427" s="95">
        <f t="shared" si="1600"/>
        <v>0</v>
      </c>
      <c r="L3427" s="95">
        <f t="shared" si="1600"/>
        <v>0</v>
      </c>
      <c r="M3427" s="95">
        <f t="shared" si="1560"/>
        <v>0</v>
      </c>
      <c r="N3427" s="95">
        <f>+N3428</f>
        <v>267568660974</v>
      </c>
      <c r="O3427" s="95">
        <f t="shared" ref="O3427:R3429" si="1601">+O3428</f>
        <v>267568660974</v>
      </c>
      <c r="P3427" s="95">
        <f t="shared" si="1601"/>
        <v>267568660974</v>
      </c>
      <c r="Q3427" s="95">
        <f t="shared" si="1601"/>
        <v>515340818</v>
      </c>
      <c r="R3427" s="97">
        <f t="shared" si="1601"/>
        <v>515340818</v>
      </c>
    </row>
    <row r="3428" spans="1:18" ht="62.4" x14ac:dyDescent="0.3">
      <c r="A3428" s="2">
        <v>2022</v>
      </c>
      <c r="B3428" s="156" t="s">
        <v>477</v>
      </c>
      <c r="C3428" s="120" t="s">
        <v>216</v>
      </c>
      <c r="D3428" s="16" t="s">
        <v>172</v>
      </c>
      <c r="E3428" s="16">
        <v>13</v>
      </c>
      <c r="F3428" s="16" t="s">
        <v>19</v>
      </c>
      <c r="G3428" s="85" t="s">
        <v>215</v>
      </c>
      <c r="H3428" s="95">
        <f t="shared" si="1600"/>
        <v>267568660974</v>
      </c>
      <c r="I3428" s="95">
        <f t="shared" si="1600"/>
        <v>0</v>
      </c>
      <c r="J3428" s="95">
        <f t="shared" si="1600"/>
        <v>0</v>
      </c>
      <c r="K3428" s="95">
        <f t="shared" si="1600"/>
        <v>0</v>
      </c>
      <c r="L3428" s="95">
        <f t="shared" si="1600"/>
        <v>0</v>
      </c>
      <c r="M3428" s="95">
        <f t="shared" si="1560"/>
        <v>0</v>
      </c>
      <c r="N3428" s="95">
        <f>+N3429</f>
        <v>267568660974</v>
      </c>
      <c r="O3428" s="95">
        <f t="shared" si="1601"/>
        <v>267568660974</v>
      </c>
      <c r="P3428" s="95">
        <f t="shared" si="1601"/>
        <v>267568660974</v>
      </c>
      <c r="Q3428" s="95">
        <f t="shared" si="1601"/>
        <v>515340818</v>
      </c>
      <c r="R3428" s="97">
        <f t="shared" si="1601"/>
        <v>515340818</v>
      </c>
    </row>
    <row r="3429" spans="1:18" ht="18" x14ac:dyDescent="0.3">
      <c r="A3429" s="2">
        <v>2022</v>
      </c>
      <c r="B3429" s="156" t="s">
        <v>477</v>
      </c>
      <c r="C3429" s="120" t="s">
        <v>217</v>
      </c>
      <c r="D3429" s="16" t="s">
        <v>172</v>
      </c>
      <c r="E3429" s="16">
        <v>13</v>
      </c>
      <c r="F3429" s="16" t="s">
        <v>19</v>
      </c>
      <c r="G3429" s="85" t="s">
        <v>218</v>
      </c>
      <c r="H3429" s="95">
        <f t="shared" si="1600"/>
        <v>267568660974</v>
      </c>
      <c r="I3429" s="95">
        <f t="shared" si="1600"/>
        <v>0</v>
      </c>
      <c r="J3429" s="95">
        <f t="shared" si="1600"/>
        <v>0</v>
      </c>
      <c r="K3429" s="95">
        <f t="shared" si="1600"/>
        <v>0</v>
      </c>
      <c r="L3429" s="95">
        <f t="shared" si="1600"/>
        <v>0</v>
      </c>
      <c r="M3429" s="95">
        <f t="shared" si="1560"/>
        <v>0</v>
      </c>
      <c r="N3429" s="95">
        <f>+N3430</f>
        <v>267568660974</v>
      </c>
      <c r="O3429" s="95">
        <f t="shared" si="1601"/>
        <v>267568660974</v>
      </c>
      <c r="P3429" s="95">
        <f t="shared" si="1601"/>
        <v>267568660974</v>
      </c>
      <c r="Q3429" s="95">
        <f t="shared" si="1601"/>
        <v>515340818</v>
      </c>
      <c r="R3429" s="97">
        <f t="shared" si="1601"/>
        <v>515340818</v>
      </c>
    </row>
    <row r="3430" spans="1:18" ht="18" x14ac:dyDescent="0.3">
      <c r="A3430" s="2">
        <v>2022</v>
      </c>
      <c r="B3430" s="156" t="s">
        <v>477</v>
      </c>
      <c r="C3430" s="121" t="s">
        <v>219</v>
      </c>
      <c r="D3430" s="21" t="s">
        <v>172</v>
      </c>
      <c r="E3430" s="21">
        <v>13</v>
      </c>
      <c r="F3430" s="21" t="s">
        <v>19</v>
      </c>
      <c r="G3430" s="88" t="s">
        <v>208</v>
      </c>
      <c r="H3430" s="90">
        <v>267568660974</v>
      </c>
      <c r="I3430" s="90">
        <v>0</v>
      </c>
      <c r="J3430" s="90">
        <v>0</v>
      </c>
      <c r="K3430" s="90">
        <v>0</v>
      </c>
      <c r="L3430" s="90">
        <v>0</v>
      </c>
      <c r="M3430" s="90">
        <f t="shared" si="1560"/>
        <v>0</v>
      </c>
      <c r="N3430" s="90">
        <f>+H3430+M3430</f>
        <v>267568660974</v>
      </c>
      <c r="O3430" s="90">
        <v>267568660974</v>
      </c>
      <c r="P3430" s="90">
        <v>267568660974</v>
      </c>
      <c r="Q3430" s="90">
        <v>515340818</v>
      </c>
      <c r="R3430" s="91">
        <v>515340818</v>
      </c>
    </row>
    <row r="3431" spans="1:18" ht="78" x14ac:dyDescent="0.3">
      <c r="A3431" s="2">
        <v>2022</v>
      </c>
      <c r="B3431" s="156" t="s">
        <v>477</v>
      </c>
      <c r="C3431" s="120" t="s">
        <v>220</v>
      </c>
      <c r="D3431" s="16" t="s">
        <v>172</v>
      </c>
      <c r="E3431" s="16">
        <v>13</v>
      </c>
      <c r="F3431" s="16" t="s">
        <v>19</v>
      </c>
      <c r="G3431" s="104" t="s">
        <v>221</v>
      </c>
      <c r="H3431" s="95">
        <f t="shared" ref="H3431:L3433" si="1602">+H3432</f>
        <v>175859178607</v>
      </c>
      <c r="I3431" s="95">
        <f t="shared" si="1602"/>
        <v>0</v>
      </c>
      <c r="J3431" s="95">
        <f t="shared" si="1602"/>
        <v>0</v>
      </c>
      <c r="K3431" s="95">
        <f t="shared" si="1602"/>
        <v>0</v>
      </c>
      <c r="L3431" s="95">
        <f t="shared" si="1602"/>
        <v>0</v>
      </c>
      <c r="M3431" s="95">
        <f t="shared" si="1560"/>
        <v>0</v>
      </c>
      <c r="N3431" s="95">
        <f>+N3432</f>
        <v>175859178607</v>
      </c>
      <c r="O3431" s="95">
        <f t="shared" ref="O3431:R3433" si="1603">+O3432</f>
        <v>175859178607</v>
      </c>
      <c r="P3431" s="95">
        <f t="shared" si="1603"/>
        <v>175859178607</v>
      </c>
      <c r="Q3431" s="95">
        <f t="shared" si="1603"/>
        <v>589163443</v>
      </c>
      <c r="R3431" s="97">
        <f t="shared" si="1603"/>
        <v>589163443</v>
      </c>
    </row>
    <row r="3432" spans="1:18" ht="78" x14ac:dyDescent="0.3">
      <c r="A3432" s="2">
        <v>2022</v>
      </c>
      <c r="B3432" s="156" t="s">
        <v>477</v>
      </c>
      <c r="C3432" s="120" t="s">
        <v>222</v>
      </c>
      <c r="D3432" s="16" t="s">
        <v>172</v>
      </c>
      <c r="E3432" s="16">
        <v>13</v>
      </c>
      <c r="F3432" s="16" t="s">
        <v>19</v>
      </c>
      <c r="G3432" s="104" t="s">
        <v>221</v>
      </c>
      <c r="H3432" s="95">
        <f t="shared" si="1602"/>
        <v>175859178607</v>
      </c>
      <c r="I3432" s="95">
        <f t="shared" si="1602"/>
        <v>0</v>
      </c>
      <c r="J3432" s="95">
        <f t="shared" si="1602"/>
        <v>0</v>
      </c>
      <c r="K3432" s="95">
        <f t="shared" si="1602"/>
        <v>0</v>
      </c>
      <c r="L3432" s="95">
        <f t="shared" si="1602"/>
        <v>0</v>
      </c>
      <c r="M3432" s="95">
        <f t="shared" si="1560"/>
        <v>0</v>
      </c>
      <c r="N3432" s="95">
        <f>+N3433</f>
        <v>175859178607</v>
      </c>
      <c r="O3432" s="95">
        <f t="shared" si="1603"/>
        <v>175859178607</v>
      </c>
      <c r="P3432" s="95">
        <f t="shared" si="1603"/>
        <v>175859178607</v>
      </c>
      <c r="Q3432" s="95">
        <f t="shared" si="1603"/>
        <v>589163443</v>
      </c>
      <c r="R3432" s="97">
        <f t="shared" si="1603"/>
        <v>589163443</v>
      </c>
    </row>
    <row r="3433" spans="1:18" ht="18" x14ac:dyDescent="0.3">
      <c r="A3433" s="2">
        <v>2022</v>
      </c>
      <c r="B3433" s="156" t="s">
        <v>477</v>
      </c>
      <c r="C3433" s="120" t="s">
        <v>223</v>
      </c>
      <c r="D3433" s="16" t="s">
        <v>172</v>
      </c>
      <c r="E3433" s="16">
        <v>13</v>
      </c>
      <c r="F3433" s="16" t="s">
        <v>19</v>
      </c>
      <c r="G3433" s="85" t="s">
        <v>218</v>
      </c>
      <c r="H3433" s="95">
        <f t="shared" si="1602"/>
        <v>175859178607</v>
      </c>
      <c r="I3433" s="95">
        <f t="shared" si="1602"/>
        <v>0</v>
      </c>
      <c r="J3433" s="95">
        <f t="shared" si="1602"/>
        <v>0</v>
      </c>
      <c r="K3433" s="95">
        <f t="shared" si="1602"/>
        <v>0</v>
      </c>
      <c r="L3433" s="95">
        <f t="shared" si="1602"/>
        <v>0</v>
      </c>
      <c r="M3433" s="95">
        <f t="shared" si="1560"/>
        <v>0</v>
      </c>
      <c r="N3433" s="95">
        <f>+N3434</f>
        <v>175859178607</v>
      </c>
      <c r="O3433" s="95">
        <f t="shared" si="1603"/>
        <v>175859178607</v>
      </c>
      <c r="P3433" s="95">
        <f t="shared" si="1603"/>
        <v>175859178607</v>
      </c>
      <c r="Q3433" s="95">
        <f t="shared" si="1603"/>
        <v>589163443</v>
      </c>
      <c r="R3433" s="97">
        <f t="shared" si="1603"/>
        <v>589163443</v>
      </c>
    </row>
    <row r="3434" spans="1:18" ht="18" x14ac:dyDescent="0.3">
      <c r="A3434" s="2">
        <v>2022</v>
      </c>
      <c r="B3434" s="156" t="s">
        <v>477</v>
      </c>
      <c r="C3434" s="121" t="s">
        <v>224</v>
      </c>
      <c r="D3434" s="21" t="s">
        <v>172</v>
      </c>
      <c r="E3434" s="21">
        <v>13</v>
      </c>
      <c r="F3434" s="21" t="s">
        <v>19</v>
      </c>
      <c r="G3434" s="88" t="s">
        <v>208</v>
      </c>
      <c r="H3434" s="90">
        <v>175859178607</v>
      </c>
      <c r="I3434" s="90">
        <v>0</v>
      </c>
      <c r="J3434" s="90">
        <v>0</v>
      </c>
      <c r="K3434" s="90">
        <v>0</v>
      </c>
      <c r="L3434" s="90">
        <v>0</v>
      </c>
      <c r="M3434" s="90">
        <f t="shared" si="1560"/>
        <v>0</v>
      </c>
      <c r="N3434" s="90">
        <f>+H3434+M3434</f>
        <v>175859178607</v>
      </c>
      <c r="O3434" s="90">
        <v>175859178607</v>
      </c>
      <c r="P3434" s="90">
        <v>175859178607</v>
      </c>
      <c r="Q3434" s="90">
        <v>589163443</v>
      </c>
      <c r="R3434" s="91">
        <v>589163443</v>
      </c>
    </row>
    <row r="3435" spans="1:18" ht="62.4" x14ac:dyDescent="0.3">
      <c r="A3435" s="2">
        <v>2022</v>
      </c>
      <c r="B3435" s="156" t="s">
        <v>477</v>
      </c>
      <c r="C3435" s="120" t="s">
        <v>225</v>
      </c>
      <c r="D3435" s="16" t="s">
        <v>172</v>
      </c>
      <c r="E3435" s="16">
        <v>13</v>
      </c>
      <c r="F3435" s="16" t="s">
        <v>19</v>
      </c>
      <c r="G3435" s="85" t="s">
        <v>226</v>
      </c>
      <c r="H3435" s="95">
        <f t="shared" ref="H3435:L3437" si="1604">+H3436</f>
        <v>253083219752</v>
      </c>
      <c r="I3435" s="95">
        <f t="shared" si="1604"/>
        <v>0</v>
      </c>
      <c r="J3435" s="95">
        <f t="shared" si="1604"/>
        <v>0</v>
      </c>
      <c r="K3435" s="95">
        <f t="shared" si="1604"/>
        <v>0</v>
      </c>
      <c r="L3435" s="95">
        <f t="shared" si="1604"/>
        <v>0</v>
      </c>
      <c r="M3435" s="95">
        <f t="shared" si="1560"/>
        <v>0</v>
      </c>
      <c r="N3435" s="95">
        <f>+N3436</f>
        <v>253083219752</v>
      </c>
      <c r="O3435" s="95">
        <f t="shared" ref="O3435:R3437" si="1605">+O3436</f>
        <v>253083219752</v>
      </c>
      <c r="P3435" s="95">
        <f t="shared" si="1605"/>
        <v>253083219752</v>
      </c>
      <c r="Q3435" s="95">
        <f t="shared" si="1605"/>
        <v>8076357952</v>
      </c>
      <c r="R3435" s="97">
        <f t="shared" si="1605"/>
        <v>8076357952</v>
      </c>
    </row>
    <row r="3436" spans="1:18" ht="62.4" x14ac:dyDescent="0.3">
      <c r="A3436" s="2">
        <v>2022</v>
      </c>
      <c r="B3436" s="156" t="s">
        <v>477</v>
      </c>
      <c r="C3436" s="120" t="s">
        <v>227</v>
      </c>
      <c r="D3436" s="16" t="s">
        <v>172</v>
      </c>
      <c r="E3436" s="16">
        <v>13</v>
      </c>
      <c r="F3436" s="16" t="s">
        <v>19</v>
      </c>
      <c r="G3436" s="104" t="s">
        <v>226</v>
      </c>
      <c r="H3436" s="95">
        <f t="shared" si="1604"/>
        <v>253083219752</v>
      </c>
      <c r="I3436" s="95">
        <f t="shared" si="1604"/>
        <v>0</v>
      </c>
      <c r="J3436" s="95">
        <f t="shared" si="1604"/>
        <v>0</v>
      </c>
      <c r="K3436" s="95">
        <f t="shared" si="1604"/>
        <v>0</v>
      </c>
      <c r="L3436" s="95">
        <f t="shared" si="1604"/>
        <v>0</v>
      </c>
      <c r="M3436" s="95">
        <f t="shared" ref="M3436:M3500" si="1606">+I3436-J3436+K3436-L3436</f>
        <v>0</v>
      </c>
      <c r="N3436" s="95">
        <f>+N3437</f>
        <v>253083219752</v>
      </c>
      <c r="O3436" s="95">
        <f t="shared" si="1605"/>
        <v>253083219752</v>
      </c>
      <c r="P3436" s="95">
        <f t="shared" si="1605"/>
        <v>253083219752</v>
      </c>
      <c r="Q3436" s="95">
        <f t="shared" si="1605"/>
        <v>8076357952</v>
      </c>
      <c r="R3436" s="97">
        <f t="shared" si="1605"/>
        <v>8076357952</v>
      </c>
    </row>
    <row r="3437" spans="1:18" ht="18" x14ac:dyDescent="0.3">
      <c r="A3437" s="2">
        <v>2022</v>
      </c>
      <c r="B3437" s="156" t="s">
        <v>477</v>
      </c>
      <c r="C3437" s="120" t="s">
        <v>228</v>
      </c>
      <c r="D3437" s="16" t="s">
        <v>172</v>
      </c>
      <c r="E3437" s="16">
        <v>13</v>
      </c>
      <c r="F3437" s="16" t="s">
        <v>19</v>
      </c>
      <c r="G3437" s="85" t="s">
        <v>218</v>
      </c>
      <c r="H3437" s="95">
        <f t="shared" si="1604"/>
        <v>253083219752</v>
      </c>
      <c r="I3437" s="95">
        <f t="shared" si="1604"/>
        <v>0</v>
      </c>
      <c r="J3437" s="95">
        <f t="shared" si="1604"/>
        <v>0</v>
      </c>
      <c r="K3437" s="95">
        <f t="shared" si="1604"/>
        <v>0</v>
      </c>
      <c r="L3437" s="95">
        <f t="shared" si="1604"/>
        <v>0</v>
      </c>
      <c r="M3437" s="95">
        <f t="shared" si="1606"/>
        <v>0</v>
      </c>
      <c r="N3437" s="95">
        <f>+N3438</f>
        <v>253083219752</v>
      </c>
      <c r="O3437" s="95">
        <f t="shared" si="1605"/>
        <v>253083219752</v>
      </c>
      <c r="P3437" s="95">
        <f t="shared" si="1605"/>
        <v>253083219752</v>
      </c>
      <c r="Q3437" s="95">
        <f t="shared" si="1605"/>
        <v>8076357952</v>
      </c>
      <c r="R3437" s="97">
        <f t="shared" si="1605"/>
        <v>8076357952</v>
      </c>
    </row>
    <row r="3438" spans="1:18" ht="18" x14ac:dyDescent="0.3">
      <c r="A3438" s="2">
        <v>2022</v>
      </c>
      <c r="B3438" s="156" t="s">
        <v>477</v>
      </c>
      <c r="C3438" s="121" t="s">
        <v>229</v>
      </c>
      <c r="D3438" s="21" t="s">
        <v>172</v>
      </c>
      <c r="E3438" s="21">
        <v>13</v>
      </c>
      <c r="F3438" s="21" t="s">
        <v>19</v>
      </c>
      <c r="G3438" s="88" t="s">
        <v>208</v>
      </c>
      <c r="H3438" s="90">
        <v>253083219752</v>
      </c>
      <c r="I3438" s="90">
        <v>0</v>
      </c>
      <c r="J3438" s="90">
        <v>0</v>
      </c>
      <c r="K3438" s="90">
        <v>0</v>
      </c>
      <c r="L3438" s="90">
        <v>0</v>
      </c>
      <c r="M3438" s="90">
        <f t="shared" si="1606"/>
        <v>0</v>
      </c>
      <c r="N3438" s="90">
        <f>+H3438+M3438</f>
        <v>253083219752</v>
      </c>
      <c r="O3438" s="90">
        <v>253083219752</v>
      </c>
      <c r="P3438" s="90">
        <v>253083219752</v>
      </c>
      <c r="Q3438" s="90">
        <v>8076357952</v>
      </c>
      <c r="R3438" s="91">
        <v>8076357952</v>
      </c>
    </row>
    <row r="3439" spans="1:18" ht="78" x14ac:dyDescent="0.3">
      <c r="A3439" s="2">
        <v>2022</v>
      </c>
      <c r="B3439" s="156" t="s">
        <v>477</v>
      </c>
      <c r="C3439" s="120" t="s">
        <v>230</v>
      </c>
      <c r="D3439" s="16" t="s">
        <v>172</v>
      </c>
      <c r="E3439" s="16">
        <v>13</v>
      </c>
      <c r="F3439" s="16" t="s">
        <v>19</v>
      </c>
      <c r="G3439" s="85" t="s">
        <v>231</v>
      </c>
      <c r="H3439" s="95">
        <f t="shared" ref="H3439:L3441" si="1607">+H3440</f>
        <v>243923443489</v>
      </c>
      <c r="I3439" s="95">
        <f t="shared" si="1607"/>
        <v>0</v>
      </c>
      <c r="J3439" s="95">
        <f t="shared" si="1607"/>
        <v>0</v>
      </c>
      <c r="K3439" s="95">
        <f t="shared" si="1607"/>
        <v>0</v>
      </c>
      <c r="L3439" s="95">
        <f t="shared" si="1607"/>
        <v>0</v>
      </c>
      <c r="M3439" s="95">
        <f t="shared" si="1606"/>
        <v>0</v>
      </c>
      <c r="N3439" s="95">
        <f>+N3440</f>
        <v>243923443489</v>
      </c>
      <c r="O3439" s="95">
        <f t="shared" ref="O3439:R3441" si="1608">+O3440</f>
        <v>243923443489</v>
      </c>
      <c r="P3439" s="95">
        <f t="shared" si="1608"/>
        <v>243923443489</v>
      </c>
      <c r="Q3439" s="95">
        <f t="shared" si="1608"/>
        <v>21653320129</v>
      </c>
      <c r="R3439" s="97">
        <f t="shared" si="1608"/>
        <v>21653320129</v>
      </c>
    </row>
    <row r="3440" spans="1:18" ht="78" x14ac:dyDescent="0.3">
      <c r="A3440" s="2">
        <v>2022</v>
      </c>
      <c r="B3440" s="156" t="s">
        <v>477</v>
      </c>
      <c r="C3440" s="120" t="s">
        <v>232</v>
      </c>
      <c r="D3440" s="16" t="s">
        <v>172</v>
      </c>
      <c r="E3440" s="16">
        <v>13</v>
      </c>
      <c r="F3440" s="16" t="s">
        <v>19</v>
      </c>
      <c r="G3440" s="85" t="s">
        <v>231</v>
      </c>
      <c r="H3440" s="95">
        <f t="shared" si="1607"/>
        <v>243923443489</v>
      </c>
      <c r="I3440" s="95">
        <f t="shared" si="1607"/>
        <v>0</v>
      </c>
      <c r="J3440" s="95">
        <f t="shared" si="1607"/>
        <v>0</v>
      </c>
      <c r="K3440" s="95">
        <f t="shared" si="1607"/>
        <v>0</v>
      </c>
      <c r="L3440" s="95">
        <f t="shared" si="1607"/>
        <v>0</v>
      </c>
      <c r="M3440" s="95">
        <f t="shared" si="1606"/>
        <v>0</v>
      </c>
      <c r="N3440" s="95">
        <f>+N3441</f>
        <v>243923443489</v>
      </c>
      <c r="O3440" s="95">
        <f t="shared" si="1608"/>
        <v>243923443489</v>
      </c>
      <c r="P3440" s="95">
        <f t="shared" si="1608"/>
        <v>243923443489</v>
      </c>
      <c r="Q3440" s="95">
        <f t="shared" si="1608"/>
        <v>21653320129</v>
      </c>
      <c r="R3440" s="97">
        <f t="shared" si="1608"/>
        <v>21653320129</v>
      </c>
    </row>
    <row r="3441" spans="1:18" ht="18" x14ac:dyDescent="0.3">
      <c r="A3441" s="2">
        <v>2022</v>
      </c>
      <c r="B3441" s="156" t="s">
        <v>477</v>
      </c>
      <c r="C3441" s="120" t="s">
        <v>233</v>
      </c>
      <c r="D3441" s="16" t="s">
        <v>172</v>
      </c>
      <c r="E3441" s="16">
        <v>13</v>
      </c>
      <c r="F3441" s="16" t="s">
        <v>19</v>
      </c>
      <c r="G3441" s="85" t="s">
        <v>218</v>
      </c>
      <c r="H3441" s="95">
        <f t="shared" si="1607"/>
        <v>243923443489</v>
      </c>
      <c r="I3441" s="95">
        <f t="shared" si="1607"/>
        <v>0</v>
      </c>
      <c r="J3441" s="95">
        <f t="shared" si="1607"/>
        <v>0</v>
      </c>
      <c r="K3441" s="95">
        <f t="shared" si="1607"/>
        <v>0</v>
      </c>
      <c r="L3441" s="95">
        <f t="shared" si="1607"/>
        <v>0</v>
      </c>
      <c r="M3441" s="95">
        <f t="shared" si="1606"/>
        <v>0</v>
      </c>
      <c r="N3441" s="95">
        <f>+N3442</f>
        <v>243923443489</v>
      </c>
      <c r="O3441" s="95">
        <f t="shared" si="1608"/>
        <v>243923443489</v>
      </c>
      <c r="P3441" s="95">
        <f t="shared" si="1608"/>
        <v>243923443489</v>
      </c>
      <c r="Q3441" s="95">
        <f t="shared" si="1608"/>
        <v>21653320129</v>
      </c>
      <c r="R3441" s="97">
        <f t="shared" si="1608"/>
        <v>21653320129</v>
      </c>
    </row>
    <row r="3442" spans="1:18" ht="18" x14ac:dyDescent="0.3">
      <c r="A3442" s="2">
        <v>2022</v>
      </c>
      <c r="B3442" s="156" t="s">
        <v>477</v>
      </c>
      <c r="C3442" s="121" t="s">
        <v>234</v>
      </c>
      <c r="D3442" s="21" t="s">
        <v>172</v>
      </c>
      <c r="E3442" s="21">
        <v>13</v>
      </c>
      <c r="F3442" s="21" t="s">
        <v>19</v>
      </c>
      <c r="G3442" s="88" t="s">
        <v>208</v>
      </c>
      <c r="H3442" s="90">
        <v>243923443489</v>
      </c>
      <c r="I3442" s="90">
        <v>0</v>
      </c>
      <c r="J3442" s="90">
        <v>0</v>
      </c>
      <c r="K3442" s="90">
        <v>0</v>
      </c>
      <c r="L3442" s="90">
        <v>0</v>
      </c>
      <c r="M3442" s="90">
        <f t="shared" si="1606"/>
        <v>0</v>
      </c>
      <c r="N3442" s="90">
        <f>+H3442+M3442</f>
        <v>243923443489</v>
      </c>
      <c r="O3442" s="90">
        <v>243923443489</v>
      </c>
      <c r="P3442" s="90">
        <v>243923443489</v>
      </c>
      <c r="Q3442" s="90">
        <v>21653320129</v>
      </c>
      <c r="R3442" s="91">
        <v>21653320129</v>
      </c>
    </row>
    <row r="3443" spans="1:18" ht="62.4" x14ac:dyDescent="0.3">
      <c r="A3443" s="2">
        <v>2022</v>
      </c>
      <c r="B3443" s="156" t="s">
        <v>477</v>
      </c>
      <c r="C3443" s="120" t="s">
        <v>235</v>
      </c>
      <c r="D3443" s="16" t="s">
        <v>172</v>
      </c>
      <c r="E3443" s="16">
        <v>13</v>
      </c>
      <c r="F3443" s="16" t="s">
        <v>19</v>
      </c>
      <c r="G3443" s="85" t="s">
        <v>236</v>
      </c>
      <c r="H3443" s="95">
        <f t="shared" ref="H3443:L3445" si="1609">+H3444</f>
        <v>173754342655</v>
      </c>
      <c r="I3443" s="95">
        <f t="shared" si="1609"/>
        <v>0</v>
      </c>
      <c r="J3443" s="95">
        <f t="shared" si="1609"/>
        <v>0</v>
      </c>
      <c r="K3443" s="95">
        <f t="shared" si="1609"/>
        <v>0</v>
      </c>
      <c r="L3443" s="95">
        <f t="shared" si="1609"/>
        <v>0</v>
      </c>
      <c r="M3443" s="95">
        <f t="shared" si="1606"/>
        <v>0</v>
      </c>
      <c r="N3443" s="95">
        <f>+N3444</f>
        <v>173754342655</v>
      </c>
      <c r="O3443" s="95">
        <f t="shared" ref="O3443:R3445" si="1610">+O3444</f>
        <v>173754342655</v>
      </c>
      <c r="P3443" s="95">
        <f t="shared" si="1610"/>
        <v>173754342655</v>
      </c>
      <c r="Q3443" s="95">
        <f t="shared" si="1610"/>
        <v>26218470693</v>
      </c>
      <c r="R3443" s="97">
        <f t="shared" si="1610"/>
        <v>26218470693</v>
      </c>
    </row>
    <row r="3444" spans="1:18" ht="62.4" x14ac:dyDescent="0.3">
      <c r="A3444" s="2">
        <v>2022</v>
      </c>
      <c r="B3444" s="156" t="s">
        <v>477</v>
      </c>
      <c r="C3444" s="120" t="s">
        <v>237</v>
      </c>
      <c r="D3444" s="16" t="s">
        <v>172</v>
      </c>
      <c r="E3444" s="16">
        <v>13</v>
      </c>
      <c r="F3444" s="16" t="s">
        <v>19</v>
      </c>
      <c r="G3444" s="104" t="s">
        <v>236</v>
      </c>
      <c r="H3444" s="95">
        <f t="shared" si="1609"/>
        <v>173754342655</v>
      </c>
      <c r="I3444" s="95">
        <f t="shared" si="1609"/>
        <v>0</v>
      </c>
      <c r="J3444" s="95">
        <f t="shared" si="1609"/>
        <v>0</v>
      </c>
      <c r="K3444" s="95">
        <f t="shared" si="1609"/>
        <v>0</v>
      </c>
      <c r="L3444" s="95">
        <f t="shared" si="1609"/>
        <v>0</v>
      </c>
      <c r="M3444" s="95">
        <f t="shared" si="1606"/>
        <v>0</v>
      </c>
      <c r="N3444" s="95">
        <f>+N3445</f>
        <v>173754342655</v>
      </c>
      <c r="O3444" s="95">
        <f t="shared" si="1610"/>
        <v>173754342655</v>
      </c>
      <c r="P3444" s="95">
        <f t="shared" si="1610"/>
        <v>173754342655</v>
      </c>
      <c r="Q3444" s="95">
        <f t="shared" si="1610"/>
        <v>26218470693</v>
      </c>
      <c r="R3444" s="97">
        <f t="shared" si="1610"/>
        <v>26218470693</v>
      </c>
    </row>
    <row r="3445" spans="1:18" ht="18" x14ac:dyDescent="0.3">
      <c r="A3445" s="2">
        <v>2022</v>
      </c>
      <c r="B3445" s="156" t="s">
        <v>477</v>
      </c>
      <c r="C3445" s="120" t="s">
        <v>238</v>
      </c>
      <c r="D3445" s="16" t="s">
        <v>172</v>
      </c>
      <c r="E3445" s="16">
        <v>13</v>
      </c>
      <c r="F3445" s="16" t="s">
        <v>19</v>
      </c>
      <c r="G3445" s="85" t="s">
        <v>218</v>
      </c>
      <c r="H3445" s="95">
        <f t="shared" si="1609"/>
        <v>173754342655</v>
      </c>
      <c r="I3445" s="95">
        <f t="shared" si="1609"/>
        <v>0</v>
      </c>
      <c r="J3445" s="95">
        <f t="shared" si="1609"/>
        <v>0</v>
      </c>
      <c r="K3445" s="95">
        <f t="shared" si="1609"/>
        <v>0</v>
      </c>
      <c r="L3445" s="95">
        <f t="shared" si="1609"/>
        <v>0</v>
      </c>
      <c r="M3445" s="95">
        <f t="shared" si="1606"/>
        <v>0</v>
      </c>
      <c r="N3445" s="95">
        <f>+N3446</f>
        <v>173754342655</v>
      </c>
      <c r="O3445" s="95">
        <f t="shared" si="1610"/>
        <v>173754342655</v>
      </c>
      <c r="P3445" s="95">
        <f t="shared" si="1610"/>
        <v>173754342655</v>
      </c>
      <c r="Q3445" s="95">
        <f t="shared" si="1610"/>
        <v>26218470693</v>
      </c>
      <c r="R3445" s="97">
        <f t="shared" si="1610"/>
        <v>26218470693</v>
      </c>
    </row>
    <row r="3446" spans="1:18" ht="18" x14ac:dyDescent="0.3">
      <c r="A3446" s="2">
        <v>2022</v>
      </c>
      <c r="B3446" s="156" t="s">
        <v>477</v>
      </c>
      <c r="C3446" s="121" t="s">
        <v>239</v>
      </c>
      <c r="D3446" s="21" t="s">
        <v>172</v>
      </c>
      <c r="E3446" s="21">
        <v>13</v>
      </c>
      <c r="F3446" s="21" t="s">
        <v>19</v>
      </c>
      <c r="G3446" s="88" t="s">
        <v>208</v>
      </c>
      <c r="H3446" s="90">
        <v>173754342655</v>
      </c>
      <c r="I3446" s="90">
        <v>0</v>
      </c>
      <c r="J3446" s="90">
        <v>0</v>
      </c>
      <c r="K3446" s="90">
        <v>0</v>
      </c>
      <c r="L3446" s="90">
        <v>0</v>
      </c>
      <c r="M3446" s="90">
        <f t="shared" si="1606"/>
        <v>0</v>
      </c>
      <c r="N3446" s="90">
        <f>+H3446+M3446</f>
        <v>173754342655</v>
      </c>
      <c r="O3446" s="90">
        <v>173754342655</v>
      </c>
      <c r="P3446" s="90">
        <v>173754342655</v>
      </c>
      <c r="Q3446" s="90">
        <v>26218470693</v>
      </c>
      <c r="R3446" s="91">
        <v>26218470693</v>
      </c>
    </row>
    <row r="3447" spans="1:18" ht="62.4" x14ac:dyDescent="0.3">
      <c r="A3447" s="2">
        <v>2022</v>
      </c>
      <c r="B3447" s="156" t="s">
        <v>477</v>
      </c>
      <c r="C3447" s="120" t="s">
        <v>240</v>
      </c>
      <c r="D3447" s="16" t="s">
        <v>172</v>
      </c>
      <c r="E3447" s="16">
        <v>13</v>
      </c>
      <c r="F3447" s="16" t="s">
        <v>19</v>
      </c>
      <c r="G3447" s="85" t="s">
        <v>241</v>
      </c>
      <c r="H3447" s="95">
        <f t="shared" ref="H3447:L3449" si="1611">+H3448</f>
        <v>188036887431</v>
      </c>
      <c r="I3447" s="95">
        <f t="shared" si="1611"/>
        <v>0</v>
      </c>
      <c r="J3447" s="95">
        <f t="shared" si="1611"/>
        <v>0</v>
      </c>
      <c r="K3447" s="95">
        <f t="shared" si="1611"/>
        <v>0</v>
      </c>
      <c r="L3447" s="95">
        <f t="shared" si="1611"/>
        <v>0</v>
      </c>
      <c r="M3447" s="95">
        <f t="shared" si="1606"/>
        <v>0</v>
      </c>
      <c r="N3447" s="95">
        <f>+N3448</f>
        <v>188036887431</v>
      </c>
      <c r="O3447" s="95">
        <f t="shared" ref="O3447:R3449" si="1612">+O3448</f>
        <v>188036887431</v>
      </c>
      <c r="P3447" s="95">
        <f t="shared" si="1612"/>
        <v>188036887431</v>
      </c>
      <c r="Q3447" s="95">
        <f t="shared" si="1612"/>
        <v>31914916292</v>
      </c>
      <c r="R3447" s="97">
        <f t="shared" si="1612"/>
        <v>31914916292</v>
      </c>
    </row>
    <row r="3448" spans="1:18" ht="62.4" x14ac:dyDescent="0.3">
      <c r="A3448" s="2">
        <v>2022</v>
      </c>
      <c r="B3448" s="156" t="s">
        <v>477</v>
      </c>
      <c r="C3448" s="120" t="s">
        <v>242</v>
      </c>
      <c r="D3448" s="16" t="s">
        <v>172</v>
      </c>
      <c r="E3448" s="16">
        <v>13</v>
      </c>
      <c r="F3448" s="16" t="s">
        <v>19</v>
      </c>
      <c r="G3448" s="104" t="s">
        <v>241</v>
      </c>
      <c r="H3448" s="95">
        <f t="shared" si="1611"/>
        <v>188036887431</v>
      </c>
      <c r="I3448" s="95">
        <f t="shared" si="1611"/>
        <v>0</v>
      </c>
      <c r="J3448" s="95">
        <f t="shared" si="1611"/>
        <v>0</v>
      </c>
      <c r="K3448" s="95">
        <f t="shared" si="1611"/>
        <v>0</v>
      </c>
      <c r="L3448" s="95">
        <f t="shared" si="1611"/>
        <v>0</v>
      </c>
      <c r="M3448" s="95">
        <f t="shared" si="1606"/>
        <v>0</v>
      </c>
      <c r="N3448" s="95">
        <f>+N3449</f>
        <v>188036887431</v>
      </c>
      <c r="O3448" s="95">
        <f t="shared" si="1612"/>
        <v>188036887431</v>
      </c>
      <c r="P3448" s="95">
        <f t="shared" si="1612"/>
        <v>188036887431</v>
      </c>
      <c r="Q3448" s="95">
        <f t="shared" si="1612"/>
        <v>31914916292</v>
      </c>
      <c r="R3448" s="97">
        <f t="shared" si="1612"/>
        <v>31914916292</v>
      </c>
    </row>
    <row r="3449" spans="1:18" ht="18" x14ac:dyDescent="0.3">
      <c r="A3449" s="2">
        <v>2022</v>
      </c>
      <c r="B3449" s="156" t="s">
        <v>477</v>
      </c>
      <c r="C3449" s="120" t="s">
        <v>243</v>
      </c>
      <c r="D3449" s="16" t="s">
        <v>172</v>
      </c>
      <c r="E3449" s="16">
        <v>13</v>
      </c>
      <c r="F3449" s="16" t="s">
        <v>19</v>
      </c>
      <c r="G3449" s="85" t="s">
        <v>218</v>
      </c>
      <c r="H3449" s="95">
        <f t="shared" si="1611"/>
        <v>188036887431</v>
      </c>
      <c r="I3449" s="95">
        <f t="shared" si="1611"/>
        <v>0</v>
      </c>
      <c r="J3449" s="95">
        <f t="shared" si="1611"/>
        <v>0</v>
      </c>
      <c r="K3449" s="95">
        <f t="shared" si="1611"/>
        <v>0</v>
      </c>
      <c r="L3449" s="95">
        <f t="shared" si="1611"/>
        <v>0</v>
      </c>
      <c r="M3449" s="95">
        <f t="shared" si="1606"/>
        <v>0</v>
      </c>
      <c r="N3449" s="95">
        <f>+N3450</f>
        <v>188036887431</v>
      </c>
      <c r="O3449" s="95">
        <f t="shared" si="1612"/>
        <v>188036887431</v>
      </c>
      <c r="P3449" s="95">
        <f t="shared" si="1612"/>
        <v>188036887431</v>
      </c>
      <c r="Q3449" s="95">
        <f t="shared" si="1612"/>
        <v>31914916292</v>
      </c>
      <c r="R3449" s="97">
        <f t="shared" si="1612"/>
        <v>31914916292</v>
      </c>
    </row>
    <row r="3450" spans="1:18" ht="18" x14ac:dyDescent="0.3">
      <c r="A3450" s="2">
        <v>2022</v>
      </c>
      <c r="B3450" s="156" t="s">
        <v>477</v>
      </c>
      <c r="C3450" s="121" t="s">
        <v>244</v>
      </c>
      <c r="D3450" s="21" t="s">
        <v>172</v>
      </c>
      <c r="E3450" s="21">
        <v>13</v>
      </c>
      <c r="F3450" s="21" t="s">
        <v>19</v>
      </c>
      <c r="G3450" s="88" t="s">
        <v>208</v>
      </c>
      <c r="H3450" s="90">
        <v>188036887431</v>
      </c>
      <c r="I3450" s="90">
        <v>0</v>
      </c>
      <c r="J3450" s="90">
        <v>0</v>
      </c>
      <c r="K3450" s="90">
        <v>0</v>
      </c>
      <c r="L3450" s="90">
        <v>0</v>
      </c>
      <c r="M3450" s="90">
        <f t="shared" si="1606"/>
        <v>0</v>
      </c>
      <c r="N3450" s="90">
        <f>+H3450+M3450</f>
        <v>188036887431</v>
      </c>
      <c r="O3450" s="90">
        <v>188036887431</v>
      </c>
      <c r="P3450" s="90">
        <v>188036887431</v>
      </c>
      <c r="Q3450" s="90">
        <v>31914916292</v>
      </c>
      <c r="R3450" s="91">
        <v>31914916292</v>
      </c>
    </row>
    <row r="3451" spans="1:18" ht="62.4" x14ac:dyDescent="0.3">
      <c r="A3451" s="2">
        <v>2022</v>
      </c>
      <c r="B3451" s="156" t="s">
        <v>477</v>
      </c>
      <c r="C3451" s="120" t="s">
        <v>245</v>
      </c>
      <c r="D3451" s="16" t="s">
        <v>172</v>
      </c>
      <c r="E3451" s="16">
        <v>13</v>
      </c>
      <c r="F3451" s="16" t="s">
        <v>19</v>
      </c>
      <c r="G3451" s="85" t="s">
        <v>246</v>
      </c>
      <c r="H3451" s="95">
        <f t="shared" ref="H3451:L3453" si="1613">+H3452</f>
        <v>230526549416</v>
      </c>
      <c r="I3451" s="95">
        <f t="shared" si="1613"/>
        <v>0</v>
      </c>
      <c r="J3451" s="95">
        <f t="shared" si="1613"/>
        <v>0</v>
      </c>
      <c r="K3451" s="95">
        <f t="shared" si="1613"/>
        <v>0</v>
      </c>
      <c r="L3451" s="95">
        <f t="shared" si="1613"/>
        <v>0</v>
      </c>
      <c r="M3451" s="95">
        <f t="shared" si="1606"/>
        <v>0</v>
      </c>
      <c r="N3451" s="95">
        <f>+N3452</f>
        <v>230526549416</v>
      </c>
      <c r="O3451" s="95">
        <f t="shared" ref="O3451:R3453" si="1614">+O3452</f>
        <v>230526549416</v>
      </c>
      <c r="P3451" s="95">
        <f t="shared" si="1614"/>
        <v>230526549416</v>
      </c>
      <c r="Q3451" s="95">
        <f t="shared" si="1614"/>
        <v>27184528940</v>
      </c>
      <c r="R3451" s="97">
        <f t="shared" si="1614"/>
        <v>27184528940</v>
      </c>
    </row>
    <row r="3452" spans="1:18" ht="62.4" x14ac:dyDescent="0.3">
      <c r="A3452" s="2">
        <v>2022</v>
      </c>
      <c r="B3452" s="156" t="s">
        <v>477</v>
      </c>
      <c r="C3452" s="120" t="s">
        <v>247</v>
      </c>
      <c r="D3452" s="16" t="s">
        <v>172</v>
      </c>
      <c r="E3452" s="16">
        <v>13</v>
      </c>
      <c r="F3452" s="16" t="s">
        <v>19</v>
      </c>
      <c r="G3452" s="104" t="s">
        <v>246</v>
      </c>
      <c r="H3452" s="95">
        <f t="shared" si="1613"/>
        <v>230526549416</v>
      </c>
      <c r="I3452" s="95">
        <f t="shared" si="1613"/>
        <v>0</v>
      </c>
      <c r="J3452" s="95">
        <f t="shared" si="1613"/>
        <v>0</v>
      </c>
      <c r="K3452" s="95">
        <f t="shared" si="1613"/>
        <v>0</v>
      </c>
      <c r="L3452" s="95">
        <f t="shared" si="1613"/>
        <v>0</v>
      </c>
      <c r="M3452" s="95">
        <f t="shared" si="1606"/>
        <v>0</v>
      </c>
      <c r="N3452" s="95">
        <f>+N3453</f>
        <v>230526549416</v>
      </c>
      <c r="O3452" s="95">
        <f t="shared" si="1614"/>
        <v>230526549416</v>
      </c>
      <c r="P3452" s="95">
        <f t="shared" si="1614"/>
        <v>230526549416</v>
      </c>
      <c r="Q3452" s="95">
        <f t="shared" si="1614"/>
        <v>27184528940</v>
      </c>
      <c r="R3452" s="97">
        <f t="shared" si="1614"/>
        <v>27184528940</v>
      </c>
    </row>
    <row r="3453" spans="1:18" ht="18" x14ac:dyDescent="0.3">
      <c r="A3453" s="2">
        <v>2022</v>
      </c>
      <c r="B3453" s="156" t="s">
        <v>477</v>
      </c>
      <c r="C3453" s="120" t="s">
        <v>248</v>
      </c>
      <c r="D3453" s="16" t="s">
        <v>172</v>
      </c>
      <c r="E3453" s="16">
        <v>13</v>
      </c>
      <c r="F3453" s="16" t="s">
        <v>19</v>
      </c>
      <c r="G3453" s="85" t="s">
        <v>218</v>
      </c>
      <c r="H3453" s="95">
        <f t="shared" si="1613"/>
        <v>230526549416</v>
      </c>
      <c r="I3453" s="95">
        <f t="shared" si="1613"/>
        <v>0</v>
      </c>
      <c r="J3453" s="95">
        <f t="shared" si="1613"/>
        <v>0</v>
      </c>
      <c r="K3453" s="95">
        <f t="shared" si="1613"/>
        <v>0</v>
      </c>
      <c r="L3453" s="95">
        <f t="shared" si="1613"/>
        <v>0</v>
      </c>
      <c r="M3453" s="95">
        <f t="shared" si="1606"/>
        <v>0</v>
      </c>
      <c r="N3453" s="95">
        <f>+N3454</f>
        <v>230526549416</v>
      </c>
      <c r="O3453" s="95">
        <f t="shared" si="1614"/>
        <v>230526549416</v>
      </c>
      <c r="P3453" s="95">
        <f t="shared" si="1614"/>
        <v>230526549416</v>
      </c>
      <c r="Q3453" s="95">
        <f t="shared" si="1614"/>
        <v>27184528940</v>
      </c>
      <c r="R3453" s="97">
        <f t="shared" si="1614"/>
        <v>27184528940</v>
      </c>
    </row>
    <row r="3454" spans="1:18" ht="18" x14ac:dyDescent="0.3">
      <c r="A3454" s="2">
        <v>2022</v>
      </c>
      <c r="B3454" s="156" t="s">
        <v>477</v>
      </c>
      <c r="C3454" s="121" t="s">
        <v>249</v>
      </c>
      <c r="D3454" s="21" t="s">
        <v>172</v>
      </c>
      <c r="E3454" s="21">
        <v>13</v>
      </c>
      <c r="F3454" s="21" t="s">
        <v>19</v>
      </c>
      <c r="G3454" s="88" t="s">
        <v>208</v>
      </c>
      <c r="H3454" s="90">
        <v>230526549416</v>
      </c>
      <c r="I3454" s="90">
        <v>0</v>
      </c>
      <c r="J3454" s="90">
        <v>0</v>
      </c>
      <c r="K3454" s="90">
        <v>0</v>
      </c>
      <c r="L3454" s="90">
        <v>0</v>
      </c>
      <c r="M3454" s="90">
        <f t="shared" si="1606"/>
        <v>0</v>
      </c>
      <c r="N3454" s="90">
        <f>+H3454+M3454</f>
        <v>230526549416</v>
      </c>
      <c r="O3454" s="90">
        <v>230526549416</v>
      </c>
      <c r="P3454" s="90">
        <v>230526549416</v>
      </c>
      <c r="Q3454" s="90">
        <v>27184528940</v>
      </c>
      <c r="R3454" s="91">
        <v>27184528940</v>
      </c>
    </row>
    <row r="3455" spans="1:18" ht="31.2" x14ac:dyDescent="0.3">
      <c r="A3455" s="2">
        <v>2022</v>
      </c>
      <c r="B3455" s="156" t="s">
        <v>477</v>
      </c>
      <c r="C3455" s="125" t="s">
        <v>250</v>
      </c>
      <c r="D3455" s="16" t="s">
        <v>172</v>
      </c>
      <c r="E3455" s="16">
        <v>13</v>
      </c>
      <c r="F3455" s="16" t="s">
        <v>19</v>
      </c>
      <c r="G3455" s="85" t="s">
        <v>253</v>
      </c>
      <c r="H3455" s="95">
        <f t="shared" ref="H3455:L3456" si="1615">+H3456</f>
        <v>12654096592</v>
      </c>
      <c r="I3455" s="95">
        <f t="shared" si="1615"/>
        <v>0</v>
      </c>
      <c r="J3455" s="95">
        <f t="shared" si="1615"/>
        <v>0</v>
      </c>
      <c r="K3455" s="95">
        <f t="shared" si="1615"/>
        <v>0</v>
      </c>
      <c r="L3455" s="95">
        <f t="shared" si="1615"/>
        <v>0</v>
      </c>
      <c r="M3455" s="95">
        <f t="shared" si="1606"/>
        <v>0</v>
      </c>
      <c r="N3455" s="95">
        <f>+H3455+M3455</f>
        <v>12654096592</v>
      </c>
      <c r="O3455" s="95">
        <f t="shared" ref="O3455:R3456" si="1616">+O3456</f>
        <v>11538502198.5</v>
      </c>
      <c r="P3455" s="95">
        <f t="shared" si="1616"/>
        <v>10501033636.309999</v>
      </c>
      <c r="Q3455" s="95">
        <f t="shared" si="1616"/>
        <v>472868344.60000002</v>
      </c>
      <c r="R3455" s="97">
        <f t="shared" si="1616"/>
        <v>456294600.60000002</v>
      </c>
    </row>
    <row r="3456" spans="1:18" ht="31.2" x14ac:dyDescent="0.3">
      <c r="A3456" s="2">
        <v>2022</v>
      </c>
      <c r="B3456" s="156" t="s">
        <v>477</v>
      </c>
      <c r="C3456" s="120" t="s">
        <v>252</v>
      </c>
      <c r="D3456" s="16" t="s">
        <v>172</v>
      </c>
      <c r="E3456" s="16">
        <v>13</v>
      </c>
      <c r="F3456" s="16" t="s">
        <v>19</v>
      </c>
      <c r="G3456" s="85" t="s">
        <v>253</v>
      </c>
      <c r="H3456" s="95">
        <f t="shared" si="1615"/>
        <v>12654096592</v>
      </c>
      <c r="I3456" s="95">
        <f t="shared" si="1615"/>
        <v>0</v>
      </c>
      <c r="J3456" s="95">
        <f t="shared" si="1615"/>
        <v>0</v>
      </c>
      <c r="K3456" s="95">
        <f t="shared" si="1615"/>
        <v>0</v>
      </c>
      <c r="L3456" s="95">
        <f t="shared" si="1615"/>
        <v>0</v>
      </c>
      <c r="M3456" s="95">
        <f t="shared" si="1606"/>
        <v>0</v>
      </c>
      <c r="N3456" s="95">
        <f>+N3457</f>
        <v>12654096592</v>
      </c>
      <c r="O3456" s="95">
        <f t="shared" si="1616"/>
        <v>11538502198.5</v>
      </c>
      <c r="P3456" s="95">
        <f t="shared" si="1616"/>
        <v>10501033636.309999</v>
      </c>
      <c r="Q3456" s="95">
        <f t="shared" si="1616"/>
        <v>472868344.60000002</v>
      </c>
      <c r="R3456" s="97">
        <f t="shared" si="1616"/>
        <v>456294600.60000002</v>
      </c>
    </row>
    <row r="3457" spans="1:18" ht="46.8" x14ac:dyDescent="0.3">
      <c r="A3457" s="2">
        <v>2022</v>
      </c>
      <c r="B3457" s="156" t="s">
        <v>477</v>
      </c>
      <c r="C3457" s="120" t="s">
        <v>254</v>
      </c>
      <c r="D3457" s="16" t="s">
        <v>172</v>
      </c>
      <c r="E3457" s="16">
        <v>13</v>
      </c>
      <c r="F3457" s="16" t="s">
        <v>19</v>
      </c>
      <c r="G3457" s="85" t="s">
        <v>255</v>
      </c>
      <c r="H3457" s="95">
        <f>SUM(H3458:H3458)</f>
        <v>12654096592</v>
      </c>
      <c r="I3457" s="95">
        <f>SUM(I3458:I3458)</f>
        <v>0</v>
      </c>
      <c r="J3457" s="95">
        <f>SUM(J3458:J3458)</f>
        <v>0</v>
      </c>
      <c r="K3457" s="95">
        <f>SUM(K3458:K3458)</f>
        <v>0</v>
      </c>
      <c r="L3457" s="95">
        <f>SUM(L3458:L3458)</f>
        <v>0</v>
      </c>
      <c r="M3457" s="95">
        <f t="shared" si="1606"/>
        <v>0</v>
      </c>
      <c r="N3457" s="95">
        <f>SUM(N3458:N3458)</f>
        <v>12654096592</v>
      </c>
      <c r="O3457" s="95">
        <f t="shared" ref="O3457:R3457" si="1617">SUM(O3458:O3458)</f>
        <v>11538502198.5</v>
      </c>
      <c r="P3457" s="95">
        <f t="shared" si="1617"/>
        <v>10501033636.309999</v>
      </c>
      <c r="Q3457" s="95">
        <f t="shared" si="1617"/>
        <v>472868344.60000002</v>
      </c>
      <c r="R3457" s="97">
        <f t="shared" si="1617"/>
        <v>456294600.60000002</v>
      </c>
    </row>
    <row r="3458" spans="1:18" ht="18" x14ac:dyDescent="0.3">
      <c r="A3458" s="2">
        <v>2022</v>
      </c>
      <c r="B3458" s="156" t="s">
        <v>477</v>
      </c>
      <c r="C3458" s="121" t="s">
        <v>256</v>
      </c>
      <c r="D3458" s="21" t="s">
        <v>172</v>
      </c>
      <c r="E3458" s="21">
        <v>13</v>
      </c>
      <c r="F3458" s="21" t="s">
        <v>19</v>
      </c>
      <c r="G3458" s="88" t="s">
        <v>208</v>
      </c>
      <c r="H3458" s="90">
        <v>12654096592</v>
      </c>
      <c r="I3458" s="90">
        <v>0</v>
      </c>
      <c r="J3458" s="90">
        <v>0</v>
      </c>
      <c r="K3458" s="90">
        <v>0</v>
      </c>
      <c r="L3458" s="90">
        <v>0</v>
      </c>
      <c r="M3458" s="90">
        <f t="shared" si="1606"/>
        <v>0</v>
      </c>
      <c r="N3458" s="90">
        <f>+H3458+M3458</f>
        <v>12654096592</v>
      </c>
      <c r="O3458" s="90">
        <v>11538502198.5</v>
      </c>
      <c r="P3458" s="90">
        <v>10501033636.309999</v>
      </c>
      <c r="Q3458" s="90">
        <v>472868344.60000002</v>
      </c>
      <c r="R3458" s="91">
        <v>456294600.60000002</v>
      </c>
    </row>
    <row r="3459" spans="1:18" ht="62.4" x14ac:dyDescent="0.3">
      <c r="A3459" s="2">
        <v>2022</v>
      </c>
      <c r="B3459" s="156" t="s">
        <v>477</v>
      </c>
      <c r="C3459" s="120" t="s">
        <v>257</v>
      </c>
      <c r="D3459" s="16" t="s">
        <v>172</v>
      </c>
      <c r="E3459" s="16">
        <v>13</v>
      </c>
      <c r="F3459" s="16" t="s">
        <v>19</v>
      </c>
      <c r="G3459" s="85" t="s">
        <v>258</v>
      </c>
      <c r="H3459" s="95">
        <f t="shared" ref="H3459:L3461" si="1618">+H3460</f>
        <v>222571821813</v>
      </c>
      <c r="I3459" s="95">
        <f t="shared" si="1618"/>
        <v>0</v>
      </c>
      <c r="J3459" s="95">
        <f t="shared" si="1618"/>
        <v>0</v>
      </c>
      <c r="K3459" s="95">
        <f t="shared" si="1618"/>
        <v>0</v>
      </c>
      <c r="L3459" s="95">
        <f t="shared" si="1618"/>
        <v>0</v>
      </c>
      <c r="M3459" s="95">
        <f t="shared" si="1606"/>
        <v>0</v>
      </c>
      <c r="N3459" s="95">
        <f>+N3460</f>
        <v>222571821813</v>
      </c>
      <c r="O3459" s="95">
        <f t="shared" ref="O3459:R3461" si="1619">+O3460</f>
        <v>222571821813</v>
      </c>
      <c r="P3459" s="95">
        <f t="shared" si="1619"/>
        <v>222571821813</v>
      </c>
      <c r="Q3459" s="95">
        <f t="shared" si="1619"/>
        <v>7839829655</v>
      </c>
      <c r="R3459" s="97">
        <f t="shared" si="1619"/>
        <v>7839829655</v>
      </c>
    </row>
    <row r="3460" spans="1:18" ht="62.4" x14ac:dyDescent="0.3">
      <c r="A3460" s="2">
        <v>2022</v>
      </c>
      <c r="B3460" s="156" t="s">
        <v>477</v>
      </c>
      <c r="C3460" s="120" t="s">
        <v>259</v>
      </c>
      <c r="D3460" s="16" t="s">
        <v>172</v>
      </c>
      <c r="E3460" s="16">
        <v>13</v>
      </c>
      <c r="F3460" s="16" t="s">
        <v>19</v>
      </c>
      <c r="G3460" s="104" t="s">
        <v>258</v>
      </c>
      <c r="H3460" s="95">
        <f t="shared" si="1618"/>
        <v>222571821813</v>
      </c>
      <c r="I3460" s="95">
        <f t="shared" si="1618"/>
        <v>0</v>
      </c>
      <c r="J3460" s="95">
        <f t="shared" si="1618"/>
        <v>0</v>
      </c>
      <c r="K3460" s="95">
        <f t="shared" si="1618"/>
        <v>0</v>
      </c>
      <c r="L3460" s="95">
        <f t="shared" si="1618"/>
        <v>0</v>
      </c>
      <c r="M3460" s="95">
        <f t="shared" si="1606"/>
        <v>0</v>
      </c>
      <c r="N3460" s="95">
        <f>+N3461</f>
        <v>222571821813</v>
      </c>
      <c r="O3460" s="95">
        <f t="shared" si="1619"/>
        <v>222571821813</v>
      </c>
      <c r="P3460" s="95">
        <f t="shared" si="1619"/>
        <v>222571821813</v>
      </c>
      <c r="Q3460" s="95">
        <f t="shared" si="1619"/>
        <v>7839829655</v>
      </c>
      <c r="R3460" s="97">
        <f t="shared" si="1619"/>
        <v>7839829655</v>
      </c>
    </row>
    <row r="3461" spans="1:18" ht="18" x14ac:dyDescent="0.3">
      <c r="A3461" s="2">
        <v>2022</v>
      </c>
      <c r="B3461" s="156" t="s">
        <v>477</v>
      </c>
      <c r="C3461" s="120" t="s">
        <v>260</v>
      </c>
      <c r="D3461" s="16" t="s">
        <v>172</v>
      </c>
      <c r="E3461" s="16">
        <v>13</v>
      </c>
      <c r="F3461" s="16" t="s">
        <v>19</v>
      </c>
      <c r="G3461" s="85" t="s">
        <v>218</v>
      </c>
      <c r="H3461" s="95">
        <f t="shared" si="1618"/>
        <v>222571821813</v>
      </c>
      <c r="I3461" s="95">
        <f t="shared" si="1618"/>
        <v>0</v>
      </c>
      <c r="J3461" s="95">
        <f t="shared" si="1618"/>
        <v>0</v>
      </c>
      <c r="K3461" s="95">
        <f t="shared" si="1618"/>
        <v>0</v>
      </c>
      <c r="L3461" s="95">
        <f t="shared" si="1618"/>
        <v>0</v>
      </c>
      <c r="M3461" s="95">
        <f t="shared" si="1606"/>
        <v>0</v>
      </c>
      <c r="N3461" s="95">
        <f>+N3462</f>
        <v>222571821813</v>
      </c>
      <c r="O3461" s="95">
        <f t="shared" si="1619"/>
        <v>222571821813</v>
      </c>
      <c r="P3461" s="95">
        <f t="shared" si="1619"/>
        <v>222571821813</v>
      </c>
      <c r="Q3461" s="95">
        <f t="shared" si="1619"/>
        <v>7839829655</v>
      </c>
      <c r="R3461" s="97">
        <f t="shared" si="1619"/>
        <v>7839829655</v>
      </c>
    </row>
    <row r="3462" spans="1:18" ht="18" x14ac:dyDescent="0.3">
      <c r="A3462" s="2">
        <v>2022</v>
      </c>
      <c r="B3462" s="156" t="s">
        <v>477</v>
      </c>
      <c r="C3462" s="121" t="s">
        <v>261</v>
      </c>
      <c r="D3462" s="21" t="s">
        <v>172</v>
      </c>
      <c r="E3462" s="21">
        <v>13</v>
      </c>
      <c r="F3462" s="21" t="s">
        <v>19</v>
      </c>
      <c r="G3462" s="88" t="s">
        <v>208</v>
      </c>
      <c r="H3462" s="90">
        <v>222571821813</v>
      </c>
      <c r="I3462" s="90">
        <v>0</v>
      </c>
      <c r="J3462" s="90">
        <v>0</v>
      </c>
      <c r="K3462" s="90">
        <v>0</v>
      </c>
      <c r="L3462" s="90">
        <v>0</v>
      </c>
      <c r="M3462" s="90">
        <f t="shared" si="1606"/>
        <v>0</v>
      </c>
      <c r="N3462" s="90">
        <f>+H3462+M3462</f>
        <v>222571821813</v>
      </c>
      <c r="O3462" s="90">
        <v>222571821813</v>
      </c>
      <c r="P3462" s="90">
        <v>222571821813</v>
      </c>
      <c r="Q3462" s="90">
        <v>7839829655</v>
      </c>
      <c r="R3462" s="91">
        <v>7839829655</v>
      </c>
    </row>
    <row r="3463" spans="1:18" ht="46.8" x14ac:dyDescent="0.3">
      <c r="A3463" s="2">
        <v>2022</v>
      </c>
      <c r="B3463" s="156" t="s">
        <v>477</v>
      </c>
      <c r="C3463" s="120" t="s">
        <v>262</v>
      </c>
      <c r="D3463" s="16" t="s">
        <v>172</v>
      </c>
      <c r="E3463" s="16">
        <v>13</v>
      </c>
      <c r="F3463" s="16" t="s">
        <v>19</v>
      </c>
      <c r="G3463" s="85" t="s">
        <v>263</v>
      </c>
      <c r="H3463" s="95">
        <f t="shared" ref="H3463:L3465" si="1620">+H3464</f>
        <v>256174672458</v>
      </c>
      <c r="I3463" s="95">
        <f t="shared" si="1620"/>
        <v>0</v>
      </c>
      <c r="J3463" s="95">
        <f t="shared" si="1620"/>
        <v>0</v>
      </c>
      <c r="K3463" s="95">
        <f t="shared" si="1620"/>
        <v>0</v>
      </c>
      <c r="L3463" s="95">
        <f t="shared" si="1620"/>
        <v>0</v>
      </c>
      <c r="M3463" s="95">
        <f t="shared" si="1606"/>
        <v>0</v>
      </c>
      <c r="N3463" s="95">
        <f>+N3464</f>
        <v>256174672458</v>
      </c>
      <c r="O3463" s="95">
        <f t="shared" ref="O3463:R3465" si="1621">+O3464</f>
        <v>256174672458</v>
      </c>
      <c r="P3463" s="95">
        <f t="shared" si="1621"/>
        <v>256174672458</v>
      </c>
      <c r="Q3463" s="95">
        <f t="shared" si="1621"/>
        <v>783848182</v>
      </c>
      <c r="R3463" s="97">
        <f t="shared" si="1621"/>
        <v>783848182</v>
      </c>
    </row>
    <row r="3464" spans="1:18" ht="46.8" x14ac:dyDescent="0.3">
      <c r="A3464" s="2">
        <v>2022</v>
      </c>
      <c r="B3464" s="156" t="s">
        <v>477</v>
      </c>
      <c r="C3464" s="120" t="s">
        <v>264</v>
      </c>
      <c r="D3464" s="16" t="s">
        <v>172</v>
      </c>
      <c r="E3464" s="16">
        <v>13</v>
      </c>
      <c r="F3464" s="16" t="s">
        <v>19</v>
      </c>
      <c r="G3464" s="85" t="s">
        <v>263</v>
      </c>
      <c r="H3464" s="95">
        <f t="shared" si="1620"/>
        <v>256174672458</v>
      </c>
      <c r="I3464" s="95">
        <f t="shared" si="1620"/>
        <v>0</v>
      </c>
      <c r="J3464" s="95">
        <f t="shared" si="1620"/>
        <v>0</v>
      </c>
      <c r="K3464" s="95">
        <f t="shared" si="1620"/>
        <v>0</v>
      </c>
      <c r="L3464" s="95">
        <f t="shared" si="1620"/>
        <v>0</v>
      </c>
      <c r="M3464" s="95">
        <f t="shared" si="1606"/>
        <v>0</v>
      </c>
      <c r="N3464" s="95">
        <f>+N3465</f>
        <v>256174672458</v>
      </c>
      <c r="O3464" s="95">
        <f t="shared" si="1621"/>
        <v>256174672458</v>
      </c>
      <c r="P3464" s="95">
        <f t="shared" si="1621"/>
        <v>256174672458</v>
      </c>
      <c r="Q3464" s="95">
        <f t="shared" si="1621"/>
        <v>783848182</v>
      </c>
      <c r="R3464" s="97">
        <f t="shared" si="1621"/>
        <v>783848182</v>
      </c>
    </row>
    <row r="3465" spans="1:18" ht="18" x14ac:dyDescent="0.3">
      <c r="A3465" s="2">
        <v>2022</v>
      </c>
      <c r="B3465" s="156" t="s">
        <v>477</v>
      </c>
      <c r="C3465" s="120" t="s">
        <v>265</v>
      </c>
      <c r="D3465" s="16" t="s">
        <v>172</v>
      </c>
      <c r="E3465" s="16">
        <v>13</v>
      </c>
      <c r="F3465" s="16" t="s">
        <v>19</v>
      </c>
      <c r="G3465" s="85" t="s">
        <v>218</v>
      </c>
      <c r="H3465" s="95">
        <f t="shared" si="1620"/>
        <v>256174672458</v>
      </c>
      <c r="I3465" s="95">
        <f t="shared" si="1620"/>
        <v>0</v>
      </c>
      <c r="J3465" s="95">
        <f t="shared" si="1620"/>
        <v>0</v>
      </c>
      <c r="K3465" s="95">
        <f t="shared" si="1620"/>
        <v>0</v>
      </c>
      <c r="L3465" s="95">
        <f t="shared" si="1620"/>
        <v>0</v>
      </c>
      <c r="M3465" s="95">
        <f t="shared" si="1606"/>
        <v>0</v>
      </c>
      <c r="N3465" s="95">
        <f>+N3466</f>
        <v>256174672458</v>
      </c>
      <c r="O3465" s="95">
        <f t="shared" si="1621"/>
        <v>256174672458</v>
      </c>
      <c r="P3465" s="95">
        <f t="shared" si="1621"/>
        <v>256174672458</v>
      </c>
      <c r="Q3465" s="95">
        <f t="shared" si="1621"/>
        <v>783848182</v>
      </c>
      <c r="R3465" s="97">
        <f t="shared" si="1621"/>
        <v>783848182</v>
      </c>
    </row>
    <row r="3466" spans="1:18" ht="18" x14ac:dyDescent="0.3">
      <c r="A3466" s="2">
        <v>2022</v>
      </c>
      <c r="B3466" s="156" t="s">
        <v>477</v>
      </c>
      <c r="C3466" s="121" t="s">
        <v>266</v>
      </c>
      <c r="D3466" s="21" t="s">
        <v>172</v>
      </c>
      <c r="E3466" s="21">
        <v>13</v>
      </c>
      <c r="F3466" s="21" t="s">
        <v>19</v>
      </c>
      <c r="G3466" s="88" t="s">
        <v>208</v>
      </c>
      <c r="H3466" s="90">
        <v>256174672458</v>
      </c>
      <c r="I3466" s="90">
        <v>0</v>
      </c>
      <c r="J3466" s="90">
        <v>0</v>
      </c>
      <c r="K3466" s="90">
        <v>0</v>
      </c>
      <c r="L3466" s="90">
        <v>0</v>
      </c>
      <c r="M3466" s="90">
        <f t="shared" si="1606"/>
        <v>0</v>
      </c>
      <c r="N3466" s="90">
        <f>+H3466+M3466</f>
        <v>256174672458</v>
      </c>
      <c r="O3466" s="90">
        <v>256174672458</v>
      </c>
      <c r="P3466" s="90">
        <v>256174672458</v>
      </c>
      <c r="Q3466" s="90">
        <v>783848182</v>
      </c>
      <c r="R3466" s="91">
        <v>783848182</v>
      </c>
    </row>
    <row r="3467" spans="1:18" ht="62.4" x14ac:dyDescent="0.3">
      <c r="A3467" s="2">
        <v>2022</v>
      </c>
      <c r="B3467" s="156" t="s">
        <v>477</v>
      </c>
      <c r="C3467" s="120" t="s">
        <v>267</v>
      </c>
      <c r="D3467" s="16" t="s">
        <v>172</v>
      </c>
      <c r="E3467" s="16">
        <v>13</v>
      </c>
      <c r="F3467" s="16" t="s">
        <v>19</v>
      </c>
      <c r="G3467" s="85" t="s">
        <v>268</v>
      </c>
      <c r="H3467" s="95">
        <f t="shared" ref="H3467:L3469" si="1622">+H3468</f>
        <v>133566456234</v>
      </c>
      <c r="I3467" s="95">
        <f t="shared" si="1622"/>
        <v>0</v>
      </c>
      <c r="J3467" s="95">
        <f t="shared" si="1622"/>
        <v>0</v>
      </c>
      <c r="K3467" s="95">
        <f t="shared" si="1622"/>
        <v>0</v>
      </c>
      <c r="L3467" s="95">
        <f t="shared" si="1622"/>
        <v>0</v>
      </c>
      <c r="M3467" s="95">
        <f t="shared" si="1606"/>
        <v>0</v>
      </c>
      <c r="N3467" s="95">
        <f>+N3468</f>
        <v>133566456234</v>
      </c>
      <c r="O3467" s="95">
        <f t="shared" ref="O3467:R3469" si="1623">+O3468</f>
        <v>133566456234</v>
      </c>
      <c r="P3467" s="95">
        <f t="shared" si="1623"/>
        <v>133566456234</v>
      </c>
      <c r="Q3467" s="95">
        <f t="shared" si="1623"/>
        <v>426302018</v>
      </c>
      <c r="R3467" s="97">
        <f t="shared" si="1623"/>
        <v>426302018</v>
      </c>
    </row>
    <row r="3468" spans="1:18" ht="62.4" x14ac:dyDescent="0.3">
      <c r="A3468" s="2">
        <v>2022</v>
      </c>
      <c r="B3468" s="156" t="s">
        <v>477</v>
      </c>
      <c r="C3468" s="120" t="s">
        <v>269</v>
      </c>
      <c r="D3468" s="16" t="s">
        <v>172</v>
      </c>
      <c r="E3468" s="16">
        <v>13</v>
      </c>
      <c r="F3468" s="16" t="s">
        <v>19</v>
      </c>
      <c r="G3468" s="104" t="s">
        <v>268</v>
      </c>
      <c r="H3468" s="95">
        <f t="shared" si="1622"/>
        <v>133566456234</v>
      </c>
      <c r="I3468" s="95">
        <f t="shared" si="1622"/>
        <v>0</v>
      </c>
      <c r="J3468" s="95">
        <f t="shared" si="1622"/>
        <v>0</v>
      </c>
      <c r="K3468" s="95">
        <f t="shared" si="1622"/>
        <v>0</v>
      </c>
      <c r="L3468" s="95">
        <f t="shared" si="1622"/>
        <v>0</v>
      </c>
      <c r="M3468" s="95">
        <f t="shared" si="1606"/>
        <v>0</v>
      </c>
      <c r="N3468" s="95">
        <f>+N3469</f>
        <v>133566456234</v>
      </c>
      <c r="O3468" s="95">
        <f t="shared" si="1623"/>
        <v>133566456234</v>
      </c>
      <c r="P3468" s="95">
        <f t="shared" si="1623"/>
        <v>133566456234</v>
      </c>
      <c r="Q3468" s="95">
        <f t="shared" si="1623"/>
        <v>426302018</v>
      </c>
      <c r="R3468" s="97">
        <f t="shared" si="1623"/>
        <v>426302018</v>
      </c>
    </row>
    <row r="3469" spans="1:18" ht="18" x14ac:dyDescent="0.3">
      <c r="A3469" s="2">
        <v>2022</v>
      </c>
      <c r="B3469" s="156" t="s">
        <v>477</v>
      </c>
      <c r="C3469" s="120" t="s">
        <v>270</v>
      </c>
      <c r="D3469" s="16" t="s">
        <v>172</v>
      </c>
      <c r="E3469" s="16">
        <v>13</v>
      </c>
      <c r="F3469" s="16" t="s">
        <v>19</v>
      </c>
      <c r="G3469" s="85" t="s">
        <v>218</v>
      </c>
      <c r="H3469" s="95">
        <f t="shared" si="1622"/>
        <v>133566456234</v>
      </c>
      <c r="I3469" s="95">
        <f t="shared" si="1622"/>
        <v>0</v>
      </c>
      <c r="J3469" s="95">
        <f t="shared" si="1622"/>
        <v>0</v>
      </c>
      <c r="K3469" s="95">
        <f t="shared" si="1622"/>
        <v>0</v>
      </c>
      <c r="L3469" s="95">
        <f t="shared" si="1622"/>
        <v>0</v>
      </c>
      <c r="M3469" s="95">
        <f t="shared" si="1606"/>
        <v>0</v>
      </c>
      <c r="N3469" s="95">
        <f>+N3470</f>
        <v>133566456234</v>
      </c>
      <c r="O3469" s="95">
        <f t="shared" si="1623"/>
        <v>133566456234</v>
      </c>
      <c r="P3469" s="95">
        <f t="shared" si="1623"/>
        <v>133566456234</v>
      </c>
      <c r="Q3469" s="95">
        <f t="shared" si="1623"/>
        <v>426302018</v>
      </c>
      <c r="R3469" s="97">
        <f t="shared" si="1623"/>
        <v>426302018</v>
      </c>
    </row>
    <row r="3470" spans="1:18" ht="18" x14ac:dyDescent="0.3">
      <c r="A3470" s="2">
        <v>2022</v>
      </c>
      <c r="B3470" s="156" t="s">
        <v>477</v>
      </c>
      <c r="C3470" s="121" t="s">
        <v>271</v>
      </c>
      <c r="D3470" s="21" t="s">
        <v>172</v>
      </c>
      <c r="E3470" s="21">
        <v>13</v>
      </c>
      <c r="F3470" s="21" t="s">
        <v>19</v>
      </c>
      <c r="G3470" s="88" t="s">
        <v>208</v>
      </c>
      <c r="H3470" s="90">
        <v>133566456234</v>
      </c>
      <c r="I3470" s="90">
        <v>0</v>
      </c>
      <c r="J3470" s="90">
        <v>0</v>
      </c>
      <c r="K3470" s="90">
        <v>0</v>
      </c>
      <c r="L3470" s="90">
        <v>0</v>
      </c>
      <c r="M3470" s="90">
        <f t="shared" si="1606"/>
        <v>0</v>
      </c>
      <c r="N3470" s="90">
        <f>+H3470+M3470</f>
        <v>133566456234</v>
      </c>
      <c r="O3470" s="90">
        <v>133566456234</v>
      </c>
      <c r="P3470" s="90">
        <v>133566456234</v>
      </c>
      <c r="Q3470" s="90">
        <v>426302018</v>
      </c>
      <c r="R3470" s="91">
        <v>426302018</v>
      </c>
    </row>
    <row r="3471" spans="1:18" ht="62.4" x14ac:dyDescent="0.3">
      <c r="A3471" s="2">
        <v>2022</v>
      </c>
      <c r="B3471" s="156" t="s">
        <v>477</v>
      </c>
      <c r="C3471" s="120" t="s">
        <v>272</v>
      </c>
      <c r="D3471" s="16" t="s">
        <v>172</v>
      </c>
      <c r="E3471" s="16">
        <v>13</v>
      </c>
      <c r="F3471" s="16" t="s">
        <v>19</v>
      </c>
      <c r="G3471" s="85" t="s">
        <v>273</v>
      </c>
      <c r="H3471" s="95">
        <f t="shared" ref="H3471:L3473" si="1624">+H3472</f>
        <v>92126982346</v>
      </c>
      <c r="I3471" s="95">
        <f t="shared" si="1624"/>
        <v>0</v>
      </c>
      <c r="J3471" s="95">
        <f t="shared" si="1624"/>
        <v>0</v>
      </c>
      <c r="K3471" s="95">
        <f t="shared" si="1624"/>
        <v>0</v>
      </c>
      <c r="L3471" s="95">
        <f t="shared" si="1624"/>
        <v>0</v>
      </c>
      <c r="M3471" s="95">
        <f t="shared" si="1606"/>
        <v>0</v>
      </c>
      <c r="N3471" s="95">
        <f>+N3472</f>
        <v>92126982346</v>
      </c>
      <c r="O3471" s="95">
        <f t="shared" ref="O3471:R3473" si="1625">+O3472</f>
        <v>92126982346</v>
      </c>
      <c r="P3471" s="95">
        <f t="shared" si="1625"/>
        <v>92126982346</v>
      </c>
      <c r="Q3471" s="95">
        <f t="shared" si="1625"/>
        <v>308643829</v>
      </c>
      <c r="R3471" s="97">
        <f t="shared" si="1625"/>
        <v>308643829</v>
      </c>
    </row>
    <row r="3472" spans="1:18" ht="62.4" x14ac:dyDescent="0.3">
      <c r="A3472" s="2">
        <v>2022</v>
      </c>
      <c r="B3472" s="156" t="s">
        <v>477</v>
      </c>
      <c r="C3472" s="120" t="s">
        <v>274</v>
      </c>
      <c r="D3472" s="16" t="s">
        <v>172</v>
      </c>
      <c r="E3472" s="16">
        <v>13</v>
      </c>
      <c r="F3472" s="16" t="s">
        <v>19</v>
      </c>
      <c r="G3472" s="104" t="s">
        <v>273</v>
      </c>
      <c r="H3472" s="95">
        <f t="shared" si="1624"/>
        <v>92126982346</v>
      </c>
      <c r="I3472" s="95">
        <f t="shared" si="1624"/>
        <v>0</v>
      </c>
      <c r="J3472" s="95">
        <f t="shared" si="1624"/>
        <v>0</v>
      </c>
      <c r="K3472" s="95">
        <f t="shared" si="1624"/>
        <v>0</v>
      </c>
      <c r="L3472" s="95">
        <f t="shared" si="1624"/>
        <v>0</v>
      </c>
      <c r="M3472" s="95">
        <f t="shared" si="1606"/>
        <v>0</v>
      </c>
      <c r="N3472" s="95">
        <f>+N3473</f>
        <v>92126982346</v>
      </c>
      <c r="O3472" s="95">
        <f t="shared" si="1625"/>
        <v>92126982346</v>
      </c>
      <c r="P3472" s="95">
        <f t="shared" si="1625"/>
        <v>92126982346</v>
      </c>
      <c r="Q3472" s="95">
        <f t="shared" si="1625"/>
        <v>308643829</v>
      </c>
      <c r="R3472" s="97">
        <f t="shared" si="1625"/>
        <v>308643829</v>
      </c>
    </row>
    <row r="3473" spans="1:18" ht="18" x14ac:dyDescent="0.3">
      <c r="A3473" s="2">
        <v>2022</v>
      </c>
      <c r="B3473" s="156" t="s">
        <v>477</v>
      </c>
      <c r="C3473" s="120" t="s">
        <v>275</v>
      </c>
      <c r="D3473" s="16" t="s">
        <v>172</v>
      </c>
      <c r="E3473" s="16">
        <v>13</v>
      </c>
      <c r="F3473" s="16" t="s">
        <v>19</v>
      </c>
      <c r="G3473" s="85" t="s">
        <v>218</v>
      </c>
      <c r="H3473" s="95">
        <f t="shared" si="1624"/>
        <v>92126982346</v>
      </c>
      <c r="I3473" s="95">
        <f t="shared" si="1624"/>
        <v>0</v>
      </c>
      <c r="J3473" s="95">
        <f t="shared" si="1624"/>
        <v>0</v>
      </c>
      <c r="K3473" s="95">
        <f t="shared" si="1624"/>
        <v>0</v>
      </c>
      <c r="L3473" s="95">
        <f t="shared" si="1624"/>
        <v>0</v>
      </c>
      <c r="M3473" s="95">
        <f t="shared" si="1606"/>
        <v>0</v>
      </c>
      <c r="N3473" s="95">
        <f>+N3474</f>
        <v>92126982346</v>
      </c>
      <c r="O3473" s="95">
        <f t="shared" si="1625"/>
        <v>92126982346</v>
      </c>
      <c r="P3473" s="95">
        <f t="shared" si="1625"/>
        <v>92126982346</v>
      </c>
      <c r="Q3473" s="95">
        <f t="shared" si="1625"/>
        <v>308643829</v>
      </c>
      <c r="R3473" s="97">
        <f t="shared" si="1625"/>
        <v>308643829</v>
      </c>
    </row>
    <row r="3474" spans="1:18" ht="18" x14ac:dyDescent="0.3">
      <c r="A3474" s="2">
        <v>2022</v>
      </c>
      <c r="B3474" s="156" t="s">
        <v>477</v>
      </c>
      <c r="C3474" s="121" t="s">
        <v>276</v>
      </c>
      <c r="D3474" s="21" t="s">
        <v>172</v>
      </c>
      <c r="E3474" s="21">
        <v>13</v>
      </c>
      <c r="F3474" s="21" t="s">
        <v>19</v>
      </c>
      <c r="G3474" s="88" t="s">
        <v>208</v>
      </c>
      <c r="H3474" s="90">
        <v>92126982346</v>
      </c>
      <c r="I3474" s="90">
        <v>0</v>
      </c>
      <c r="J3474" s="90">
        <v>0</v>
      </c>
      <c r="K3474" s="90">
        <v>0</v>
      </c>
      <c r="L3474" s="90">
        <v>0</v>
      </c>
      <c r="M3474" s="90">
        <f t="shared" si="1606"/>
        <v>0</v>
      </c>
      <c r="N3474" s="90">
        <f>+H3474+M3474</f>
        <v>92126982346</v>
      </c>
      <c r="O3474" s="90">
        <v>92126982346</v>
      </c>
      <c r="P3474" s="90">
        <v>92126982346</v>
      </c>
      <c r="Q3474" s="90">
        <v>308643829</v>
      </c>
      <c r="R3474" s="91">
        <v>308643829</v>
      </c>
    </row>
    <row r="3475" spans="1:18" ht="78" x14ac:dyDescent="0.3">
      <c r="A3475" s="2">
        <v>2022</v>
      </c>
      <c r="B3475" s="156" t="s">
        <v>477</v>
      </c>
      <c r="C3475" s="120" t="s">
        <v>277</v>
      </c>
      <c r="D3475" s="16" t="s">
        <v>172</v>
      </c>
      <c r="E3475" s="16">
        <v>13</v>
      </c>
      <c r="F3475" s="16" t="s">
        <v>19</v>
      </c>
      <c r="G3475" s="85" t="s">
        <v>278</v>
      </c>
      <c r="H3475" s="95">
        <f t="shared" ref="H3475:L3477" si="1626">+H3476</f>
        <v>177242188803</v>
      </c>
      <c r="I3475" s="95">
        <f t="shared" si="1626"/>
        <v>0</v>
      </c>
      <c r="J3475" s="95">
        <f t="shared" si="1626"/>
        <v>0</v>
      </c>
      <c r="K3475" s="95">
        <f t="shared" si="1626"/>
        <v>0</v>
      </c>
      <c r="L3475" s="95">
        <f t="shared" si="1626"/>
        <v>0</v>
      </c>
      <c r="M3475" s="95">
        <f t="shared" si="1606"/>
        <v>0</v>
      </c>
      <c r="N3475" s="95">
        <f>+N3476</f>
        <v>177242188803</v>
      </c>
      <c r="O3475" s="95">
        <f t="shared" ref="O3475:R3477" si="1627">+O3476</f>
        <v>177242188803</v>
      </c>
      <c r="P3475" s="95">
        <f t="shared" si="1627"/>
        <v>177242188803</v>
      </c>
      <c r="Q3475" s="95">
        <f t="shared" si="1627"/>
        <v>12868469971</v>
      </c>
      <c r="R3475" s="97">
        <f t="shared" si="1627"/>
        <v>12868469971</v>
      </c>
    </row>
    <row r="3476" spans="1:18" ht="78" x14ac:dyDescent="0.3">
      <c r="A3476" s="2">
        <v>2022</v>
      </c>
      <c r="B3476" s="156" t="s">
        <v>477</v>
      </c>
      <c r="C3476" s="120" t="s">
        <v>279</v>
      </c>
      <c r="D3476" s="16" t="s">
        <v>172</v>
      </c>
      <c r="E3476" s="16">
        <v>13</v>
      </c>
      <c r="F3476" s="16" t="s">
        <v>19</v>
      </c>
      <c r="G3476" s="104" t="s">
        <v>278</v>
      </c>
      <c r="H3476" s="95">
        <f t="shared" si="1626"/>
        <v>177242188803</v>
      </c>
      <c r="I3476" s="95">
        <f t="shared" si="1626"/>
        <v>0</v>
      </c>
      <c r="J3476" s="95">
        <f t="shared" si="1626"/>
        <v>0</v>
      </c>
      <c r="K3476" s="95">
        <f t="shared" si="1626"/>
        <v>0</v>
      </c>
      <c r="L3476" s="95">
        <f t="shared" si="1626"/>
        <v>0</v>
      </c>
      <c r="M3476" s="95">
        <f t="shared" si="1606"/>
        <v>0</v>
      </c>
      <c r="N3476" s="95">
        <f>+N3477</f>
        <v>177242188803</v>
      </c>
      <c r="O3476" s="95">
        <f t="shared" si="1627"/>
        <v>177242188803</v>
      </c>
      <c r="P3476" s="95">
        <f t="shared" si="1627"/>
        <v>177242188803</v>
      </c>
      <c r="Q3476" s="95">
        <f t="shared" si="1627"/>
        <v>12868469971</v>
      </c>
      <c r="R3476" s="97">
        <f t="shared" si="1627"/>
        <v>12868469971</v>
      </c>
    </row>
    <row r="3477" spans="1:18" ht="18" x14ac:dyDescent="0.3">
      <c r="A3477" s="2">
        <v>2022</v>
      </c>
      <c r="B3477" s="156" t="s">
        <v>477</v>
      </c>
      <c r="C3477" s="120" t="s">
        <v>280</v>
      </c>
      <c r="D3477" s="16" t="s">
        <v>172</v>
      </c>
      <c r="E3477" s="16">
        <v>13</v>
      </c>
      <c r="F3477" s="16" t="s">
        <v>19</v>
      </c>
      <c r="G3477" s="85" t="s">
        <v>218</v>
      </c>
      <c r="H3477" s="95">
        <f t="shared" si="1626"/>
        <v>177242188803</v>
      </c>
      <c r="I3477" s="95">
        <f t="shared" si="1626"/>
        <v>0</v>
      </c>
      <c r="J3477" s="95">
        <f t="shared" si="1626"/>
        <v>0</v>
      </c>
      <c r="K3477" s="95">
        <f t="shared" si="1626"/>
        <v>0</v>
      </c>
      <c r="L3477" s="95">
        <f t="shared" si="1626"/>
        <v>0</v>
      </c>
      <c r="M3477" s="95">
        <f t="shared" si="1606"/>
        <v>0</v>
      </c>
      <c r="N3477" s="95">
        <f>+N3478</f>
        <v>177242188803</v>
      </c>
      <c r="O3477" s="95">
        <f t="shared" si="1627"/>
        <v>177242188803</v>
      </c>
      <c r="P3477" s="95">
        <f t="shared" si="1627"/>
        <v>177242188803</v>
      </c>
      <c r="Q3477" s="95">
        <f t="shared" si="1627"/>
        <v>12868469971</v>
      </c>
      <c r="R3477" s="97">
        <f t="shared" si="1627"/>
        <v>12868469971</v>
      </c>
    </row>
    <row r="3478" spans="1:18" ht="18" x14ac:dyDescent="0.3">
      <c r="A3478" s="2">
        <v>2022</v>
      </c>
      <c r="B3478" s="156" t="s">
        <v>477</v>
      </c>
      <c r="C3478" s="121" t="s">
        <v>281</v>
      </c>
      <c r="D3478" s="21" t="s">
        <v>172</v>
      </c>
      <c r="E3478" s="21">
        <v>13</v>
      </c>
      <c r="F3478" s="21" t="s">
        <v>19</v>
      </c>
      <c r="G3478" s="88" t="s">
        <v>208</v>
      </c>
      <c r="H3478" s="90">
        <v>177242188803</v>
      </c>
      <c r="I3478" s="90">
        <v>0</v>
      </c>
      <c r="J3478" s="90">
        <v>0</v>
      </c>
      <c r="K3478" s="90">
        <v>0</v>
      </c>
      <c r="L3478" s="90">
        <v>0</v>
      </c>
      <c r="M3478" s="90">
        <f t="shared" si="1606"/>
        <v>0</v>
      </c>
      <c r="N3478" s="90">
        <f>+H3478+M3478</f>
        <v>177242188803</v>
      </c>
      <c r="O3478" s="90">
        <v>177242188803</v>
      </c>
      <c r="P3478" s="90">
        <v>177242188803</v>
      </c>
      <c r="Q3478" s="90">
        <v>12868469971</v>
      </c>
      <c r="R3478" s="91">
        <v>12868469971</v>
      </c>
    </row>
    <row r="3479" spans="1:18" ht="46.8" x14ac:dyDescent="0.3">
      <c r="A3479" s="2">
        <v>2022</v>
      </c>
      <c r="B3479" s="156" t="s">
        <v>477</v>
      </c>
      <c r="C3479" s="120" t="s">
        <v>282</v>
      </c>
      <c r="D3479" s="16" t="s">
        <v>172</v>
      </c>
      <c r="E3479" s="16">
        <v>13</v>
      </c>
      <c r="F3479" s="16" t="s">
        <v>19</v>
      </c>
      <c r="G3479" s="85" t="s">
        <v>283</v>
      </c>
      <c r="H3479" s="95">
        <f t="shared" ref="H3479:L3481" si="1628">+H3480</f>
        <v>186661572672</v>
      </c>
      <c r="I3479" s="95">
        <f t="shared" si="1628"/>
        <v>0</v>
      </c>
      <c r="J3479" s="95">
        <f t="shared" si="1628"/>
        <v>0</v>
      </c>
      <c r="K3479" s="95">
        <f t="shared" si="1628"/>
        <v>0</v>
      </c>
      <c r="L3479" s="95">
        <f t="shared" si="1628"/>
        <v>0</v>
      </c>
      <c r="M3479" s="95">
        <f t="shared" si="1606"/>
        <v>0</v>
      </c>
      <c r="N3479" s="95">
        <f>+N3480</f>
        <v>186661572672</v>
      </c>
      <c r="O3479" s="95">
        <f t="shared" ref="O3479:R3481" si="1629">+O3480</f>
        <v>186661572672</v>
      </c>
      <c r="P3479" s="95">
        <f t="shared" si="1629"/>
        <v>186661572672</v>
      </c>
      <c r="Q3479" s="95">
        <f t="shared" si="1629"/>
        <v>65829708441</v>
      </c>
      <c r="R3479" s="97">
        <f t="shared" si="1629"/>
        <v>65829708441</v>
      </c>
    </row>
    <row r="3480" spans="1:18" ht="46.8" x14ac:dyDescent="0.3">
      <c r="A3480" s="2">
        <v>2022</v>
      </c>
      <c r="B3480" s="156" t="s">
        <v>477</v>
      </c>
      <c r="C3480" s="120" t="s">
        <v>284</v>
      </c>
      <c r="D3480" s="16" t="s">
        <v>172</v>
      </c>
      <c r="E3480" s="16">
        <v>13</v>
      </c>
      <c r="F3480" s="16" t="s">
        <v>19</v>
      </c>
      <c r="G3480" s="104" t="s">
        <v>283</v>
      </c>
      <c r="H3480" s="95">
        <f t="shared" si="1628"/>
        <v>186661572672</v>
      </c>
      <c r="I3480" s="95">
        <f t="shared" si="1628"/>
        <v>0</v>
      </c>
      <c r="J3480" s="95">
        <f t="shared" si="1628"/>
        <v>0</v>
      </c>
      <c r="K3480" s="95">
        <f t="shared" si="1628"/>
        <v>0</v>
      </c>
      <c r="L3480" s="95">
        <f t="shared" si="1628"/>
        <v>0</v>
      </c>
      <c r="M3480" s="95">
        <f t="shared" si="1606"/>
        <v>0</v>
      </c>
      <c r="N3480" s="95">
        <f>+N3481</f>
        <v>186661572672</v>
      </c>
      <c r="O3480" s="95">
        <f t="shared" si="1629"/>
        <v>186661572672</v>
      </c>
      <c r="P3480" s="95">
        <f t="shared" si="1629"/>
        <v>186661572672</v>
      </c>
      <c r="Q3480" s="95">
        <f t="shared" si="1629"/>
        <v>65829708441</v>
      </c>
      <c r="R3480" s="97">
        <f t="shared" si="1629"/>
        <v>65829708441</v>
      </c>
    </row>
    <row r="3481" spans="1:18" ht="18" x14ac:dyDescent="0.3">
      <c r="A3481" s="2">
        <v>2022</v>
      </c>
      <c r="B3481" s="156" t="s">
        <v>477</v>
      </c>
      <c r="C3481" s="120" t="s">
        <v>285</v>
      </c>
      <c r="D3481" s="16" t="s">
        <v>172</v>
      </c>
      <c r="E3481" s="16">
        <v>13</v>
      </c>
      <c r="F3481" s="16" t="s">
        <v>19</v>
      </c>
      <c r="G3481" s="85" t="s">
        <v>218</v>
      </c>
      <c r="H3481" s="95">
        <f t="shared" si="1628"/>
        <v>186661572672</v>
      </c>
      <c r="I3481" s="95">
        <f t="shared" si="1628"/>
        <v>0</v>
      </c>
      <c r="J3481" s="95">
        <f t="shared" si="1628"/>
        <v>0</v>
      </c>
      <c r="K3481" s="95">
        <f t="shared" si="1628"/>
        <v>0</v>
      </c>
      <c r="L3481" s="95">
        <f t="shared" si="1628"/>
        <v>0</v>
      </c>
      <c r="M3481" s="95">
        <f t="shared" si="1606"/>
        <v>0</v>
      </c>
      <c r="N3481" s="95">
        <f>+N3482</f>
        <v>186661572672</v>
      </c>
      <c r="O3481" s="95">
        <f t="shared" si="1629"/>
        <v>186661572672</v>
      </c>
      <c r="P3481" s="95">
        <f t="shared" si="1629"/>
        <v>186661572672</v>
      </c>
      <c r="Q3481" s="95">
        <f t="shared" si="1629"/>
        <v>65829708441</v>
      </c>
      <c r="R3481" s="97">
        <f t="shared" si="1629"/>
        <v>65829708441</v>
      </c>
    </row>
    <row r="3482" spans="1:18" ht="18" x14ac:dyDescent="0.3">
      <c r="A3482" s="2">
        <v>2022</v>
      </c>
      <c r="B3482" s="156" t="s">
        <v>477</v>
      </c>
      <c r="C3482" s="121" t="s">
        <v>286</v>
      </c>
      <c r="D3482" s="53" t="s">
        <v>172</v>
      </c>
      <c r="E3482" s="53">
        <v>13</v>
      </c>
      <c r="F3482" s="21" t="s">
        <v>19</v>
      </c>
      <c r="G3482" s="88" t="s">
        <v>208</v>
      </c>
      <c r="H3482" s="90">
        <v>186661572672</v>
      </c>
      <c r="I3482" s="90">
        <v>0</v>
      </c>
      <c r="J3482" s="90">
        <v>0</v>
      </c>
      <c r="K3482" s="90">
        <v>0</v>
      </c>
      <c r="L3482" s="90">
        <v>0</v>
      </c>
      <c r="M3482" s="90">
        <f t="shared" si="1606"/>
        <v>0</v>
      </c>
      <c r="N3482" s="90">
        <f>+H3482+M3482</f>
        <v>186661572672</v>
      </c>
      <c r="O3482" s="90">
        <v>186661572672</v>
      </c>
      <c r="P3482" s="90">
        <v>186661572672</v>
      </c>
      <c r="Q3482" s="90">
        <v>65829708441</v>
      </c>
      <c r="R3482" s="91">
        <v>65829708441</v>
      </c>
    </row>
    <row r="3483" spans="1:18" ht="62.4" x14ac:dyDescent="0.3">
      <c r="A3483" s="2">
        <v>2022</v>
      </c>
      <c r="B3483" s="156" t="s">
        <v>477</v>
      </c>
      <c r="C3483" s="120" t="s">
        <v>287</v>
      </c>
      <c r="D3483" s="16" t="s">
        <v>172</v>
      </c>
      <c r="E3483" s="16">
        <v>13</v>
      </c>
      <c r="F3483" s="16" t="s">
        <v>19</v>
      </c>
      <c r="G3483" s="85" t="s">
        <v>288</v>
      </c>
      <c r="H3483" s="95">
        <f t="shared" ref="H3483:L3485" si="1630">+H3484</f>
        <v>217966528302</v>
      </c>
      <c r="I3483" s="95">
        <f t="shared" si="1630"/>
        <v>0</v>
      </c>
      <c r="J3483" s="95">
        <f t="shared" si="1630"/>
        <v>0</v>
      </c>
      <c r="K3483" s="95">
        <f t="shared" si="1630"/>
        <v>0</v>
      </c>
      <c r="L3483" s="95">
        <f t="shared" si="1630"/>
        <v>0</v>
      </c>
      <c r="M3483" s="95">
        <f t="shared" si="1606"/>
        <v>0</v>
      </c>
      <c r="N3483" s="95">
        <f>+N3484</f>
        <v>217966528302</v>
      </c>
      <c r="O3483" s="95">
        <f t="shared" ref="O3483:R3485" si="1631">+O3484</f>
        <v>217966528302</v>
      </c>
      <c r="P3483" s="95">
        <f t="shared" si="1631"/>
        <v>217966528302</v>
      </c>
      <c r="Q3483" s="95">
        <f t="shared" si="1631"/>
        <v>35582322411</v>
      </c>
      <c r="R3483" s="97">
        <f t="shared" si="1631"/>
        <v>35582322411</v>
      </c>
    </row>
    <row r="3484" spans="1:18" ht="62.4" x14ac:dyDescent="0.3">
      <c r="A3484" s="2">
        <v>2022</v>
      </c>
      <c r="B3484" s="156" t="s">
        <v>477</v>
      </c>
      <c r="C3484" s="120" t="s">
        <v>289</v>
      </c>
      <c r="D3484" s="16" t="s">
        <v>172</v>
      </c>
      <c r="E3484" s="16">
        <v>13</v>
      </c>
      <c r="F3484" s="16" t="s">
        <v>19</v>
      </c>
      <c r="G3484" s="104" t="s">
        <v>288</v>
      </c>
      <c r="H3484" s="95">
        <f t="shared" si="1630"/>
        <v>217966528302</v>
      </c>
      <c r="I3484" s="95">
        <f t="shared" si="1630"/>
        <v>0</v>
      </c>
      <c r="J3484" s="95">
        <f t="shared" si="1630"/>
        <v>0</v>
      </c>
      <c r="K3484" s="95">
        <f t="shared" si="1630"/>
        <v>0</v>
      </c>
      <c r="L3484" s="95">
        <f t="shared" si="1630"/>
        <v>0</v>
      </c>
      <c r="M3484" s="95">
        <f t="shared" si="1606"/>
        <v>0</v>
      </c>
      <c r="N3484" s="95">
        <f>+N3485</f>
        <v>217966528302</v>
      </c>
      <c r="O3484" s="95">
        <f t="shared" si="1631"/>
        <v>217966528302</v>
      </c>
      <c r="P3484" s="95">
        <f t="shared" si="1631"/>
        <v>217966528302</v>
      </c>
      <c r="Q3484" s="95">
        <f t="shared" si="1631"/>
        <v>35582322411</v>
      </c>
      <c r="R3484" s="97">
        <f t="shared" si="1631"/>
        <v>35582322411</v>
      </c>
    </row>
    <row r="3485" spans="1:18" ht="18" x14ac:dyDescent="0.3">
      <c r="A3485" s="2">
        <v>2022</v>
      </c>
      <c r="B3485" s="156" t="s">
        <v>477</v>
      </c>
      <c r="C3485" s="120" t="s">
        <v>290</v>
      </c>
      <c r="D3485" s="16" t="s">
        <v>172</v>
      </c>
      <c r="E3485" s="16">
        <v>13</v>
      </c>
      <c r="F3485" s="16" t="s">
        <v>19</v>
      </c>
      <c r="G3485" s="85" t="s">
        <v>218</v>
      </c>
      <c r="H3485" s="95">
        <f t="shared" si="1630"/>
        <v>217966528302</v>
      </c>
      <c r="I3485" s="95">
        <f t="shared" si="1630"/>
        <v>0</v>
      </c>
      <c r="J3485" s="95">
        <f t="shared" si="1630"/>
        <v>0</v>
      </c>
      <c r="K3485" s="95">
        <f t="shared" si="1630"/>
        <v>0</v>
      </c>
      <c r="L3485" s="95">
        <f t="shared" si="1630"/>
        <v>0</v>
      </c>
      <c r="M3485" s="95">
        <f t="shared" si="1606"/>
        <v>0</v>
      </c>
      <c r="N3485" s="95">
        <f>+N3486</f>
        <v>217966528302</v>
      </c>
      <c r="O3485" s="95">
        <f t="shared" si="1631"/>
        <v>217966528302</v>
      </c>
      <c r="P3485" s="95">
        <f t="shared" si="1631"/>
        <v>217966528302</v>
      </c>
      <c r="Q3485" s="95">
        <f t="shared" si="1631"/>
        <v>35582322411</v>
      </c>
      <c r="R3485" s="97">
        <f t="shared" si="1631"/>
        <v>35582322411</v>
      </c>
    </row>
    <row r="3486" spans="1:18" ht="18" x14ac:dyDescent="0.3">
      <c r="A3486" s="2">
        <v>2022</v>
      </c>
      <c r="B3486" s="156" t="s">
        <v>477</v>
      </c>
      <c r="C3486" s="121" t="s">
        <v>291</v>
      </c>
      <c r="D3486" s="21" t="s">
        <v>172</v>
      </c>
      <c r="E3486" s="21">
        <v>13</v>
      </c>
      <c r="F3486" s="21" t="s">
        <v>19</v>
      </c>
      <c r="G3486" s="88" t="s">
        <v>208</v>
      </c>
      <c r="H3486" s="90">
        <v>217966528302</v>
      </c>
      <c r="I3486" s="90">
        <v>0</v>
      </c>
      <c r="J3486" s="90">
        <v>0</v>
      </c>
      <c r="K3486" s="90">
        <v>0</v>
      </c>
      <c r="L3486" s="90">
        <v>0</v>
      </c>
      <c r="M3486" s="90">
        <f t="shared" si="1606"/>
        <v>0</v>
      </c>
      <c r="N3486" s="90">
        <f>+H3486+M3486</f>
        <v>217966528302</v>
      </c>
      <c r="O3486" s="90">
        <v>217966528302</v>
      </c>
      <c r="P3486" s="90">
        <v>217966528302</v>
      </c>
      <c r="Q3486" s="90">
        <v>35582322411</v>
      </c>
      <c r="R3486" s="91">
        <v>35582322411</v>
      </c>
    </row>
    <row r="3487" spans="1:18" ht="62.4" x14ac:dyDescent="0.3">
      <c r="A3487" s="2">
        <v>2022</v>
      </c>
      <c r="B3487" s="156" t="s">
        <v>477</v>
      </c>
      <c r="C3487" s="120" t="s">
        <v>292</v>
      </c>
      <c r="D3487" s="16" t="s">
        <v>172</v>
      </c>
      <c r="E3487" s="16">
        <v>13</v>
      </c>
      <c r="F3487" s="16" t="s">
        <v>19</v>
      </c>
      <c r="G3487" s="85" t="s">
        <v>293</v>
      </c>
      <c r="H3487" s="95">
        <f t="shared" ref="H3487:L3489" si="1632">+H3488</f>
        <v>264689746048</v>
      </c>
      <c r="I3487" s="95">
        <f t="shared" si="1632"/>
        <v>0</v>
      </c>
      <c r="J3487" s="95">
        <f t="shared" si="1632"/>
        <v>0</v>
      </c>
      <c r="K3487" s="95">
        <f t="shared" si="1632"/>
        <v>0</v>
      </c>
      <c r="L3487" s="95">
        <f t="shared" si="1632"/>
        <v>0</v>
      </c>
      <c r="M3487" s="95">
        <f t="shared" si="1606"/>
        <v>0</v>
      </c>
      <c r="N3487" s="95">
        <f>+N3488</f>
        <v>264689746048</v>
      </c>
      <c r="O3487" s="95">
        <f t="shared" ref="O3487:R3489" si="1633">+O3488</f>
        <v>264689746048</v>
      </c>
      <c r="P3487" s="95">
        <f t="shared" si="1633"/>
        <v>264689746048</v>
      </c>
      <c r="Q3487" s="95">
        <f t="shared" si="1633"/>
        <v>18890851579</v>
      </c>
      <c r="R3487" s="97">
        <f t="shared" si="1633"/>
        <v>18890851579</v>
      </c>
    </row>
    <row r="3488" spans="1:18" ht="62.4" x14ac:dyDescent="0.3">
      <c r="A3488" s="2">
        <v>2022</v>
      </c>
      <c r="B3488" s="156" t="s">
        <v>477</v>
      </c>
      <c r="C3488" s="120" t="s">
        <v>294</v>
      </c>
      <c r="D3488" s="16" t="s">
        <v>172</v>
      </c>
      <c r="E3488" s="16">
        <v>13</v>
      </c>
      <c r="F3488" s="16" t="s">
        <v>19</v>
      </c>
      <c r="G3488" s="104" t="s">
        <v>293</v>
      </c>
      <c r="H3488" s="95">
        <f t="shared" si="1632"/>
        <v>264689746048</v>
      </c>
      <c r="I3488" s="95">
        <f t="shared" si="1632"/>
        <v>0</v>
      </c>
      <c r="J3488" s="95">
        <f t="shared" si="1632"/>
        <v>0</v>
      </c>
      <c r="K3488" s="95">
        <f t="shared" si="1632"/>
        <v>0</v>
      </c>
      <c r="L3488" s="95">
        <f t="shared" si="1632"/>
        <v>0</v>
      </c>
      <c r="M3488" s="95">
        <f t="shared" si="1606"/>
        <v>0</v>
      </c>
      <c r="N3488" s="95">
        <f>+N3489</f>
        <v>264689746048</v>
      </c>
      <c r="O3488" s="95">
        <f t="shared" si="1633"/>
        <v>264689746048</v>
      </c>
      <c r="P3488" s="95">
        <f t="shared" si="1633"/>
        <v>264689746048</v>
      </c>
      <c r="Q3488" s="95">
        <f t="shared" si="1633"/>
        <v>18890851579</v>
      </c>
      <c r="R3488" s="97">
        <f t="shared" si="1633"/>
        <v>18890851579</v>
      </c>
    </row>
    <row r="3489" spans="1:18" ht="18" x14ac:dyDescent="0.3">
      <c r="A3489" s="2">
        <v>2022</v>
      </c>
      <c r="B3489" s="156" t="s">
        <v>477</v>
      </c>
      <c r="C3489" s="120" t="s">
        <v>295</v>
      </c>
      <c r="D3489" s="16" t="s">
        <v>172</v>
      </c>
      <c r="E3489" s="16">
        <v>13</v>
      </c>
      <c r="F3489" s="16" t="s">
        <v>19</v>
      </c>
      <c r="G3489" s="85" t="s">
        <v>218</v>
      </c>
      <c r="H3489" s="95">
        <f t="shared" si="1632"/>
        <v>264689746048</v>
      </c>
      <c r="I3489" s="95">
        <f t="shared" si="1632"/>
        <v>0</v>
      </c>
      <c r="J3489" s="95">
        <f t="shared" si="1632"/>
        <v>0</v>
      </c>
      <c r="K3489" s="95">
        <f t="shared" si="1632"/>
        <v>0</v>
      </c>
      <c r="L3489" s="95">
        <f t="shared" si="1632"/>
        <v>0</v>
      </c>
      <c r="M3489" s="95">
        <f t="shared" si="1606"/>
        <v>0</v>
      </c>
      <c r="N3489" s="95">
        <f>+N3490</f>
        <v>264689746048</v>
      </c>
      <c r="O3489" s="95">
        <f t="shared" si="1633"/>
        <v>264689746048</v>
      </c>
      <c r="P3489" s="95">
        <f t="shared" si="1633"/>
        <v>264689746048</v>
      </c>
      <c r="Q3489" s="95">
        <f t="shared" si="1633"/>
        <v>18890851579</v>
      </c>
      <c r="R3489" s="97">
        <f t="shared" si="1633"/>
        <v>18890851579</v>
      </c>
    </row>
    <row r="3490" spans="1:18" ht="18" x14ac:dyDescent="0.3">
      <c r="A3490" s="2">
        <v>2022</v>
      </c>
      <c r="B3490" s="156" t="s">
        <v>477</v>
      </c>
      <c r="C3490" s="121" t="s">
        <v>296</v>
      </c>
      <c r="D3490" s="21" t="s">
        <v>172</v>
      </c>
      <c r="E3490" s="21">
        <v>13</v>
      </c>
      <c r="F3490" s="21" t="s">
        <v>19</v>
      </c>
      <c r="G3490" s="88" t="s">
        <v>208</v>
      </c>
      <c r="H3490" s="90">
        <v>264689746048</v>
      </c>
      <c r="I3490" s="90">
        <v>0</v>
      </c>
      <c r="J3490" s="90">
        <v>0</v>
      </c>
      <c r="K3490" s="90">
        <v>0</v>
      </c>
      <c r="L3490" s="90">
        <v>0</v>
      </c>
      <c r="M3490" s="90">
        <f t="shared" si="1606"/>
        <v>0</v>
      </c>
      <c r="N3490" s="90">
        <f>+H3490+M3490</f>
        <v>264689746048</v>
      </c>
      <c r="O3490" s="90">
        <v>264689746048</v>
      </c>
      <c r="P3490" s="90">
        <v>264689746048</v>
      </c>
      <c r="Q3490" s="90">
        <v>18890851579</v>
      </c>
      <c r="R3490" s="91">
        <v>18890851579</v>
      </c>
    </row>
    <row r="3491" spans="1:18" ht="62.4" x14ac:dyDescent="0.3">
      <c r="A3491" s="2">
        <v>2022</v>
      </c>
      <c r="B3491" s="156" t="s">
        <v>477</v>
      </c>
      <c r="C3491" s="120" t="s">
        <v>297</v>
      </c>
      <c r="D3491" s="16" t="s">
        <v>172</v>
      </c>
      <c r="E3491" s="16">
        <v>13</v>
      </c>
      <c r="F3491" s="16" t="s">
        <v>19</v>
      </c>
      <c r="G3491" s="85" t="s">
        <v>298</v>
      </c>
      <c r="H3491" s="95">
        <f t="shared" ref="H3491:L3493" si="1634">+H3492</f>
        <v>141607661383</v>
      </c>
      <c r="I3491" s="95">
        <f t="shared" si="1634"/>
        <v>0</v>
      </c>
      <c r="J3491" s="95">
        <f t="shared" si="1634"/>
        <v>0</v>
      </c>
      <c r="K3491" s="95">
        <f t="shared" si="1634"/>
        <v>0</v>
      </c>
      <c r="L3491" s="95">
        <f t="shared" si="1634"/>
        <v>0</v>
      </c>
      <c r="M3491" s="95">
        <f t="shared" si="1606"/>
        <v>0</v>
      </c>
      <c r="N3491" s="95">
        <f>+N3492</f>
        <v>141607661383</v>
      </c>
      <c r="O3491" s="95">
        <f t="shared" ref="O3491:R3493" si="1635">+O3492</f>
        <v>141607661383</v>
      </c>
      <c r="P3491" s="95">
        <f t="shared" si="1635"/>
        <v>141607661383</v>
      </c>
      <c r="Q3491" s="95">
        <f t="shared" si="1635"/>
        <v>35860807678</v>
      </c>
      <c r="R3491" s="97">
        <f t="shared" si="1635"/>
        <v>35860807678</v>
      </c>
    </row>
    <row r="3492" spans="1:18" ht="62.4" x14ac:dyDescent="0.3">
      <c r="A3492" s="2">
        <v>2022</v>
      </c>
      <c r="B3492" s="156" t="s">
        <v>477</v>
      </c>
      <c r="C3492" s="120" t="s">
        <v>299</v>
      </c>
      <c r="D3492" s="16" t="s">
        <v>172</v>
      </c>
      <c r="E3492" s="16">
        <v>13</v>
      </c>
      <c r="F3492" s="16" t="s">
        <v>19</v>
      </c>
      <c r="G3492" s="104" t="s">
        <v>298</v>
      </c>
      <c r="H3492" s="95">
        <f t="shared" si="1634"/>
        <v>141607661383</v>
      </c>
      <c r="I3492" s="95">
        <f t="shared" si="1634"/>
        <v>0</v>
      </c>
      <c r="J3492" s="95">
        <f t="shared" si="1634"/>
        <v>0</v>
      </c>
      <c r="K3492" s="95">
        <f t="shared" si="1634"/>
        <v>0</v>
      </c>
      <c r="L3492" s="95">
        <f t="shared" si="1634"/>
        <v>0</v>
      </c>
      <c r="M3492" s="95">
        <f t="shared" si="1606"/>
        <v>0</v>
      </c>
      <c r="N3492" s="95">
        <f>+N3493</f>
        <v>141607661383</v>
      </c>
      <c r="O3492" s="95">
        <f t="shared" si="1635"/>
        <v>141607661383</v>
      </c>
      <c r="P3492" s="95">
        <f t="shared" si="1635"/>
        <v>141607661383</v>
      </c>
      <c r="Q3492" s="95">
        <f t="shared" si="1635"/>
        <v>35860807678</v>
      </c>
      <c r="R3492" s="97">
        <f t="shared" si="1635"/>
        <v>35860807678</v>
      </c>
    </row>
    <row r="3493" spans="1:18" ht="18" x14ac:dyDescent="0.3">
      <c r="A3493" s="2">
        <v>2022</v>
      </c>
      <c r="B3493" s="156" t="s">
        <v>477</v>
      </c>
      <c r="C3493" s="120" t="s">
        <v>300</v>
      </c>
      <c r="D3493" s="16" t="s">
        <v>172</v>
      </c>
      <c r="E3493" s="16">
        <v>13</v>
      </c>
      <c r="F3493" s="16" t="s">
        <v>19</v>
      </c>
      <c r="G3493" s="85" t="s">
        <v>218</v>
      </c>
      <c r="H3493" s="95">
        <f t="shared" si="1634"/>
        <v>141607661383</v>
      </c>
      <c r="I3493" s="95">
        <f t="shared" si="1634"/>
        <v>0</v>
      </c>
      <c r="J3493" s="95">
        <f t="shared" si="1634"/>
        <v>0</v>
      </c>
      <c r="K3493" s="95">
        <f t="shared" si="1634"/>
        <v>0</v>
      </c>
      <c r="L3493" s="95">
        <f t="shared" si="1634"/>
        <v>0</v>
      </c>
      <c r="M3493" s="95">
        <f t="shared" si="1606"/>
        <v>0</v>
      </c>
      <c r="N3493" s="95">
        <f>+N3494</f>
        <v>141607661383</v>
      </c>
      <c r="O3493" s="95">
        <f t="shared" si="1635"/>
        <v>141607661383</v>
      </c>
      <c r="P3493" s="95">
        <f t="shared" si="1635"/>
        <v>141607661383</v>
      </c>
      <c r="Q3493" s="95">
        <f t="shared" si="1635"/>
        <v>35860807678</v>
      </c>
      <c r="R3493" s="97">
        <f t="shared" si="1635"/>
        <v>35860807678</v>
      </c>
    </row>
    <row r="3494" spans="1:18" ht="18" x14ac:dyDescent="0.3">
      <c r="A3494" s="2">
        <v>2022</v>
      </c>
      <c r="B3494" s="156" t="s">
        <v>477</v>
      </c>
      <c r="C3494" s="121" t="s">
        <v>301</v>
      </c>
      <c r="D3494" s="21" t="s">
        <v>172</v>
      </c>
      <c r="E3494" s="21">
        <v>13</v>
      </c>
      <c r="F3494" s="21" t="s">
        <v>19</v>
      </c>
      <c r="G3494" s="88" t="s">
        <v>208</v>
      </c>
      <c r="H3494" s="90">
        <v>141607661383</v>
      </c>
      <c r="I3494" s="90">
        <v>0</v>
      </c>
      <c r="J3494" s="90">
        <v>0</v>
      </c>
      <c r="K3494" s="90">
        <v>0</v>
      </c>
      <c r="L3494" s="90">
        <v>0</v>
      </c>
      <c r="M3494" s="90">
        <f t="shared" si="1606"/>
        <v>0</v>
      </c>
      <c r="N3494" s="90">
        <f>+H3494+M3494</f>
        <v>141607661383</v>
      </c>
      <c r="O3494" s="90">
        <v>141607661383</v>
      </c>
      <c r="P3494" s="90">
        <v>141607661383</v>
      </c>
      <c r="Q3494" s="90">
        <v>35860807678</v>
      </c>
      <c r="R3494" s="91">
        <v>35860807678</v>
      </c>
    </row>
    <row r="3495" spans="1:18" ht="62.4" x14ac:dyDescent="0.3">
      <c r="A3495" s="2">
        <v>2022</v>
      </c>
      <c r="B3495" s="156" t="s">
        <v>477</v>
      </c>
      <c r="C3495" s="120" t="s">
        <v>302</v>
      </c>
      <c r="D3495" s="16" t="s">
        <v>172</v>
      </c>
      <c r="E3495" s="16">
        <v>13</v>
      </c>
      <c r="F3495" s="16" t="s">
        <v>19</v>
      </c>
      <c r="G3495" s="85" t="s">
        <v>303</v>
      </c>
      <c r="H3495" s="95">
        <f t="shared" ref="H3495:L3497" si="1636">+H3496</f>
        <v>326484319237</v>
      </c>
      <c r="I3495" s="95">
        <f t="shared" si="1636"/>
        <v>0</v>
      </c>
      <c r="J3495" s="95">
        <f t="shared" si="1636"/>
        <v>0</v>
      </c>
      <c r="K3495" s="95">
        <f t="shared" si="1636"/>
        <v>0</v>
      </c>
      <c r="L3495" s="95">
        <f t="shared" si="1636"/>
        <v>0</v>
      </c>
      <c r="M3495" s="95">
        <f t="shared" si="1606"/>
        <v>0</v>
      </c>
      <c r="N3495" s="95">
        <f>+N3496</f>
        <v>326484319237</v>
      </c>
      <c r="O3495" s="95">
        <f t="shared" ref="O3495:R3497" si="1637">+O3496</f>
        <v>326484319237</v>
      </c>
      <c r="P3495" s="95">
        <f t="shared" si="1637"/>
        <v>326484319237</v>
      </c>
      <c r="Q3495" s="95">
        <f t="shared" si="1637"/>
        <v>18896410145</v>
      </c>
      <c r="R3495" s="97">
        <f t="shared" si="1637"/>
        <v>18896410145</v>
      </c>
    </row>
    <row r="3496" spans="1:18" ht="62.4" x14ac:dyDescent="0.3">
      <c r="A3496" s="2">
        <v>2022</v>
      </c>
      <c r="B3496" s="156" t="s">
        <v>477</v>
      </c>
      <c r="C3496" s="120" t="s">
        <v>304</v>
      </c>
      <c r="D3496" s="16" t="s">
        <v>172</v>
      </c>
      <c r="E3496" s="16">
        <v>13</v>
      </c>
      <c r="F3496" s="16" t="s">
        <v>19</v>
      </c>
      <c r="G3496" s="104" t="s">
        <v>303</v>
      </c>
      <c r="H3496" s="95">
        <f t="shared" si="1636"/>
        <v>326484319237</v>
      </c>
      <c r="I3496" s="95">
        <f t="shared" si="1636"/>
        <v>0</v>
      </c>
      <c r="J3496" s="95">
        <f t="shared" si="1636"/>
        <v>0</v>
      </c>
      <c r="K3496" s="95">
        <f t="shared" si="1636"/>
        <v>0</v>
      </c>
      <c r="L3496" s="95">
        <f t="shared" si="1636"/>
        <v>0</v>
      </c>
      <c r="M3496" s="95">
        <f t="shared" si="1606"/>
        <v>0</v>
      </c>
      <c r="N3496" s="95">
        <f>+N3497</f>
        <v>326484319237</v>
      </c>
      <c r="O3496" s="95">
        <f t="shared" si="1637"/>
        <v>326484319237</v>
      </c>
      <c r="P3496" s="95">
        <f t="shared" si="1637"/>
        <v>326484319237</v>
      </c>
      <c r="Q3496" s="95">
        <f t="shared" si="1637"/>
        <v>18896410145</v>
      </c>
      <c r="R3496" s="97">
        <f t="shared" si="1637"/>
        <v>18896410145</v>
      </c>
    </row>
    <row r="3497" spans="1:18" ht="18" x14ac:dyDescent="0.3">
      <c r="A3497" s="2">
        <v>2022</v>
      </c>
      <c r="B3497" s="156" t="s">
        <v>477</v>
      </c>
      <c r="C3497" s="120" t="s">
        <v>305</v>
      </c>
      <c r="D3497" s="16" t="s">
        <v>172</v>
      </c>
      <c r="E3497" s="16">
        <v>13</v>
      </c>
      <c r="F3497" s="16" t="s">
        <v>19</v>
      </c>
      <c r="G3497" s="85" t="s">
        <v>218</v>
      </c>
      <c r="H3497" s="95">
        <f t="shared" si="1636"/>
        <v>326484319237</v>
      </c>
      <c r="I3497" s="95">
        <f t="shared" si="1636"/>
        <v>0</v>
      </c>
      <c r="J3497" s="95">
        <f t="shared" si="1636"/>
        <v>0</v>
      </c>
      <c r="K3497" s="95">
        <f t="shared" si="1636"/>
        <v>0</v>
      </c>
      <c r="L3497" s="95">
        <f t="shared" si="1636"/>
        <v>0</v>
      </c>
      <c r="M3497" s="95">
        <f t="shared" si="1606"/>
        <v>0</v>
      </c>
      <c r="N3497" s="95">
        <f>+N3498</f>
        <v>326484319237</v>
      </c>
      <c r="O3497" s="95">
        <f t="shared" si="1637"/>
        <v>326484319237</v>
      </c>
      <c r="P3497" s="95">
        <f t="shared" si="1637"/>
        <v>326484319237</v>
      </c>
      <c r="Q3497" s="95">
        <f t="shared" si="1637"/>
        <v>18896410145</v>
      </c>
      <c r="R3497" s="97">
        <f t="shared" si="1637"/>
        <v>18896410145</v>
      </c>
    </row>
    <row r="3498" spans="1:18" ht="18" x14ac:dyDescent="0.3">
      <c r="A3498" s="2">
        <v>2022</v>
      </c>
      <c r="B3498" s="156" t="s">
        <v>477</v>
      </c>
      <c r="C3498" s="121" t="s">
        <v>306</v>
      </c>
      <c r="D3498" s="21" t="s">
        <v>172</v>
      </c>
      <c r="E3498" s="21">
        <v>13</v>
      </c>
      <c r="F3498" s="21" t="s">
        <v>19</v>
      </c>
      <c r="G3498" s="88" t="s">
        <v>208</v>
      </c>
      <c r="H3498" s="90">
        <v>326484319237</v>
      </c>
      <c r="I3498" s="90">
        <v>0</v>
      </c>
      <c r="J3498" s="90">
        <v>0</v>
      </c>
      <c r="K3498" s="90">
        <v>0</v>
      </c>
      <c r="L3498" s="90">
        <v>0</v>
      </c>
      <c r="M3498" s="90">
        <f t="shared" si="1606"/>
        <v>0</v>
      </c>
      <c r="N3498" s="90">
        <f>+H3498+M3498</f>
        <v>326484319237</v>
      </c>
      <c r="O3498" s="90">
        <v>326484319237</v>
      </c>
      <c r="P3498" s="90">
        <v>326484319237</v>
      </c>
      <c r="Q3498" s="90">
        <v>18896410145</v>
      </c>
      <c r="R3498" s="91">
        <v>18896410145</v>
      </c>
    </row>
    <row r="3499" spans="1:18" ht="62.4" x14ac:dyDescent="0.3">
      <c r="A3499" s="2">
        <v>2022</v>
      </c>
      <c r="B3499" s="156" t="s">
        <v>477</v>
      </c>
      <c r="C3499" s="120" t="s">
        <v>307</v>
      </c>
      <c r="D3499" s="16" t="s">
        <v>172</v>
      </c>
      <c r="E3499" s="16">
        <v>13</v>
      </c>
      <c r="F3499" s="16" t="s">
        <v>19</v>
      </c>
      <c r="G3499" s="85" t="s">
        <v>308</v>
      </c>
      <c r="H3499" s="95">
        <f t="shared" ref="H3499:L3501" si="1638">+H3500</f>
        <v>103270216578</v>
      </c>
      <c r="I3499" s="95">
        <f t="shared" si="1638"/>
        <v>0</v>
      </c>
      <c r="J3499" s="95">
        <f t="shared" si="1638"/>
        <v>0</v>
      </c>
      <c r="K3499" s="95">
        <f t="shared" si="1638"/>
        <v>0</v>
      </c>
      <c r="L3499" s="95">
        <f t="shared" si="1638"/>
        <v>0</v>
      </c>
      <c r="M3499" s="95">
        <f t="shared" si="1606"/>
        <v>0</v>
      </c>
      <c r="N3499" s="95">
        <f>+N3500</f>
        <v>103270216578</v>
      </c>
      <c r="O3499" s="95">
        <f t="shared" ref="O3499:R3501" si="1639">+O3500</f>
        <v>103270216578</v>
      </c>
      <c r="P3499" s="95">
        <f t="shared" si="1639"/>
        <v>103270216578</v>
      </c>
      <c r="Q3499" s="95">
        <f t="shared" si="1639"/>
        <v>2037283578</v>
      </c>
      <c r="R3499" s="97">
        <f t="shared" si="1639"/>
        <v>2037283578</v>
      </c>
    </row>
    <row r="3500" spans="1:18" ht="62.4" x14ac:dyDescent="0.3">
      <c r="A3500" s="2">
        <v>2022</v>
      </c>
      <c r="B3500" s="156" t="s">
        <v>477</v>
      </c>
      <c r="C3500" s="120" t="s">
        <v>309</v>
      </c>
      <c r="D3500" s="16" t="s">
        <v>172</v>
      </c>
      <c r="E3500" s="16">
        <v>13</v>
      </c>
      <c r="F3500" s="16" t="s">
        <v>19</v>
      </c>
      <c r="G3500" s="104" t="s">
        <v>308</v>
      </c>
      <c r="H3500" s="95">
        <f t="shared" si="1638"/>
        <v>103270216578</v>
      </c>
      <c r="I3500" s="95">
        <f t="shared" si="1638"/>
        <v>0</v>
      </c>
      <c r="J3500" s="95">
        <f t="shared" si="1638"/>
        <v>0</v>
      </c>
      <c r="K3500" s="95">
        <f t="shared" si="1638"/>
        <v>0</v>
      </c>
      <c r="L3500" s="95">
        <f t="shared" si="1638"/>
        <v>0</v>
      </c>
      <c r="M3500" s="95">
        <f t="shared" si="1606"/>
        <v>0</v>
      </c>
      <c r="N3500" s="95">
        <f>+N3501</f>
        <v>103270216578</v>
      </c>
      <c r="O3500" s="95">
        <f t="shared" si="1639"/>
        <v>103270216578</v>
      </c>
      <c r="P3500" s="95">
        <f t="shared" si="1639"/>
        <v>103270216578</v>
      </c>
      <c r="Q3500" s="95">
        <f t="shared" si="1639"/>
        <v>2037283578</v>
      </c>
      <c r="R3500" s="97">
        <f t="shared" si="1639"/>
        <v>2037283578</v>
      </c>
    </row>
    <row r="3501" spans="1:18" ht="18" x14ac:dyDescent="0.3">
      <c r="A3501" s="2">
        <v>2022</v>
      </c>
      <c r="B3501" s="156" t="s">
        <v>477</v>
      </c>
      <c r="C3501" s="120" t="s">
        <v>310</v>
      </c>
      <c r="D3501" s="16" t="s">
        <v>172</v>
      </c>
      <c r="E3501" s="16">
        <v>13</v>
      </c>
      <c r="F3501" s="16" t="s">
        <v>19</v>
      </c>
      <c r="G3501" s="85" t="s">
        <v>218</v>
      </c>
      <c r="H3501" s="95">
        <f t="shared" si="1638"/>
        <v>103270216578</v>
      </c>
      <c r="I3501" s="95">
        <f t="shared" si="1638"/>
        <v>0</v>
      </c>
      <c r="J3501" s="95">
        <f t="shared" si="1638"/>
        <v>0</v>
      </c>
      <c r="K3501" s="95">
        <f t="shared" si="1638"/>
        <v>0</v>
      </c>
      <c r="L3501" s="95">
        <f t="shared" si="1638"/>
        <v>0</v>
      </c>
      <c r="M3501" s="95">
        <f>+M3502</f>
        <v>0</v>
      </c>
      <c r="N3501" s="95">
        <f>+N3502</f>
        <v>103270216578</v>
      </c>
      <c r="O3501" s="95">
        <f t="shared" si="1639"/>
        <v>103270216578</v>
      </c>
      <c r="P3501" s="95">
        <f t="shared" si="1639"/>
        <v>103270216578</v>
      </c>
      <c r="Q3501" s="95">
        <f t="shared" si="1639"/>
        <v>2037283578</v>
      </c>
      <c r="R3501" s="97">
        <f t="shared" si="1639"/>
        <v>2037283578</v>
      </c>
    </row>
    <row r="3502" spans="1:18" ht="18" x14ac:dyDescent="0.3">
      <c r="A3502" s="2">
        <v>2022</v>
      </c>
      <c r="B3502" s="156" t="s">
        <v>477</v>
      </c>
      <c r="C3502" s="121" t="s">
        <v>311</v>
      </c>
      <c r="D3502" s="21" t="s">
        <v>172</v>
      </c>
      <c r="E3502" s="21">
        <v>13</v>
      </c>
      <c r="F3502" s="21" t="s">
        <v>19</v>
      </c>
      <c r="G3502" s="88" t="s">
        <v>208</v>
      </c>
      <c r="H3502" s="90">
        <v>103270216578</v>
      </c>
      <c r="I3502" s="90">
        <v>0</v>
      </c>
      <c r="J3502" s="90">
        <v>0</v>
      </c>
      <c r="K3502" s="90">
        <v>0</v>
      </c>
      <c r="L3502" s="90">
        <v>0</v>
      </c>
      <c r="M3502" s="90">
        <f t="shared" ref="M3502:M3565" si="1640">+I3502-J3502+K3502-L3502</f>
        <v>0</v>
      </c>
      <c r="N3502" s="90">
        <f>+H3502+M3502</f>
        <v>103270216578</v>
      </c>
      <c r="O3502" s="90">
        <v>103270216578</v>
      </c>
      <c r="P3502" s="90">
        <v>103270216578</v>
      </c>
      <c r="Q3502" s="90">
        <v>2037283578</v>
      </c>
      <c r="R3502" s="91">
        <v>2037283578</v>
      </c>
    </row>
    <row r="3503" spans="1:18" ht="62.4" x14ac:dyDescent="0.3">
      <c r="A3503" s="2">
        <v>2022</v>
      </c>
      <c r="B3503" s="156" t="s">
        <v>477</v>
      </c>
      <c r="C3503" s="120" t="s">
        <v>312</v>
      </c>
      <c r="D3503" s="16" t="s">
        <v>172</v>
      </c>
      <c r="E3503" s="16">
        <v>13</v>
      </c>
      <c r="F3503" s="16" t="s">
        <v>19</v>
      </c>
      <c r="G3503" s="85" t="s">
        <v>313</v>
      </c>
      <c r="H3503" s="95">
        <f t="shared" ref="H3503:L3505" si="1641">+H3504</f>
        <v>323578411182</v>
      </c>
      <c r="I3503" s="95">
        <f t="shared" si="1641"/>
        <v>0</v>
      </c>
      <c r="J3503" s="95">
        <f t="shared" si="1641"/>
        <v>0</v>
      </c>
      <c r="K3503" s="95">
        <f t="shared" si="1641"/>
        <v>0</v>
      </c>
      <c r="L3503" s="95">
        <f t="shared" si="1641"/>
        <v>0</v>
      </c>
      <c r="M3503" s="95">
        <f t="shared" si="1640"/>
        <v>0</v>
      </c>
      <c r="N3503" s="95">
        <f>+N3504</f>
        <v>323578411182</v>
      </c>
      <c r="O3503" s="95">
        <f t="shared" ref="O3503:R3505" si="1642">+O3504</f>
        <v>323578411182</v>
      </c>
      <c r="P3503" s="95">
        <f t="shared" si="1642"/>
        <v>323578411182</v>
      </c>
      <c r="Q3503" s="95">
        <f t="shared" si="1642"/>
        <v>1121067275</v>
      </c>
      <c r="R3503" s="97">
        <f t="shared" si="1642"/>
        <v>1121067275</v>
      </c>
    </row>
    <row r="3504" spans="1:18" ht="62.4" x14ac:dyDescent="0.3">
      <c r="A3504" s="2">
        <v>2022</v>
      </c>
      <c r="B3504" s="156" t="s">
        <v>477</v>
      </c>
      <c r="C3504" s="120" t="s">
        <v>314</v>
      </c>
      <c r="D3504" s="16" t="s">
        <v>172</v>
      </c>
      <c r="E3504" s="16">
        <v>13</v>
      </c>
      <c r="F3504" s="16" t="s">
        <v>19</v>
      </c>
      <c r="G3504" s="85" t="s">
        <v>313</v>
      </c>
      <c r="H3504" s="95">
        <f t="shared" si="1641"/>
        <v>323578411182</v>
      </c>
      <c r="I3504" s="95">
        <f t="shared" si="1641"/>
        <v>0</v>
      </c>
      <c r="J3504" s="95">
        <f t="shared" si="1641"/>
        <v>0</v>
      </c>
      <c r="K3504" s="95">
        <f t="shared" si="1641"/>
        <v>0</v>
      </c>
      <c r="L3504" s="95">
        <f t="shared" si="1641"/>
        <v>0</v>
      </c>
      <c r="M3504" s="95">
        <f t="shared" si="1640"/>
        <v>0</v>
      </c>
      <c r="N3504" s="95">
        <f>+N3505</f>
        <v>323578411182</v>
      </c>
      <c r="O3504" s="95">
        <f t="shared" si="1642"/>
        <v>323578411182</v>
      </c>
      <c r="P3504" s="95">
        <f t="shared" si="1642"/>
        <v>323578411182</v>
      </c>
      <c r="Q3504" s="95">
        <f t="shared" si="1642"/>
        <v>1121067275</v>
      </c>
      <c r="R3504" s="97">
        <f t="shared" si="1642"/>
        <v>1121067275</v>
      </c>
    </row>
    <row r="3505" spans="1:18" ht="18" x14ac:dyDescent="0.3">
      <c r="A3505" s="2">
        <v>2022</v>
      </c>
      <c r="B3505" s="156" t="s">
        <v>477</v>
      </c>
      <c r="C3505" s="120" t="s">
        <v>315</v>
      </c>
      <c r="D3505" s="16" t="s">
        <v>172</v>
      </c>
      <c r="E3505" s="16">
        <v>13</v>
      </c>
      <c r="F3505" s="16" t="s">
        <v>19</v>
      </c>
      <c r="G3505" s="85" t="s">
        <v>218</v>
      </c>
      <c r="H3505" s="95">
        <f t="shared" si="1641"/>
        <v>323578411182</v>
      </c>
      <c r="I3505" s="95">
        <f t="shared" si="1641"/>
        <v>0</v>
      </c>
      <c r="J3505" s="95">
        <f t="shared" si="1641"/>
        <v>0</v>
      </c>
      <c r="K3505" s="95">
        <f t="shared" si="1641"/>
        <v>0</v>
      </c>
      <c r="L3505" s="95">
        <f t="shared" si="1641"/>
        <v>0</v>
      </c>
      <c r="M3505" s="95">
        <f t="shared" si="1640"/>
        <v>0</v>
      </c>
      <c r="N3505" s="95">
        <f>+N3506</f>
        <v>323578411182</v>
      </c>
      <c r="O3505" s="95">
        <f t="shared" si="1642"/>
        <v>323578411182</v>
      </c>
      <c r="P3505" s="95">
        <f t="shared" si="1642"/>
        <v>323578411182</v>
      </c>
      <c r="Q3505" s="95">
        <f t="shared" si="1642"/>
        <v>1121067275</v>
      </c>
      <c r="R3505" s="97">
        <f t="shared" si="1642"/>
        <v>1121067275</v>
      </c>
    </row>
    <row r="3506" spans="1:18" ht="18" x14ac:dyDescent="0.3">
      <c r="A3506" s="2">
        <v>2022</v>
      </c>
      <c r="B3506" s="156" t="s">
        <v>477</v>
      </c>
      <c r="C3506" s="121" t="s">
        <v>316</v>
      </c>
      <c r="D3506" s="21" t="s">
        <v>172</v>
      </c>
      <c r="E3506" s="21">
        <v>13</v>
      </c>
      <c r="F3506" s="21" t="s">
        <v>19</v>
      </c>
      <c r="G3506" s="88" t="s">
        <v>208</v>
      </c>
      <c r="H3506" s="90">
        <v>323578411182</v>
      </c>
      <c r="I3506" s="90">
        <v>0</v>
      </c>
      <c r="J3506" s="90">
        <v>0</v>
      </c>
      <c r="K3506" s="90">
        <v>0</v>
      </c>
      <c r="L3506" s="90">
        <v>0</v>
      </c>
      <c r="M3506" s="90">
        <f t="shared" si="1640"/>
        <v>0</v>
      </c>
      <c r="N3506" s="90">
        <f>+H3506+M3506</f>
        <v>323578411182</v>
      </c>
      <c r="O3506" s="90">
        <v>323578411182</v>
      </c>
      <c r="P3506" s="90">
        <v>323578411182</v>
      </c>
      <c r="Q3506" s="90">
        <v>1121067275</v>
      </c>
      <c r="R3506" s="91">
        <v>1121067275</v>
      </c>
    </row>
    <row r="3507" spans="1:18" ht="62.4" x14ac:dyDescent="0.3">
      <c r="A3507" s="2">
        <v>2022</v>
      </c>
      <c r="B3507" s="156" t="s">
        <v>477</v>
      </c>
      <c r="C3507" s="120" t="s">
        <v>317</v>
      </c>
      <c r="D3507" s="16" t="s">
        <v>172</v>
      </c>
      <c r="E3507" s="16">
        <v>13</v>
      </c>
      <c r="F3507" s="16" t="s">
        <v>19</v>
      </c>
      <c r="G3507" s="85" t="s">
        <v>318</v>
      </c>
      <c r="H3507" s="95">
        <f t="shared" ref="H3507:L3509" si="1643">+H3508</f>
        <v>53127095469</v>
      </c>
      <c r="I3507" s="95">
        <f t="shared" si="1643"/>
        <v>0</v>
      </c>
      <c r="J3507" s="95">
        <f t="shared" si="1643"/>
        <v>0</v>
      </c>
      <c r="K3507" s="95">
        <f t="shared" si="1643"/>
        <v>0</v>
      </c>
      <c r="L3507" s="95">
        <f t="shared" si="1643"/>
        <v>0</v>
      </c>
      <c r="M3507" s="95">
        <f t="shared" si="1640"/>
        <v>0</v>
      </c>
      <c r="N3507" s="95">
        <f>+N3508</f>
        <v>53127095469</v>
      </c>
      <c r="O3507" s="95">
        <f t="shared" ref="O3507:R3509" si="1644">+O3508</f>
        <v>53127095469</v>
      </c>
      <c r="P3507" s="95">
        <f t="shared" si="1644"/>
        <v>53127095469</v>
      </c>
      <c r="Q3507" s="95">
        <f t="shared" si="1644"/>
        <v>0</v>
      </c>
      <c r="R3507" s="97">
        <f t="shared" si="1644"/>
        <v>0</v>
      </c>
    </row>
    <row r="3508" spans="1:18" ht="62.4" x14ac:dyDescent="0.3">
      <c r="A3508" s="2">
        <v>2022</v>
      </c>
      <c r="B3508" s="156" t="s">
        <v>477</v>
      </c>
      <c r="C3508" s="120" t="s">
        <v>319</v>
      </c>
      <c r="D3508" s="16" t="s">
        <v>172</v>
      </c>
      <c r="E3508" s="16">
        <v>13</v>
      </c>
      <c r="F3508" s="16" t="s">
        <v>19</v>
      </c>
      <c r="G3508" s="104" t="s">
        <v>318</v>
      </c>
      <c r="H3508" s="95">
        <f t="shared" si="1643"/>
        <v>53127095469</v>
      </c>
      <c r="I3508" s="95">
        <f t="shared" si="1643"/>
        <v>0</v>
      </c>
      <c r="J3508" s="95">
        <f t="shared" si="1643"/>
        <v>0</v>
      </c>
      <c r="K3508" s="95">
        <f t="shared" si="1643"/>
        <v>0</v>
      </c>
      <c r="L3508" s="95">
        <f t="shared" si="1643"/>
        <v>0</v>
      </c>
      <c r="M3508" s="95">
        <f t="shared" si="1640"/>
        <v>0</v>
      </c>
      <c r="N3508" s="95">
        <f>+N3509</f>
        <v>53127095469</v>
      </c>
      <c r="O3508" s="95">
        <f t="shared" si="1644"/>
        <v>53127095469</v>
      </c>
      <c r="P3508" s="95">
        <f t="shared" si="1644"/>
        <v>53127095469</v>
      </c>
      <c r="Q3508" s="95">
        <f t="shared" si="1644"/>
        <v>0</v>
      </c>
      <c r="R3508" s="97">
        <f t="shared" si="1644"/>
        <v>0</v>
      </c>
    </row>
    <row r="3509" spans="1:18" ht="18" x14ac:dyDescent="0.3">
      <c r="A3509" s="2">
        <v>2022</v>
      </c>
      <c r="B3509" s="156" t="s">
        <v>477</v>
      </c>
      <c r="C3509" s="120" t="s">
        <v>320</v>
      </c>
      <c r="D3509" s="16" t="s">
        <v>172</v>
      </c>
      <c r="E3509" s="16">
        <v>13</v>
      </c>
      <c r="F3509" s="16" t="s">
        <v>19</v>
      </c>
      <c r="G3509" s="85" t="s">
        <v>218</v>
      </c>
      <c r="H3509" s="95">
        <f t="shared" si="1643"/>
        <v>53127095469</v>
      </c>
      <c r="I3509" s="95">
        <f t="shared" si="1643"/>
        <v>0</v>
      </c>
      <c r="J3509" s="95">
        <f t="shared" si="1643"/>
        <v>0</v>
      </c>
      <c r="K3509" s="95">
        <f t="shared" si="1643"/>
        <v>0</v>
      </c>
      <c r="L3509" s="95">
        <f t="shared" si="1643"/>
        <v>0</v>
      </c>
      <c r="M3509" s="95">
        <f t="shared" si="1640"/>
        <v>0</v>
      </c>
      <c r="N3509" s="95">
        <f>+N3510</f>
        <v>53127095469</v>
      </c>
      <c r="O3509" s="95">
        <f t="shared" si="1644"/>
        <v>53127095469</v>
      </c>
      <c r="P3509" s="95">
        <f t="shared" si="1644"/>
        <v>53127095469</v>
      </c>
      <c r="Q3509" s="95">
        <f t="shared" si="1644"/>
        <v>0</v>
      </c>
      <c r="R3509" s="97">
        <f t="shared" si="1644"/>
        <v>0</v>
      </c>
    </row>
    <row r="3510" spans="1:18" ht="18" x14ac:dyDescent="0.3">
      <c r="A3510" s="2">
        <v>2022</v>
      </c>
      <c r="B3510" s="156" t="s">
        <v>477</v>
      </c>
      <c r="C3510" s="121" t="s">
        <v>321</v>
      </c>
      <c r="D3510" s="21" t="s">
        <v>172</v>
      </c>
      <c r="E3510" s="21">
        <v>13</v>
      </c>
      <c r="F3510" s="21" t="s">
        <v>19</v>
      </c>
      <c r="G3510" s="88" t="s">
        <v>208</v>
      </c>
      <c r="H3510" s="90">
        <v>53127095469</v>
      </c>
      <c r="I3510" s="90">
        <v>0</v>
      </c>
      <c r="J3510" s="90">
        <v>0</v>
      </c>
      <c r="K3510" s="90">
        <v>0</v>
      </c>
      <c r="L3510" s="90">
        <v>0</v>
      </c>
      <c r="M3510" s="90">
        <f t="shared" si="1640"/>
        <v>0</v>
      </c>
      <c r="N3510" s="90">
        <f>+H3510+M3510</f>
        <v>53127095469</v>
      </c>
      <c r="O3510" s="90">
        <v>53127095469</v>
      </c>
      <c r="P3510" s="90">
        <v>53127095469</v>
      </c>
      <c r="Q3510" s="90">
        <v>0</v>
      </c>
      <c r="R3510" s="91">
        <v>0</v>
      </c>
    </row>
    <row r="3511" spans="1:18" ht="46.8" x14ac:dyDescent="0.3">
      <c r="A3511" s="2">
        <v>2022</v>
      </c>
      <c r="B3511" s="156" t="s">
        <v>477</v>
      </c>
      <c r="C3511" s="125" t="s">
        <v>322</v>
      </c>
      <c r="D3511" s="64" t="s">
        <v>172</v>
      </c>
      <c r="E3511" s="16">
        <v>11</v>
      </c>
      <c r="F3511" s="16" t="s">
        <v>19</v>
      </c>
      <c r="G3511" s="104" t="s">
        <v>400</v>
      </c>
      <c r="H3511" s="93">
        <f>+H3513</f>
        <v>25000000000</v>
      </c>
      <c r="I3511" s="93">
        <f t="shared" ref="I3511:L3512" si="1645">+I3513</f>
        <v>0</v>
      </c>
      <c r="J3511" s="93">
        <f t="shared" si="1645"/>
        <v>0</v>
      </c>
      <c r="K3511" s="93">
        <f t="shared" si="1645"/>
        <v>0</v>
      </c>
      <c r="L3511" s="93">
        <f t="shared" si="1645"/>
        <v>0</v>
      </c>
      <c r="M3511" s="93">
        <f t="shared" si="1640"/>
        <v>0</v>
      </c>
      <c r="N3511" s="94">
        <f>+H3511+M3511</f>
        <v>25000000000</v>
      </c>
      <c r="O3511" s="93">
        <f t="shared" ref="O3511:R3512" si="1646">+O3513</f>
        <v>2259020000</v>
      </c>
      <c r="P3511" s="93">
        <f t="shared" si="1646"/>
        <v>16549.91</v>
      </c>
      <c r="Q3511" s="93">
        <f t="shared" si="1646"/>
        <v>16549.91</v>
      </c>
      <c r="R3511" s="105">
        <f t="shared" si="1646"/>
        <v>16549.91</v>
      </c>
    </row>
    <row r="3512" spans="1:18" ht="46.8" x14ac:dyDescent="0.3">
      <c r="A3512" s="2">
        <v>2022</v>
      </c>
      <c r="B3512" s="156" t="s">
        <v>477</v>
      </c>
      <c r="C3512" s="125" t="s">
        <v>322</v>
      </c>
      <c r="D3512" s="64" t="s">
        <v>172</v>
      </c>
      <c r="E3512" s="16">
        <v>13</v>
      </c>
      <c r="F3512" s="16" t="s">
        <v>19</v>
      </c>
      <c r="G3512" s="104" t="s">
        <v>400</v>
      </c>
      <c r="H3512" s="93">
        <f>+H3514</f>
        <v>80000000000</v>
      </c>
      <c r="I3512" s="93">
        <f t="shared" si="1645"/>
        <v>0</v>
      </c>
      <c r="J3512" s="93">
        <f t="shared" si="1645"/>
        <v>0</v>
      </c>
      <c r="K3512" s="93">
        <f t="shared" si="1645"/>
        <v>0</v>
      </c>
      <c r="L3512" s="93">
        <f t="shared" si="1645"/>
        <v>0</v>
      </c>
      <c r="M3512" s="93">
        <f t="shared" si="1640"/>
        <v>0</v>
      </c>
      <c r="N3512" s="94">
        <f>+H3512+M3512</f>
        <v>80000000000</v>
      </c>
      <c r="O3512" s="93">
        <f t="shared" si="1646"/>
        <v>0</v>
      </c>
      <c r="P3512" s="93">
        <f t="shared" si="1646"/>
        <v>0</v>
      </c>
      <c r="Q3512" s="93">
        <f t="shared" si="1646"/>
        <v>0</v>
      </c>
      <c r="R3512" s="105">
        <f t="shared" si="1646"/>
        <v>0</v>
      </c>
    </row>
    <row r="3513" spans="1:18" ht="46.8" x14ac:dyDescent="0.3">
      <c r="A3513" s="2">
        <v>2022</v>
      </c>
      <c r="B3513" s="156" t="s">
        <v>477</v>
      </c>
      <c r="C3513" s="125" t="s">
        <v>399</v>
      </c>
      <c r="D3513" s="64" t="s">
        <v>172</v>
      </c>
      <c r="E3513" s="16">
        <v>11</v>
      </c>
      <c r="F3513" s="16" t="s">
        <v>19</v>
      </c>
      <c r="G3513" s="104" t="s">
        <v>400</v>
      </c>
      <c r="H3513" s="93">
        <f>+H3516+H3520</f>
        <v>25000000000</v>
      </c>
      <c r="I3513" s="93">
        <f t="shared" ref="I3513:L3513" si="1647">+I3516+I3520</f>
        <v>0</v>
      </c>
      <c r="J3513" s="93">
        <f t="shared" si="1647"/>
        <v>0</v>
      </c>
      <c r="K3513" s="93">
        <f t="shared" si="1647"/>
        <v>0</v>
      </c>
      <c r="L3513" s="93">
        <f t="shared" si="1647"/>
        <v>0</v>
      </c>
      <c r="M3513" s="93">
        <f t="shared" si="1640"/>
        <v>0</v>
      </c>
      <c r="N3513" s="94">
        <f t="shared" ref="N3513" si="1648">+H3513+M3513</f>
        <v>25000000000</v>
      </c>
      <c r="O3513" s="93">
        <f t="shared" ref="O3513:R3513" si="1649">+O3516+O3520</f>
        <v>2259020000</v>
      </c>
      <c r="P3513" s="93">
        <f t="shared" si="1649"/>
        <v>16549.91</v>
      </c>
      <c r="Q3513" s="93">
        <f t="shared" si="1649"/>
        <v>16549.91</v>
      </c>
      <c r="R3513" s="105">
        <f t="shared" si="1649"/>
        <v>16549.91</v>
      </c>
    </row>
    <row r="3514" spans="1:18" ht="46.8" x14ac:dyDescent="0.3">
      <c r="A3514" s="2">
        <v>2022</v>
      </c>
      <c r="B3514" s="156" t="s">
        <v>477</v>
      </c>
      <c r="C3514" s="125" t="s">
        <v>399</v>
      </c>
      <c r="D3514" s="64" t="s">
        <v>172</v>
      </c>
      <c r="E3514" s="16">
        <v>13</v>
      </c>
      <c r="F3514" s="16" t="s">
        <v>19</v>
      </c>
      <c r="G3514" s="104" t="s">
        <v>400</v>
      </c>
      <c r="H3514" s="93">
        <f>+H3518</f>
        <v>80000000000</v>
      </c>
      <c r="I3514" s="93">
        <f t="shared" ref="I3514:L3514" si="1650">+I3518</f>
        <v>0</v>
      </c>
      <c r="J3514" s="93">
        <f t="shared" si="1650"/>
        <v>0</v>
      </c>
      <c r="K3514" s="93">
        <f t="shared" si="1650"/>
        <v>0</v>
      </c>
      <c r="L3514" s="93">
        <f t="shared" si="1650"/>
        <v>0</v>
      </c>
      <c r="M3514" s="93">
        <f t="shared" si="1640"/>
        <v>0</v>
      </c>
      <c r="N3514" s="94">
        <f>+H3514+M3514</f>
        <v>80000000000</v>
      </c>
      <c r="O3514" s="93">
        <f t="shared" ref="O3514:R3514" si="1651">+O3518</f>
        <v>0</v>
      </c>
      <c r="P3514" s="93">
        <f t="shared" si="1651"/>
        <v>0</v>
      </c>
      <c r="Q3514" s="93">
        <f t="shared" si="1651"/>
        <v>0</v>
      </c>
      <c r="R3514" s="105">
        <f t="shared" si="1651"/>
        <v>0</v>
      </c>
    </row>
    <row r="3515" spans="1:18" ht="18" x14ac:dyDescent="0.3">
      <c r="A3515" s="2">
        <v>2022</v>
      </c>
      <c r="B3515" s="156" t="s">
        <v>477</v>
      </c>
      <c r="C3515" s="125" t="s">
        <v>401</v>
      </c>
      <c r="D3515" s="64" t="s">
        <v>172</v>
      </c>
      <c r="E3515" s="16">
        <v>11</v>
      </c>
      <c r="F3515" s="16" t="s">
        <v>19</v>
      </c>
      <c r="G3515" s="104" t="s">
        <v>402</v>
      </c>
      <c r="H3515" s="93">
        <f>+H3516</f>
        <v>12000000000</v>
      </c>
      <c r="I3515" s="93">
        <f>+I3516</f>
        <v>0</v>
      </c>
      <c r="J3515" s="93">
        <f>+J3516</f>
        <v>0</v>
      </c>
      <c r="K3515" s="93">
        <f>+K3516</f>
        <v>0</v>
      </c>
      <c r="L3515" s="93">
        <f>+L3516</f>
        <v>0</v>
      </c>
      <c r="M3515" s="93">
        <f t="shared" si="1640"/>
        <v>0</v>
      </c>
      <c r="N3515" s="93">
        <f>+N3516</f>
        <v>12000000000</v>
      </c>
      <c r="O3515" s="93">
        <f t="shared" ref="O3515:R3515" si="1652">+O3516</f>
        <v>15000</v>
      </c>
      <c r="P3515" s="93">
        <f t="shared" si="1652"/>
        <v>0</v>
      </c>
      <c r="Q3515" s="93">
        <f t="shared" si="1652"/>
        <v>0</v>
      </c>
      <c r="R3515" s="105">
        <f t="shared" si="1652"/>
        <v>0</v>
      </c>
    </row>
    <row r="3516" spans="1:18" ht="18" x14ac:dyDescent="0.3">
      <c r="A3516" s="2">
        <v>2022</v>
      </c>
      <c r="B3516" s="156" t="s">
        <v>477</v>
      </c>
      <c r="C3516" s="126" t="s">
        <v>403</v>
      </c>
      <c r="D3516" s="60" t="s">
        <v>172</v>
      </c>
      <c r="E3516" s="21">
        <v>11</v>
      </c>
      <c r="F3516" s="21" t="s">
        <v>19</v>
      </c>
      <c r="G3516" s="88" t="s">
        <v>208</v>
      </c>
      <c r="H3516" s="90">
        <v>12000000000</v>
      </c>
      <c r="I3516" s="106">
        <v>0</v>
      </c>
      <c r="J3516" s="106">
        <v>0</v>
      </c>
      <c r="K3516" s="106">
        <v>0</v>
      </c>
      <c r="L3516" s="106">
        <v>0</v>
      </c>
      <c r="M3516" s="106">
        <f t="shared" si="1640"/>
        <v>0</v>
      </c>
      <c r="N3516" s="90">
        <f>+H3516+M3516</f>
        <v>12000000000</v>
      </c>
      <c r="O3516" s="106">
        <v>15000</v>
      </c>
      <c r="P3516" s="106">
        <v>0</v>
      </c>
      <c r="Q3516" s="106">
        <v>0</v>
      </c>
      <c r="R3516" s="107">
        <v>0</v>
      </c>
    </row>
    <row r="3517" spans="1:18" ht="31.2" x14ac:dyDescent="0.3">
      <c r="A3517" s="2">
        <v>2022</v>
      </c>
      <c r="B3517" s="156" t="s">
        <v>477</v>
      </c>
      <c r="C3517" s="125" t="s">
        <v>404</v>
      </c>
      <c r="D3517" s="64" t="s">
        <v>172</v>
      </c>
      <c r="E3517" s="16">
        <v>13</v>
      </c>
      <c r="F3517" s="16" t="s">
        <v>19</v>
      </c>
      <c r="G3517" s="104" t="s">
        <v>405</v>
      </c>
      <c r="H3517" s="93">
        <f>+H3518</f>
        <v>80000000000</v>
      </c>
      <c r="I3517" s="93">
        <f>+I3518</f>
        <v>0</v>
      </c>
      <c r="J3517" s="93">
        <f>+J3518</f>
        <v>0</v>
      </c>
      <c r="K3517" s="93">
        <f>+K3518</f>
        <v>0</v>
      </c>
      <c r="L3517" s="93">
        <f>+L3518</f>
        <v>0</v>
      </c>
      <c r="M3517" s="93">
        <f t="shared" si="1640"/>
        <v>0</v>
      </c>
      <c r="N3517" s="93">
        <f>+N3518</f>
        <v>80000000000</v>
      </c>
      <c r="O3517" s="93">
        <f t="shared" ref="O3517:R3517" si="1653">+O3518</f>
        <v>0</v>
      </c>
      <c r="P3517" s="93">
        <f t="shared" si="1653"/>
        <v>0</v>
      </c>
      <c r="Q3517" s="93">
        <f t="shared" si="1653"/>
        <v>0</v>
      </c>
      <c r="R3517" s="105">
        <f t="shared" si="1653"/>
        <v>0</v>
      </c>
    </row>
    <row r="3518" spans="1:18" ht="18" x14ac:dyDescent="0.3">
      <c r="A3518" s="2">
        <v>2022</v>
      </c>
      <c r="B3518" s="156" t="s">
        <v>477</v>
      </c>
      <c r="C3518" s="126" t="s">
        <v>406</v>
      </c>
      <c r="D3518" s="60" t="s">
        <v>172</v>
      </c>
      <c r="E3518" s="21">
        <v>13</v>
      </c>
      <c r="F3518" s="21" t="s">
        <v>19</v>
      </c>
      <c r="G3518" s="88" t="s">
        <v>208</v>
      </c>
      <c r="H3518" s="106">
        <v>80000000000</v>
      </c>
      <c r="I3518" s="106">
        <v>0</v>
      </c>
      <c r="J3518" s="106">
        <v>0</v>
      </c>
      <c r="K3518" s="106">
        <v>0</v>
      </c>
      <c r="L3518" s="106">
        <v>0</v>
      </c>
      <c r="M3518" s="106">
        <f t="shared" si="1640"/>
        <v>0</v>
      </c>
      <c r="N3518" s="90">
        <f>+H3518+M3518</f>
        <v>80000000000</v>
      </c>
      <c r="O3518" s="90">
        <v>0</v>
      </c>
      <c r="P3518" s="90">
        <v>0</v>
      </c>
      <c r="Q3518" s="90">
        <v>0</v>
      </c>
      <c r="R3518" s="91">
        <v>0</v>
      </c>
    </row>
    <row r="3519" spans="1:18" ht="18" x14ac:dyDescent="0.3">
      <c r="A3519" s="2">
        <v>2022</v>
      </c>
      <c r="B3519" s="156" t="s">
        <v>477</v>
      </c>
      <c r="C3519" s="125" t="s">
        <v>407</v>
      </c>
      <c r="D3519" s="64" t="s">
        <v>172</v>
      </c>
      <c r="E3519" s="16">
        <v>11</v>
      </c>
      <c r="F3519" s="16" t="s">
        <v>19</v>
      </c>
      <c r="G3519" s="104" t="s">
        <v>218</v>
      </c>
      <c r="H3519" s="93">
        <f>+H3520</f>
        <v>13000000000</v>
      </c>
      <c r="I3519" s="93">
        <f>+I3520</f>
        <v>0</v>
      </c>
      <c r="J3519" s="93">
        <f>+J3520</f>
        <v>0</v>
      </c>
      <c r="K3519" s="93">
        <f>+K3520</f>
        <v>0</v>
      </c>
      <c r="L3519" s="93">
        <f>+L3520</f>
        <v>0</v>
      </c>
      <c r="M3519" s="93">
        <f t="shared" si="1640"/>
        <v>0</v>
      </c>
      <c r="N3519" s="93">
        <f>+N3520</f>
        <v>13000000000</v>
      </c>
      <c r="O3519" s="93">
        <f t="shared" ref="O3519:R3519" si="1654">+O3520</f>
        <v>2259005000</v>
      </c>
      <c r="P3519" s="93">
        <f t="shared" si="1654"/>
        <v>16549.91</v>
      </c>
      <c r="Q3519" s="93">
        <f t="shared" si="1654"/>
        <v>16549.91</v>
      </c>
      <c r="R3519" s="105">
        <f t="shared" si="1654"/>
        <v>16549.91</v>
      </c>
    </row>
    <row r="3520" spans="1:18" ht="18" x14ac:dyDescent="0.3">
      <c r="A3520" s="2">
        <v>2022</v>
      </c>
      <c r="B3520" s="156" t="s">
        <v>477</v>
      </c>
      <c r="C3520" s="126" t="s">
        <v>408</v>
      </c>
      <c r="D3520" s="60" t="s">
        <v>172</v>
      </c>
      <c r="E3520" s="21">
        <v>11</v>
      </c>
      <c r="F3520" s="21" t="s">
        <v>19</v>
      </c>
      <c r="G3520" s="88" t="s">
        <v>208</v>
      </c>
      <c r="H3520" s="90">
        <v>13000000000</v>
      </c>
      <c r="I3520" s="106">
        <v>0</v>
      </c>
      <c r="J3520" s="106">
        <v>0</v>
      </c>
      <c r="K3520" s="106">
        <v>0</v>
      </c>
      <c r="L3520" s="106">
        <v>0</v>
      </c>
      <c r="M3520" s="106">
        <f t="shared" si="1640"/>
        <v>0</v>
      </c>
      <c r="N3520" s="90">
        <f>+H3520+M3520</f>
        <v>13000000000</v>
      </c>
      <c r="O3520" s="90">
        <v>2259005000</v>
      </c>
      <c r="P3520" s="90">
        <v>16549.91</v>
      </c>
      <c r="Q3520" s="106">
        <v>16549.91</v>
      </c>
      <c r="R3520" s="107">
        <v>16549.91</v>
      </c>
    </row>
    <row r="3521" spans="1:18" ht="31.2" x14ac:dyDescent="0.3">
      <c r="A3521" s="2">
        <v>2022</v>
      </c>
      <c r="B3521" s="156" t="s">
        <v>477</v>
      </c>
      <c r="C3521" s="120" t="s">
        <v>324</v>
      </c>
      <c r="D3521" s="16" t="s">
        <v>172</v>
      </c>
      <c r="E3521" s="16">
        <v>13</v>
      </c>
      <c r="F3521" s="16" t="s">
        <v>19</v>
      </c>
      <c r="G3521" s="104" t="s">
        <v>325</v>
      </c>
      <c r="H3521" s="95">
        <f>+H3522</f>
        <v>6042022926</v>
      </c>
      <c r="I3521" s="95">
        <f>+I3522</f>
        <v>0</v>
      </c>
      <c r="J3521" s="95">
        <f>+J3522</f>
        <v>0</v>
      </c>
      <c r="K3521" s="95">
        <f>+K3522</f>
        <v>0</v>
      </c>
      <c r="L3521" s="95">
        <f>+L3522</f>
        <v>0</v>
      </c>
      <c r="M3521" s="95">
        <f t="shared" si="1640"/>
        <v>0</v>
      </c>
      <c r="N3521" s="95">
        <f>+N3522</f>
        <v>6042022926</v>
      </c>
      <c r="O3521" s="95">
        <f t="shared" ref="O3521:R3521" si="1655">+O3522</f>
        <v>1977078034.5</v>
      </c>
      <c r="P3521" s="95">
        <f t="shared" si="1655"/>
        <v>1875445400.79</v>
      </c>
      <c r="Q3521" s="95">
        <f t="shared" si="1655"/>
        <v>89295939.290000007</v>
      </c>
      <c r="R3521" s="97">
        <f t="shared" si="1655"/>
        <v>88125556.290000007</v>
      </c>
    </row>
    <row r="3522" spans="1:18" ht="18" x14ac:dyDescent="0.3">
      <c r="A3522" s="2">
        <v>2022</v>
      </c>
      <c r="B3522" s="156" t="s">
        <v>477</v>
      </c>
      <c r="C3522" s="120" t="s">
        <v>326</v>
      </c>
      <c r="D3522" s="16" t="s">
        <v>172</v>
      </c>
      <c r="E3522" s="16">
        <v>13</v>
      </c>
      <c r="F3522" s="16" t="s">
        <v>19</v>
      </c>
      <c r="G3522" s="85" t="s">
        <v>201</v>
      </c>
      <c r="H3522" s="95">
        <f>+H3523+H3527</f>
        <v>6042022926</v>
      </c>
      <c r="I3522" s="95">
        <f>+I3523+I3527</f>
        <v>0</v>
      </c>
      <c r="J3522" s="95">
        <f>+J3523+J3527</f>
        <v>0</v>
      </c>
      <c r="K3522" s="95">
        <f>+K3523+K3527</f>
        <v>0</v>
      </c>
      <c r="L3522" s="95">
        <f>+L3523+L3527</f>
        <v>0</v>
      </c>
      <c r="M3522" s="95">
        <f t="shared" si="1640"/>
        <v>0</v>
      </c>
      <c r="N3522" s="95">
        <f>+N3523+N3527</f>
        <v>6042022926</v>
      </c>
      <c r="O3522" s="95">
        <f t="shared" ref="O3522:R3522" si="1656">+O3523+O3527</f>
        <v>1977078034.5</v>
      </c>
      <c r="P3522" s="95">
        <f t="shared" si="1656"/>
        <v>1875445400.79</v>
      </c>
      <c r="Q3522" s="95">
        <f t="shared" si="1656"/>
        <v>89295939.290000007</v>
      </c>
      <c r="R3522" s="97">
        <f t="shared" si="1656"/>
        <v>88125556.290000007</v>
      </c>
    </row>
    <row r="3523" spans="1:18" ht="31.2" x14ac:dyDescent="0.3">
      <c r="A3523" s="2">
        <v>2022</v>
      </c>
      <c r="B3523" s="156" t="s">
        <v>477</v>
      </c>
      <c r="C3523" s="120" t="s">
        <v>327</v>
      </c>
      <c r="D3523" s="16" t="s">
        <v>172</v>
      </c>
      <c r="E3523" s="16">
        <v>13</v>
      </c>
      <c r="F3523" s="16" t="s">
        <v>19</v>
      </c>
      <c r="G3523" s="85" t="s">
        <v>328</v>
      </c>
      <c r="H3523" s="95">
        <f t="shared" ref="H3523:L3525" si="1657">+H3524</f>
        <v>2257022926</v>
      </c>
      <c r="I3523" s="95">
        <f t="shared" si="1657"/>
        <v>0</v>
      </c>
      <c r="J3523" s="95">
        <f t="shared" si="1657"/>
        <v>0</v>
      </c>
      <c r="K3523" s="95">
        <f t="shared" si="1657"/>
        <v>0</v>
      </c>
      <c r="L3523" s="95">
        <f t="shared" si="1657"/>
        <v>0</v>
      </c>
      <c r="M3523" s="95">
        <f t="shared" si="1640"/>
        <v>0</v>
      </c>
      <c r="N3523" s="95">
        <f>+N3524</f>
        <v>2257022926</v>
      </c>
      <c r="O3523" s="95">
        <f t="shared" ref="O3523:R3525" si="1658">+O3524</f>
        <v>1977078034.5</v>
      </c>
      <c r="P3523" s="95">
        <f t="shared" si="1658"/>
        <v>1875445400.79</v>
      </c>
      <c r="Q3523" s="95">
        <f t="shared" si="1658"/>
        <v>89295939.290000007</v>
      </c>
      <c r="R3523" s="97">
        <f t="shared" si="1658"/>
        <v>88125556.290000007</v>
      </c>
    </row>
    <row r="3524" spans="1:18" ht="31.2" x14ac:dyDescent="0.3">
      <c r="A3524" s="2">
        <v>2022</v>
      </c>
      <c r="B3524" s="156" t="s">
        <v>477</v>
      </c>
      <c r="C3524" s="120" t="s">
        <v>329</v>
      </c>
      <c r="D3524" s="16" t="s">
        <v>172</v>
      </c>
      <c r="E3524" s="16">
        <v>13</v>
      </c>
      <c r="F3524" s="16" t="s">
        <v>19</v>
      </c>
      <c r="G3524" s="85" t="s">
        <v>328</v>
      </c>
      <c r="H3524" s="95">
        <f t="shared" si="1657"/>
        <v>2257022926</v>
      </c>
      <c r="I3524" s="95">
        <f t="shared" si="1657"/>
        <v>0</v>
      </c>
      <c r="J3524" s="95">
        <f t="shared" si="1657"/>
        <v>0</v>
      </c>
      <c r="K3524" s="95">
        <f t="shared" si="1657"/>
        <v>0</v>
      </c>
      <c r="L3524" s="95">
        <f t="shared" si="1657"/>
        <v>0</v>
      </c>
      <c r="M3524" s="95">
        <f t="shared" si="1640"/>
        <v>0</v>
      </c>
      <c r="N3524" s="95">
        <f>+N3525</f>
        <v>2257022926</v>
      </c>
      <c r="O3524" s="95">
        <f t="shared" si="1658"/>
        <v>1977078034.5</v>
      </c>
      <c r="P3524" s="95">
        <f t="shared" si="1658"/>
        <v>1875445400.79</v>
      </c>
      <c r="Q3524" s="95">
        <f t="shared" si="1658"/>
        <v>89295939.290000007</v>
      </c>
      <c r="R3524" s="97">
        <f t="shared" si="1658"/>
        <v>88125556.290000007</v>
      </c>
    </row>
    <row r="3525" spans="1:18" ht="18" x14ac:dyDescent="0.3">
      <c r="A3525" s="2">
        <v>2022</v>
      </c>
      <c r="B3525" s="156" t="s">
        <v>477</v>
      </c>
      <c r="C3525" s="120" t="s">
        <v>330</v>
      </c>
      <c r="D3525" s="16" t="s">
        <v>172</v>
      </c>
      <c r="E3525" s="16">
        <v>13</v>
      </c>
      <c r="F3525" s="16" t="s">
        <v>19</v>
      </c>
      <c r="G3525" s="104" t="s">
        <v>331</v>
      </c>
      <c r="H3525" s="95">
        <f t="shared" si="1657"/>
        <v>2257022926</v>
      </c>
      <c r="I3525" s="95">
        <f t="shared" si="1657"/>
        <v>0</v>
      </c>
      <c r="J3525" s="95">
        <f t="shared" si="1657"/>
        <v>0</v>
      </c>
      <c r="K3525" s="95">
        <f t="shared" si="1657"/>
        <v>0</v>
      </c>
      <c r="L3525" s="95">
        <f t="shared" si="1657"/>
        <v>0</v>
      </c>
      <c r="M3525" s="95">
        <f t="shared" si="1640"/>
        <v>0</v>
      </c>
      <c r="N3525" s="95">
        <f>+N3526</f>
        <v>2257022926</v>
      </c>
      <c r="O3525" s="95">
        <f t="shared" si="1658"/>
        <v>1977078034.5</v>
      </c>
      <c r="P3525" s="95">
        <f t="shared" si="1658"/>
        <v>1875445400.79</v>
      </c>
      <c r="Q3525" s="95">
        <f t="shared" si="1658"/>
        <v>89295939.290000007</v>
      </c>
      <c r="R3525" s="97">
        <f t="shared" si="1658"/>
        <v>88125556.290000007</v>
      </c>
    </row>
    <row r="3526" spans="1:18" ht="18" x14ac:dyDescent="0.3">
      <c r="A3526" s="2">
        <v>2022</v>
      </c>
      <c r="B3526" s="156" t="s">
        <v>477</v>
      </c>
      <c r="C3526" s="121" t="s">
        <v>332</v>
      </c>
      <c r="D3526" s="21" t="s">
        <v>172</v>
      </c>
      <c r="E3526" s="21">
        <v>13</v>
      </c>
      <c r="F3526" s="21" t="s">
        <v>19</v>
      </c>
      <c r="G3526" s="88" t="s">
        <v>208</v>
      </c>
      <c r="H3526" s="90">
        <v>2257022926</v>
      </c>
      <c r="I3526" s="90">
        <v>0</v>
      </c>
      <c r="J3526" s="90">
        <v>0</v>
      </c>
      <c r="K3526" s="90">
        <v>0</v>
      </c>
      <c r="L3526" s="90">
        <v>0</v>
      </c>
      <c r="M3526" s="90">
        <f t="shared" si="1640"/>
        <v>0</v>
      </c>
      <c r="N3526" s="90">
        <f>+H3526+M3526</f>
        <v>2257022926</v>
      </c>
      <c r="O3526" s="90">
        <v>1977078034.5</v>
      </c>
      <c r="P3526" s="90">
        <v>1875445400.79</v>
      </c>
      <c r="Q3526" s="90">
        <v>89295939.290000007</v>
      </c>
      <c r="R3526" s="91">
        <v>88125556.290000007</v>
      </c>
    </row>
    <row r="3527" spans="1:18" ht="31.2" x14ac:dyDescent="0.3">
      <c r="A3527" s="2">
        <v>2022</v>
      </c>
      <c r="B3527" s="156" t="s">
        <v>477</v>
      </c>
      <c r="C3527" s="120" t="s">
        <v>463</v>
      </c>
      <c r="D3527" s="16" t="s">
        <v>172</v>
      </c>
      <c r="E3527" s="16">
        <v>13</v>
      </c>
      <c r="F3527" s="16" t="s">
        <v>19</v>
      </c>
      <c r="G3527" s="85" t="s">
        <v>464</v>
      </c>
      <c r="H3527" s="95">
        <f t="shared" ref="H3527:L3529" si="1659">+H3528</f>
        <v>3785000000</v>
      </c>
      <c r="I3527" s="95">
        <f t="shared" si="1659"/>
        <v>0</v>
      </c>
      <c r="J3527" s="95">
        <f t="shared" si="1659"/>
        <v>0</v>
      </c>
      <c r="K3527" s="95">
        <f t="shared" si="1659"/>
        <v>0</v>
      </c>
      <c r="L3527" s="95">
        <f t="shared" si="1659"/>
        <v>0</v>
      </c>
      <c r="M3527" s="95">
        <f t="shared" si="1640"/>
        <v>0</v>
      </c>
      <c r="N3527" s="95">
        <f>+N3528</f>
        <v>3785000000</v>
      </c>
      <c r="O3527" s="95">
        <f t="shared" ref="O3527:R3529" si="1660">+O3528</f>
        <v>0</v>
      </c>
      <c r="P3527" s="95">
        <f t="shared" si="1660"/>
        <v>0</v>
      </c>
      <c r="Q3527" s="95">
        <f t="shared" si="1660"/>
        <v>0</v>
      </c>
      <c r="R3527" s="97">
        <f t="shared" si="1660"/>
        <v>0</v>
      </c>
    </row>
    <row r="3528" spans="1:18" ht="31.2" x14ac:dyDescent="0.3">
      <c r="A3528" s="2">
        <v>2022</v>
      </c>
      <c r="B3528" s="156" t="s">
        <v>477</v>
      </c>
      <c r="C3528" s="120" t="s">
        <v>465</v>
      </c>
      <c r="D3528" s="16" t="s">
        <v>172</v>
      </c>
      <c r="E3528" s="16">
        <v>13</v>
      </c>
      <c r="F3528" s="16" t="s">
        <v>19</v>
      </c>
      <c r="G3528" s="85" t="s">
        <v>466</v>
      </c>
      <c r="H3528" s="95">
        <f t="shared" si="1659"/>
        <v>3785000000</v>
      </c>
      <c r="I3528" s="95">
        <f t="shared" si="1659"/>
        <v>0</v>
      </c>
      <c r="J3528" s="95">
        <f t="shared" si="1659"/>
        <v>0</v>
      </c>
      <c r="K3528" s="95">
        <f t="shared" si="1659"/>
        <v>0</v>
      </c>
      <c r="L3528" s="95">
        <f t="shared" si="1659"/>
        <v>0</v>
      </c>
      <c r="M3528" s="95">
        <f t="shared" si="1640"/>
        <v>0</v>
      </c>
      <c r="N3528" s="95">
        <f>+N3529</f>
        <v>3785000000</v>
      </c>
      <c r="O3528" s="95">
        <f t="shared" si="1660"/>
        <v>0</v>
      </c>
      <c r="P3528" s="95">
        <f t="shared" si="1660"/>
        <v>0</v>
      </c>
      <c r="Q3528" s="95">
        <f t="shared" si="1660"/>
        <v>0</v>
      </c>
      <c r="R3528" s="97">
        <f t="shared" si="1660"/>
        <v>0</v>
      </c>
    </row>
    <row r="3529" spans="1:18" ht="18" x14ac:dyDescent="0.3">
      <c r="A3529" s="2">
        <v>2022</v>
      </c>
      <c r="B3529" s="156" t="s">
        <v>477</v>
      </c>
      <c r="C3529" s="120" t="s">
        <v>467</v>
      </c>
      <c r="D3529" s="16" t="s">
        <v>172</v>
      </c>
      <c r="E3529" s="16">
        <v>13</v>
      </c>
      <c r="F3529" s="16" t="s">
        <v>19</v>
      </c>
      <c r="G3529" s="104" t="s">
        <v>331</v>
      </c>
      <c r="H3529" s="95">
        <f t="shared" si="1659"/>
        <v>3785000000</v>
      </c>
      <c r="I3529" s="95">
        <f t="shared" si="1659"/>
        <v>0</v>
      </c>
      <c r="J3529" s="95">
        <f t="shared" si="1659"/>
        <v>0</v>
      </c>
      <c r="K3529" s="95">
        <f t="shared" si="1659"/>
        <v>0</v>
      </c>
      <c r="L3529" s="95">
        <f t="shared" si="1659"/>
        <v>0</v>
      </c>
      <c r="M3529" s="95">
        <f t="shared" si="1640"/>
        <v>0</v>
      </c>
      <c r="N3529" s="95">
        <f>+N3530</f>
        <v>3785000000</v>
      </c>
      <c r="O3529" s="95">
        <f t="shared" si="1660"/>
        <v>0</v>
      </c>
      <c r="P3529" s="95">
        <f t="shared" si="1660"/>
        <v>0</v>
      </c>
      <c r="Q3529" s="95">
        <f t="shared" si="1660"/>
        <v>0</v>
      </c>
      <c r="R3529" s="97">
        <f t="shared" si="1660"/>
        <v>0</v>
      </c>
    </row>
    <row r="3530" spans="1:18" ht="18" x14ac:dyDescent="0.3">
      <c r="A3530" s="2">
        <v>2022</v>
      </c>
      <c r="B3530" s="156" t="s">
        <v>477</v>
      </c>
      <c r="C3530" s="121" t="s">
        <v>468</v>
      </c>
      <c r="D3530" s="21" t="s">
        <v>172</v>
      </c>
      <c r="E3530" s="21">
        <v>13</v>
      </c>
      <c r="F3530" s="21" t="s">
        <v>19</v>
      </c>
      <c r="G3530" s="88" t="s">
        <v>208</v>
      </c>
      <c r="H3530" s="90">
        <v>3785000000</v>
      </c>
      <c r="I3530" s="90">
        <v>0</v>
      </c>
      <c r="J3530" s="90">
        <v>0</v>
      </c>
      <c r="K3530" s="90">
        <v>0</v>
      </c>
      <c r="L3530" s="90">
        <v>0</v>
      </c>
      <c r="M3530" s="90">
        <f t="shared" si="1640"/>
        <v>0</v>
      </c>
      <c r="N3530" s="90">
        <f>+H3530+M3530</f>
        <v>3785000000</v>
      </c>
      <c r="O3530" s="90">
        <v>0</v>
      </c>
      <c r="P3530" s="90">
        <v>0</v>
      </c>
      <c r="Q3530" s="90">
        <v>0</v>
      </c>
      <c r="R3530" s="91">
        <v>0</v>
      </c>
    </row>
    <row r="3531" spans="1:18" ht="18" x14ac:dyDescent="0.3">
      <c r="A3531" s="2">
        <v>2022</v>
      </c>
      <c r="B3531" s="156" t="s">
        <v>477</v>
      </c>
      <c r="C3531" s="120" t="s">
        <v>333</v>
      </c>
      <c r="D3531" s="16" t="s">
        <v>172</v>
      </c>
      <c r="E3531" s="16">
        <v>13</v>
      </c>
      <c r="F3531" s="16" t="s">
        <v>19</v>
      </c>
      <c r="G3531" s="85" t="s">
        <v>334</v>
      </c>
      <c r="H3531" s="95">
        <f>+H3533</f>
        <v>1124097372</v>
      </c>
      <c r="I3531" s="95">
        <f t="shared" ref="I3531:L3532" si="1661">+I3533</f>
        <v>0</v>
      </c>
      <c r="J3531" s="95">
        <f t="shared" si="1661"/>
        <v>0</v>
      </c>
      <c r="K3531" s="95">
        <f t="shared" si="1661"/>
        <v>0</v>
      </c>
      <c r="L3531" s="95">
        <f t="shared" si="1661"/>
        <v>0</v>
      </c>
      <c r="M3531" s="95">
        <f t="shared" si="1640"/>
        <v>0</v>
      </c>
      <c r="N3531" s="95">
        <f>+N3533</f>
        <v>1124097372</v>
      </c>
      <c r="O3531" s="95">
        <f t="shared" ref="O3531:R3532" si="1662">+O3533</f>
        <v>906736566</v>
      </c>
      <c r="P3531" s="95">
        <f t="shared" si="1662"/>
        <v>818933657.09000003</v>
      </c>
      <c r="Q3531" s="95">
        <f t="shared" si="1662"/>
        <v>30087649.09</v>
      </c>
      <c r="R3531" s="97">
        <f t="shared" si="1662"/>
        <v>30087649.09</v>
      </c>
    </row>
    <row r="3532" spans="1:18" ht="18" x14ac:dyDescent="0.3">
      <c r="A3532" s="2">
        <v>2022</v>
      </c>
      <c r="B3532" s="156" t="s">
        <v>477</v>
      </c>
      <c r="C3532" s="120" t="s">
        <v>333</v>
      </c>
      <c r="D3532" s="16" t="s">
        <v>18</v>
      </c>
      <c r="E3532" s="16">
        <v>20</v>
      </c>
      <c r="F3532" s="16" t="s">
        <v>19</v>
      </c>
      <c r="G3532" s="85" t="s">
        <v>334</v>
      </c>
      <c r="H3532" s="95">
        <f>+H3534</f>
        <v>76235881312</v>
      </c>
      <c r="I3532" s="95">
        <f t="shared" si="1661"/>
        <v>0</v>
      </c>
      <c r="J3532" s="95">
        <f t="shared" si="1661"/>
        <v>0</v>
      </c>
      <c r="K3532" s="95">
        <f t="shared" si="1661"/>
        <v>0</v>
      </c>
      <c r="L3532" s="95">
        <f t="shared" si="1661"/>
        <v>0</v>
      </c>
      <c r="M3532" s="95">
        <f t="shared" si="1640"/>
        <v>0</v>
      </c>
      <c r="N3532" s="95">
        <f>+N3534</f>
        <v>76235881312</v>
      </c>
      <c r="O3532" s="95">
        <f t="shared" si="1662"/>
        <v>49002053305</v>
      </c>
      <c r="P3532" s="95">
        <f t="shared" si="1662"/>
        <v>29487449537</v>
      </c>
      <c r="Q3532" s="95">
        <f t="shared" ref="Q3532" si="1663">+Q3535</f>
        <v>0</v>
      </c>
      <c r="R3532" s="97">
        <f t="shared" si="1662"/>
        <v>0</v>
      </c>
    </row>
    <row r="3533" spans="1:18" ht="18" x14ac:dyDescent="0.3">
      <c r="A3533" s="2">
        <v>2022</v>
      </c>
      <c r="B3533" s="156" t="s">
        <v>477</v>
      </c>
      <c r="C3533" s="120" t="s">
        <v>335</v>
      </c>
      <c r="D3533" s="16" t="s">
        <v>172</v>
      </c>
      <c r="E3533" s="16">
        <v>13</v>
      </c>
      <c r="F3533" s="16" t="s">
        <v>19</v>
      </c>
      <c r="G3533" s="85" t="s">
        <v>201</v>
      </c>
      <c r="H3533" s="95">
        <f>+H3541</f>
        <v>1124097372</v>
      </c>
      <c r="I3533" s="95">
        <f t="shared" ref="I3533:L3533" si="1664">+I3541</f>
        <v>0</v>
      </c>
      <c r="J3533" s="95">
        <f t="shared" si="1664"/>
        <v>0</v>
      </c>
      <c r="K3533" s="95">
        <f t="shared" si="1664"/>
        <v>0</v>
      </c>
      <c r="L3533" s="95">
        <f t="shared" si="1664"/>
        <v>0</v>
      </c>
      <c r="M3533" s="95">
        <f t="shared" si="1640"/>
        <v>0</v>
      </c>
      <c r="N3533" s="95">
        <f>+N3541</f>
        <v>1124097372</v>
      </c>
      <c r="O3533" s="95">
        <f t="shared" ref="O3533:P3533" si="1665">+O3541</f>
        <v>906736566</v>
      </c>
      <c r="P3533" s="95">
        <f t="shared" si="1665"/>
        <v>818933657.09000003</v>
      </c>
      <c r="Q3533" s="95">
        <f t="shared" ref="Q3533:Q3534" si="1666">+Q3535+Q3541</f>
        <v>30087649.09</v>
      </c>
      <c r="R3533" s="97">
        <f>+R3541</f>
        <v>30087649.09</v>
      </c>
    </row>
    <row r="3534" spans="1:18" ht="18" x14ac:dyDescent="0.3">
      <c r="A3534" s="2">
        <v>2022</v>
      </c>
      <c r="B3534" s="156" t="s">
        <v>477</v>
      </c>
      <c r="C3534" s="120" t="s">
        <v>335</v>
      </c>
      <c r="D3534" s="16" t="s">
        <v>18</v>
      </c>
      <c r="E3534" s="16">
        <v>20</v>
      </c>
      <c r="F3534" s="16" t="s">
        <v>19</v>
      </c>
      <c r="G3534" s="85" t="s">
        <v>201</v>
      </c>
      <c r="H3534" s="95">
        <f>+H3535</f>
        <v>76235881312</v>
      </c>
      <c r="I3534" s="95">
        <f t="shared" ref="I3534:L3535" si="1667">+I3535</f>
        <v>0</v>
      </c>
      <c r="J3534" s="95">
        <f t="shared" si="1667"/>
        <v>0</v>
      </c>
      <c r="K3534" s="95">
        <f t="shared" si="1667"/>
        <v>0</v>
      </c>
      <c r="L3534" s="95">
        <f t="shared" si="1667"/>
        <v>0</v>
      </c>
      <c r="M3534" s="95">
        <f t="shared" si="1640"/>
        <v>0</v>
      </c>
      <c r="N3534" s="95">
        <f>+N3535</f>
        <v>76235881312</v>
      </c>
      <c r="O3534" s="95">
        <f t="shared" ref="O3534:Q3535" si="1668">+O3535</f>
        <v>49002053305</v>
      </c>
      <c r="P3534" s="95">
        <f t="shared" si="1668"/>
        <v>29487449537</v>
      </c>
      <c r="Q3534" s="95">
        <f t="shared" si="1666"/>
        <v>30087649.09</v>
      </c>
      <c r="R3534" s="97">
        <f t="shared" ref="R3534:R3535" si="1669">+R3535</f>
        <v>0</v>
      </c>
    </row>
    <row r="3535" spans="1:18" ht="46.8" x14ac:dyDescent="0.3">
      <c r="A3535" s="2">
        <v>2022</v>
      </c>
      <c r="B3535" s="156" t="s">
        <v>477</v>
      </c>
      <c r="C3535" s="120" t="s">
        <v>336</v>
      </c>
      <c r="D3535" s="16" t="s">
        <v>18</v>
      </c>
      <c r="E3535" s="16">
        <v>20</v>
      </c>
      <c r="F3535" s="16" t="s">
        <v>19</v>
      </c>
      <c r="G3535" s="104" t="s">
        <v>337</v>
      </c>
      <c r="H3535" s="95">
        <f>+H3536</f>
        <v>76235881312</v>
      </c>
      <c r="I3535" s="95">
        <f t="shared" si="1667"/>
        <v>0</v>
      </c>
      <c r="J3535" s="95">
        <f t="shared" si="1667"/>
        <v>0</v>
      </c>
      <c r="K3535" s="95">
        <f t="shared" si="1667"/>
        <v>0</v>
      </c>
      <c r="L3535" s="95">
        <f t="shared" si="1667"/>
        <v>0</v>
      </c>
      <c r="M3535" s="95">
        <f t="shared" si="1640"/>
        <v>0</v>
      </c>
      <c r="N3535" s="95">
        <f>+N3536</f>
        <v>76235881312</v>
      </c>
      <c r="O3535" s="95">
        <f t="shared" si="1668"/>
        <v>49002053305</v>
      </c>
      <c r="P3535" s="95">
        <f t="shared" si="1668"/>
        <v>29487449537</v>
      </c>
      <c r="Q3535" s="95">
        <f t="shared" si="1668"/>
        <v>0</v>
      </c>
      <c r="R3535" s="97">
        <f t="shared" si="1669"/>
        <v>0</v>
      </c>
    </row>
    <row r="3536" spans="1:18" ht="46.8" x14ac:dyDescent="0.3">
      <c r="A3536" s="2">
        <v>2022</v>
      </c>
      <c r="B3536" s="156" t="s">
        <v>477</v>
      </c>
      <c r="C3536" s="120" t="s">
        <v>338</v>
      </c>
      <c r="D3536" s="16" t="s">
        <v>18</v>
      </c>
      <c r="E3536" s="16">
        <v>20</v>
      </c>
      <c r="F3536" s="16" t="s">
        <v>19</v>
      </c>
      <c r="G3536" s="85" t="s">
        <v>337</v>
      </c>
      <c r="H3536" s="95">
        <f>+H3537+H3539</f>
        <v>76235881312</v>
      </c>
      <c r="I3536" s="95">
        <f t="shared" ref="I3536:L3536" si="1670">+I3537+I3539</f>
        <v>0</v>
      </c>
      <c r="J3536" s="95">
        <f t="shared" si="1670"/>
        <v>0</v>
      </c>
      <c r="K3536" s="95">
        <f t="shared" si="1670"/>
        <v>0</v>
      </c>
      <c r="L3536" s="95">
        <f t="shared" si="1670"/>
        <v>0</v>
      </c>
      <c r="M3536" s="95">
        <f t="shared" si="1640"/>
        <v>0</v>
      </c>
      <c r="N3536" s="95">
        <f>+N3537+N3539</f>
        <v>76235881312</v>
      </c>
      <c r="O3536" s="95">
        <f t="shared" ref="O3536:Q3536" si="1671">+O3537+O3539</f>
        <v>49002053305</v>
      </c>
      <c r="P3536" s="95">
        <f t="shared" si="1671"/>
        <v>29487449537</v>
      </c>
      <c r="Q3536" s="95">
        <f t="shared" si="1671"/>
        <v>0</v>
      </c>
      <c r="R3536" s="97">
        <f>+R3537+R3539</f>
        <v>0</v>
      </c>
    </row>
    <row r="3537" spans="1:18" ht="18" x14ac:dyDescent="0.3">
      <c r="A3537" s="2">
        <v>2022</v>
      </c>
      <c r="B3537" s="156" t="s">
        <v>477</v>
      </c>
      <c r="C3537" s="120" t="s">
        <v>339</v>
      </c>
      <c r="D3537" s="16" t="s">
        <v>18</v>
      </c>
      <c r="E3537" s="16">
        <v>20</v>
      </c>
      <c r="F3537" s="16" t="s">
        <v>19</v>
      </c>
      <c r="G3537" s="85" t="s">
        <v>340</v>
      </c>
      <c r="H3537" s="95">
        <f>+H3538</f>
        <v>65370924168</v>
      </c>
      <c r="I3537" s="95">
        <f>+I3538</f>
        <v>0</v>
      </c>
      <c r="J3537" s="95">
        <f>+J3538</f>
        <v>0</v>
      </c>
      <c r="K3537" s="95">
        <f>+K3538</f>
        <v>0</v>
      </c>
      <c r="L3537" s="95">
        <f>+L3538</f>
        <v>0</v>
      </c>
      <c r="M3537" s="95">
        <f t="shared" si="1640"/>
        <v>0</v>
      </c>
      <c r="N3537" s="95">
        <f>+N3538</f>
        <v>65370924168</v>
      </c>
      <c r="O3537" s="95">
        <f t="shared" ref="O3537:Q3537" si="1672">+O3538</f>
        <v>44627166353</v>
      </c>
      <c r="P3537" s="95">
        <f t="shared" si="1672"/>
        <v>25112562585</v>
      </c>
      <c r="Q3537" s="95">
        <f t="shared" si="1672"/>
        <v>0</v>
      </c>
      <c r="R3537" s="97">
        <f>+R3538</f>
        <v>0</v>
      </c>
    </row>
    <row r="3538" spans="1:18" ht="18" x14ac:dyDescent="0.3">
      <c r="A3538" s="2">
        <v>2022</v>
      </c>
      <c r="B3538" s="156" t="s">
        <v>477</v>
      </c>
      <c r="C3538" s="121" t="s">
        <v>341</v>
      </c>
      <c r="D3538" s="21" t="s">
        <v>18</v>
      </c>
      <c r="E3538" s="21">
        <v>20</v>
      </c>
      <c r="F3538" s="21" t="s">
        <v>19</v>
      </c>
      <c r="G3538" s="88" t="s">
        <v>208</v>
      </c>
      <c r="H3538" s="90">
        <v>65370924168</v>
      </c>
      <c r="I3538" s="90">
        <v>0</v>
      </c>
      <c r="J3538" s="90">
        <v>0</v>
      </c>
      <c r="K3538" s="90"/>
      <c r="L3538" s="90">
        <v>0</v>
      </c>
      <c r="M3538" s="90">
        <f t="shared" si="1640"/>
        <v>0</v>
      </c>
      <c r="N3538" s="90">
        <f>+H3538+M3538</f>
        <v>65370924168</v>
      </c>
      <c r="O3538" s="90">
        <v>44627166353</v>
      </c>
      <c r="P3538" s="90">
        <v>25112562585</v>
      </c>
      <c r="Q3538" s="90">
        <v>0</v>
      </c>
      <c r="R3538" s="91">
        <v>0</v>
      </c>
    </row>
    <row r="3539" spans="1:18" ht="18" x14ac:dyDescent="0.3">
      <c r="A3539" s="2">
        <v>2022</v>
      </c>
      <c r="B3539" s="156" t="s">
        <v>477</v>
      </c>
      <c r="C3539" s="120" t="s">
        <v>342</v>
      </c>
      <c r="D3539" s="16" t="s">
        <v>18</v>
      </c>
      <c r="E3539" s="16">
        <v>20</v>
      </c>
      <c r="F3539" s="16" t="s">
        <v>19</v>
      </c>
      <c r="G3539" s="85" t="s">
        <v>343</v>
      </c>
      <c r="H3539" s="95">
        <f>+H3540</f>
        <v>10864957144</v>
      </c>
      <c r="I3539" s="95">
        <f>+I3540</f>
        <v>0</v>
      </c>
      <c r="J3539" s="95">
        <f>+J3540</f>
        <v>0</v>
      </c>
      <c r="K3539" s="95">
        <f>+K3540</f>
        <v>0</v>
      </c>
      <c r="L3539" s="95">
        <f>+L3540</f>
        <v>0</v>
      </c>
      <c r="M3539" s="95">
        <f t="shared" si="1640"/>
        <v>0</v>
      </c>
      <c r="N3539" s="95">
        <f>+N3540</f>
        <v>10864957144</v>
      </c>
      <c r="O3539" s="95">
        <f t="shared" ref="O3539:R3539" si="1673">+O3540</f>
        <v>4374886952</v>
      </c>
      <c r="P3539" s="95">
        <f t="shared" si="1673"/>
        <v>4374886952</v>
      </c>
      <c r="Q3539" s="95">
        <f t="shared" si="1673"/>
        <v>0</v>
      </c>
      <c r="R3539" s="97">
        <f t="shared" si="1673"/>
        <v>0</v>
      </c>
    </row>
    <row r="3540" spans="1:18" ht="18" x14ac:dyDescent="0.3">
      <c r="A3540" s="2">
        <v>2022</v>
      </c>
      <c r="B3540" s="156" t="s">
        <v>477</v>
      </c>
      <c r="C3540" s="121" t="s">
        <v>344</v>
      </c>
      <c r="D3540" s="21" t="s">
        <v>18</v>
      </c>
      <c r="E3540" s="21">
        <v>20</v>
      </c>
      <c r="F3540" s="21" t="s">
        <v>19</v>
      </c>
      <c r="G3540" s="88" t="s">
        <v>208</v>
      </c>
      <c r="H3540" s="90">
        <v>10864957144</v>
      </c>
      <c r="I3540" s="90">
        <v>0</v>
      </c>
      <c r="J3540" s="90">
        <v>0</v>
      </c>
      <c r="K3540" s="90">
        <v>0</v>
      </c>
      <c r="L3540" s="90"/>
      <c r="M3540" s="90">
        <f t="shared" si="1640"/>
        <v>0</v>
      </c>
      <c r="N3540" s="90">
        <f>+H3540+M3540</f>
        <v>10864957144</v>
      </c>
      <c r="O3540" s="90">
        <v>4374886952</v>
      </c>
      <c r="P3540" s="90">
        <v>4374886952</v>
      </c>
      <c r="Q3540" s="90">
        <v>0</v>
      </c>
      <c r="R3540" s="91">
        <v>0</v>
      </c>
    </row>
    <row r="3541" spans="1:18" ht="31.2" x14ac:dyDescent="0.3">
      <c r="A3541" s="2">
        <v>2022</v>
      </c>
      <c r="B3541" s="156" t="s">
        <v>477</v>
      </c>
      <c r="C3541" s="120" t="s">
        <v>345</v>
      </c>
      <c r="D3541" s="16" t="s">
        <v>172</v>
      </c>
      <c r="E3541" s="16">
        <v>13</v>
      </c>
      <c r="F3541" s="16" t="s">
        <v>19</v>
      </c>
      <c r="G3541" s="85" t="s">
        <v>346</v>
      </c>
      <c r="H3541" s="95">
        <f t="shared" ref="H3541:L3543" si="1674">+H3542</f>
        <v>1124097372</v>
      </c>
      <c r="I3541" s="95">
        <f t="shared" si="1674"/>
        <v>0</v>
      </c>
      <c r="J3541" s="95">
        <f t="shared" si="1674"/>
        <v>0</v>
      </c>
      <c r="K3541" s="95">
        <f t="shared" si="1674"/>
        <v>0</v>
      </c>
      <c r="L3541" s="95">
        <f t="shared" si="1674"/>
        <v>0</v>
      </c>
      <c r="M3541" s="95">
        <f t="shared" si="1640"/>
        <v>0</v>
      </c>
      <c r="N3541" s="95">
        <f>+N3542</f>
        <v>1124097372</v>
      </c>
      <c r="O3541" s="95">
        <f t="shared" ref="O3541:R3543" si="1675">+O3542</f>
        <v>906736566</v>
      </c>
      <c r="P3541" s="95">
        <f t="shared" si="1675"/>
        <v>818933657.09000003</v>
      </c>
      <c r="Q3541" s="95">
        <f t="shared" si="1675"/>
        <v>30087649.09</v>
      </c>
      <c r="R3541" s="97">
        <f t="shared" si="1675"/>
        <v>30087649.09</v>
      </c>
    </row>
    <row r="3542" spans="1:18" ht="31.2" x14ac:dyDescent="0.3">
      <c r="A3542" s="2">
        <v>2022</v>
      </c>
      <c r="B3542" s="156" t="s">
        <v>477</v>
      </c>
      <c r="C3542" s="120" t="s">
        <v>347</v>
      </c>
      <c r="D3542" s="16" t="s">
        <v>172</v>
      </c>
      <c r="E3542" s="16">
        <v>13</v>
      </c>
      <c r="F3542" s="16" t="s">
        <v>19</v>
      </c>
      <c r="G3542" s="85" t="s">
        <v>346</v>
      </c>
      <c r="H3542" s="95">
        <f t="shared" si="1674"/>
        <v>1124097372</v>
      </c>
      <c r="I3542" s="95">
        <f t="shared" si="1674"/>
        <v>0</v>
      </c>
      <c r="J3542" s="95">
        <f t="shared" si="1674"/>
        <v>0</v>
      </c>
      <c r="K3542" s="95">
        <f t="shared" si="1674"/>
        <v>0</v>
      </c>
      <c r="L3542" s="95">
        <f t="shared" si="1674"/>
        <v>0</v>
      </c>
      <c r="M3542" s="95">
        <f t="shared" si="1640"/>
        <v>0</v>
      </c>
      <c r="N3542" s="95">
        <f>+N3543</f>
        <v>1124097372</v>
      </c>
      <c r="O3542" s="95">
        <f t="shared" si="1675"/>
        <v>906736566</v>
      </c>
      <c r="P3542" s="95">
        <f t="shared" si="1675"/>
        <v>818933657.09000003</v>
      </c>
      <c r="Q3542" s="95">
        <f t="shared" si="1675"/>
        <v>30087649.09</v>
      </c>
      <c r="R3542" s="97">
        <f t="shared" si="1675"/>
        <v>30087649.09</v>
      </c>
    </row>
    <row r="3543" spans="1:18" ht="18" x14ac:dyDescent="0.3">
      <c r="A3543" s="2">
        <v>2022</v>
      </c>
      <c r="B3543" s="156" t="s">
        <v>477</v>
      </c>
      <c r="C3543" s="120" t="s">
        <v>348</v>
      </c>
      <c r="D3543" s="16" t="s">
        <v>172</v>
      </c>
      <c r="E3543" s="16">
        <v>13</v>
      </c>
      <c r="F3543" s="16" t="s">
        <v>19</v>
      </c>
      <c r="G3543" s="85" t="s">
        <v>331</v>
      </c>
      <c r="H3543" s="86">
        <f t="shared" si="1674"/>
        <v>1124097372</v>
      </c>
      <c r="I3543" s="86">
        <f t="shared" si="1674"/>
        <v>0</v>
      </c>
      <c r="J3543" s="86">
        <f t="shared" si="1674"/>
        <v>0</v>
      </c>
      <c r="K3543" s="86">
        <f t="shared" si="1674"/>
        <v>0</v>
      </c>
      <c r="L3543" s="86">
        <f t="shared" si="1674"/>
        <v>0</v>
      </c>
      <c r="M3543" s="86">
        <f t="shared" si="1640"/>
        <v>0</v>
      </c>
      <c r="N3543" s="86">
        <f>+N3544</f>
        <v>1124097372</v>
      </c>
      <c r="O3543" s="86">
        <f t="shared" si="1675"/>
        <v>906736566</v>
      </c>
      <c r="P3543" s="86">
        <f t="shared" si="1675"/>
        <v>818933657.09000003</v>
      </c>
      <c r="Q3543" s="86">
        <f t="shared" si="1675"/>
        <v>30087649.09</v>
      </c>
      <c r="R3543" s="87">
        <f t="shared" si="1675"/>
        <v>30087649.09</v>
      </c>
    </row>
    <row r="3544" spans="1:18" ht="18" x14ac:dyDescent="0.3">
      <c r="A3544" s="2">
        <v>2022</v>
      </c>
      <c r="B3544" s="156" t="s">
        <v>477</v>
      </c>
      <c r="C3544" s="121" t="s">
        <v>349</v>
      </c>
      <c r="D3544" s="21" t="s">
        <v>172</v>
      </c>
      <c r="E3544" s="21">
        <v>13</v>
      </c>
      <c r="F3544" s="21" t="s">
        <v>19</v>
      </c>
      <c r="G3544" s="88" t="s">
        <v>208</v>
      </c>
      <c r="H3544" s="90">
        <v>1124097372</v>
      </c>
      <c r="I3544" s="90">
        <v>0</v>
      </c>
      <c r="J3544" s="90">
        <v>0</v>
      </c>
      <c r="K3544" s="90">
        <v>0</v>
      </c>
      <c r="L3544" s="90">
        <v>0</v>
      </c>
      <c r="M3544" s="90">
        <f t="shared" si="1640"/>
        <v>0</v>
      </c>
      <c r="N3544" s="90">
        <f>+H3544+M3544</f>
        <v>1124097372</v>
      </c>
      <c r="O3544" s="90">
        <v>906736566</v>
      </c>
      <c r="P3544" s="90">
        <v>818933657.09000003</v>
      </c>
      <c r="Q3544" s="90">
        <v>30087649.09</v>
      </c>
      <c r="R3544" s="91">
        <v>30087649.09</v>
      </c>
    </row>
    <row r="3545" spans="1:18" ht="18" x14ac:dyDescent="0.3">
      <c r="A3545" s="2">
        <v>2022</v>
      </c>
      <c r="B3545" s="156" t="s">
        <v>477</v>
      </c>
      <c r="C3545" s="120" t="s">
        <v>350</v>
      </c>
      <c r="D3545" s="16" t="s">
        <v>172</v>
      </c>
      <c r="E3545" s="16">
        <v>13</v>
      </c>
      <c r="F3545" s="16" t="s">
        <v>19</v>
      </c>
      <c r="G3545" s="85" t="s">
        <v>351</v>
      </c>
      <c r="H3545" s="93">
        <f>+H3546</f>
        <v>4056837754</v>
      </c>
      <c r="I3545" s="93">
        <f>+I3546</f>
        <v>0</v>
      </c>
      <c r="J3545" s="93">
        <f>+J3546</f>
        <v>0</v>
      </c>
      <c r="K3545" s="93">
        <f>+K3546</f>
        <v>0</v>
      </c>
      <c r="L3545" s="93">
        <f>+L3546</f>
        <v>0</v>
      </c>
      <c r="M3545" s="93">
        <f t="shared" si="1640"/>
        <v>0</v>
      </c>
      <c r="N3545" s="93">
        <f>+N3546</f>
        <v>4056837754</v>
      </c>
      <c r="O3545" s="93">
        <f t="shared" ref="O3545:R3545" si="1676">+O3546</f>
        <v>3201556313</v>
      </c>
      <c r="P3545" s="93">
        <f t="shared" si="1676"/>
        <v>3048490087.2800002</v>
      </c>
      <c r="Q3545" s="93">
        <f t="shared" si="1676"/>
        <v>129354569.48</v>
      </c>
      <c r="R3545" s="105">
        <f t="shared" si="1676"/>
        <v>129354569.48</v>
      </c>
    </row>
    <row r="3546" spans="1:18" ht="18" x14ac:dyDescent="0.3">
      <c r="A3546" s="2">
        <v>2022</v>
      </c>
      <c r="B3546" s="156" t="s">
        <v>477</v>
      </c>
      <c r="C3546" s="120" t="s">
        <v>352</v>
      </c>
      <c r="D3546" s="16" t="s">
        <v>172</v>
      </c>
      <c r="E3546" s="16">
        <v>13</v>
      </c>
      <c r="F3546" s="16" t="s">
        <v>19</v>
      </c>
      <c r="G3546" s="104" t="s">
        <v>201</v>
      </c>
      <c r="H3546" s="93">
        <f>H3547+H3551</f>
        <v>4056837754</v>
      </c>
      <c r="I3546" s="93">
        <f>I3547+I3551</f>
        <v>0</v>
      </c>
      <c r="J3546" s="93">
        <f>J3547+J3551</f>
        <v>0</v>
      </c>
      <c r="K3546" s="93">
        <f>K3547+K3551</f>
        <v>0</v>
      </c>
      <c r="L3546" s="93">
        <f>L3547+L3551</f>
        <v>0</v>
      </c>
      <c r="M3546" s="93">
        <f t="shared" si="1640"/>
        <v>0</v>
      </c>
      <c r="N3546" s="93">
        <f>N3547+N3551</f>
        <v>4056837754</v>
      </c>
      <c r="O3546" s="93">
        <f t="shared" ref="O3546:R3546" si="1677">O3547+O3551</f>
        <v>3201556313</v>
      </c>
      <c r="P3546" s="93">
        <f t="shared" si="1677"/>
        <v>3048490087.2800002</v>
      </c>
      <c r="Q3546" s="93">
        <f t="shared" si="1677"/>
        <v>129354569.48</v>
      </c>
      <c r="R3546" s="105">
        <f t="shared" si="1677"/>
        <v>129354569.48</v>
      </c>
    </row>
    <row r="3547" spans="1:18" ht="31.2" x14ac:dyDescent="0.3">
      <c r="A3547" s="2">
        <v>2022</v>
      </c>
      <c r="B3547" s="156" t="s">
        <v>477</v>
      </c>
      <c r="C3547" s="120" t="s">
        <v>353</v>
      </c>
      <c r="D3547" s="16" t="s">
        <v>172</v>
      </c>
      <c r="E3547" s="16">
        <v>13</v>
      </c>
      <c r="F3547" s="16" t="s">
        <v>19</v>
      </c>
      <c r="G3547" s="85" t="s">
        <v>356</v>
      </c>
      <c r="H3547" s="93">
        <f>H3548</f>
        <v>1000000000</v>
      </c>
      <c r="I3547" s="93">
        <f>I3548</f>
        <v>0</v>
      </c>
      <c r="J3547" s="93">
        <f>J3548</f>
        <v>0</v>
      </c>
      <c r="K3547" s="93">
        <f>K3548</f>
        <v>0</v>
      </c>
      <c r="L3547" s="93">
        <f>L3548</f>
        <v>0</v>
      </c>
      <c r="M3547" s="93">
        <f t="shared" si="1640"/>
        <v>0</v>
      </c>
      <c r="N3547" s="93">
        <f>N3548</f>
        <v>1000000000</v>
      </c>
      <c r="O3547" s="93">
        <f t="shared" ref="O3547:R3547" si="1678">O3548</f>
        <v>367252932</v>
      </c>
      <c r="P3547" s="93">
        <f t="shared" si="1678"/>
        <v>367250432</v>
      </c>
      <c r="Q3547" s="93">
        <f t="shared" si="1678"/>
        <v>0</v>
      </c>
      <c r="R3547" s="105">
        <f t="shared" si="1678"/>
        <v>0</v>
      </c>
    </row>
    <row r="3548" spans="1:18" ht="31.2" x14ac:dyDescent="0.3">
      <c r="A3548" s="2">
        <v>2022</v>
      </c>
      <c r="B3548" s="156" t="s">
        <v>477</v>
      </c>
      <c r="C3548" s="120" t="s">
        <v>355</v>
      </c>
      <c r="D3548" s="16" t="s">
        <v>172</v>
      </c>
      <c r="E3548" s="16">
        <v>13</v>
      </c>
      <c r="F3548" s="16" t="s">
        <v>19</v>
      </c>
      <c r="G3548" s="85" t="s">
        <v>356</v>
      </c>
      <c r="H3548" s="93">
        <f t="shared" ref="H3548:L3549" si="1679">+H3549</f>
        <v>1000000000</v>
      </c>
      <c r="I3548" s="93">
        <f t="shared" si="1679"/>
        <v>0</v>
      </c>
      <c r="J3548" s="93">
        <f t="shared" si="1679"/>
        <v>0</v>
      </c>
      <c r="K3548" s="93">
        <f t="shared" si="1679"/>
        <v>0</v>
      </c>
      <c r="L3548" s="93">
        <f t="shared" si="1679"/>
        <v>0</v>
      </c>
      <c r="M3548" s="93">
        <f t="shared" si="1640"/>
        <v>0</v>
      </c>
      <c r="N3548" s="93">
        <f>+N3549</f>
        <v>1000000000</v>
      </c>
      <c r="O3548" s="93">
        <f t="shared" ref="O3548:R3549" si="1680">+O3549</f>
        <v>367252932</v>
      </c>
      <c r="P3548" s="93">
        <f t="shared" si="1680"/>
        <v>367250432</v>
      </c>
      <c r="Q3548" s="93">
        <f t="shared" si="1680"/>
        <v>0</v>
      </c>
      <c r="R3548" s="105">
        <f t="shared" si="1680"/>
        <v>0</v>
      </c>
    </row>
    <row r="3549" spans="1:18" ht="18" x14ac:dyDescent="0.3">
      <c r="A3549" s="2">
        <v>2022</v>
      </c>
      <c r="B3549" s="156" t="s">
        <v>477</v>
      </c>
      <c r="C3549" s="120" t="s">
        <v>357</v>
      </c>
      <c r="D3549" s="16" t="s">
        <v>172</v>
      </c>
      <c r="E3549" s="16">
        <v>13</v>
      </c>
      <c r="F3549" s="16" t="s">
        <v>19</v>
      </c>
      <c r="G3549" s="85" t="s">
        <v>358</v>
      </c>
      <c r="H3549" s="93">
        <f t="shared" si="1679"/>
        <v>1000000000</v>
      </c>
      <c r="I3549" s="93">
        <f t="shared" si="1679"/>
        <v>0</v>
      </c>
      <c r="J3549" s="93">
        <f t="shared" si="1679"/>
        <v>0</v>
      </c>
      <c r="K3549" s="93">
        <f t="shared" si="1679"/>
        <v>0</v>
      </c>
      <c r="L3549" s="93">
        <f t="shared" si="1679"/>
        <v>0</v>
      </c>
      <c r="M3549" s="93">
        <f t="shared" si="1640"/>
        <v>0</v>
      </c>
      <c r="N3549" s="93">
        <f>+N3550</f>
        <v>1000000000</v>
      </c>
      <c r="O3549" s="93">
        <f t="shared" si="1680"/>
        <v>367252932</v>
      </c>
      <c r="P3549" s="93">
        <f t="shared" si="1680"/>
        <v>367250432</v>
      </c>
      <c r="Q3549" s="93">
        <f t="shared" si="1680"/>
        <v>0</v>
      </c>
      <c r="R3549" s="105">
        <f t="shared" si="1680"/>
        <v>0</v>
      </c>
    </row>
    <row r="3550" spans="1:18" ht="18" x14ac:dyDescent="0.3">
      <c r="A3550" s="2">
        <v>2022</v>
      </c>
      <c r="B3550" s="156" t="s">
        <v>477</v>
      </c>
      <c r="C3550" s="121" t="s">
        <v>359</v>
      </c>
      <c r="D3550" s="21" t="s">
        <v>172</v>
      </c>
      <c r="E3550" s="21">
        <v>13</v>
      </c>
      <c r="F3550" s="21" t="s">
        <v>19</v>
      </c>
      <c r="G3550" s="88" t="s">
        <v>208</v>
      </c>
      <c r="H3550" s="90">
        <v>1000000000</v>
      </c>
      <c r="I3550" s="90">
        <v>0</v>
      </c>
      <c r="J3550" s="90">
        <v>0</v>
      </c>
      <c r="K3550" s="90">
        <v>0</v>
      </c>
      <c r="L3550" s="90">
        <v>0</v>
      </c>
      <c r="M3550" s="90">
        <f t="shared" si="1640"/>
        <v>0</v>
      </c>
      <c r="N3550" s="90">
        <f>+H3550+M3550</f>
        <v>1000000000</v>
      </c>
      <c r="O3550" s="90">
        <v>367252932</v>
      </c>
      <c r="P3550" s="90">
        <v>367250432</v>
      </c>
      <c r="Q3550" s="90">
        <v>0</v>
      </c>
      <c r="R3550" s="91">
        <v>0</v>
      </c>
    </row>
    <row r="3551" spans="1:18" ht="31.2" x14ac:dyDescent="0.3">
      <c r="A3551" s="2">
        <v>2022</v>
      </c>
      <c r="B3551" s="156" t="s">
        <v>477</v>
      </c>
      <c r="C3551" s="120" t="s">
        <v>360</v>
      </c>
      <c r="D3551" s="16" t="s">
        <v>172</v>
      </c>
      <c r="E3551" s="16">
        <v>13</v>
      </c>
      <c r="F3551" s="16" t="s">
        <v>19</v>
      </c>
      <c r="G3551" s="85" t="s">
        <v>361</v>
      </c>
      <c r="H3551" s="95">
        <f t="shared" ref="H3551:L3553" si="1681">+H3552</f>
        <v>3056837754</v>
      </c>
      <c r="I3551" s="95">
        <f t="shared" si="1681"/>
        <v>0</v>
      </c>
      <c r="J3551" s="95">
        <f t="shared" si="1681"/>
        <v>0</v>
      </c>
      <c r="K3551" s="95">
        <f t="shared" si="1681"/>
        <v>0</v>
      </c>
      <c r="L3551" s="95">
        <f t="shared" si="1681"/>
        <v>0</v>
      </c>
      <c r="M3551" s="95">
        <f t="shared" si="1640"/>
        <v>0</v>
      </c>
      <c r="N3551" s="95">
        <f>+N3552</f>
        <v>3056837754</v>
      </c>
      <c r="O3551" s="95">
        <f t="shared" ref="O3551:R3553" si="1682">+O3552</f>
        <v>2834303381</v>
      </c>
      <c r="P3551" s="95">
        <f t="shared" si="1682"/>
        <v>2681239655.2800002</v>
      </c>
      <c r="Q3551" s="95">
        <f t="shared" si="1682"/>
        <v>129354569.48</v>
      </c>
      <c r="R3551" s="97">
        <f t="shared" si="1682"/>
        <v>129354569.48</v>
      </c>
    </row>
    <row r="3552" spans="1:18" ht="31.2" x14ac:dyDescent="0.3">
      <c r="A3552" s="2">
        <v>2022</v>
      </c>
      <c r="B3552" s="156" t="s">
        <v>477</v>
      </c>
      <c r="C3552" s="120" t="s">
        <v>362</v>
      </c>
      <c r="D3552" s="16" t="s">
        <v>172</v>
      </c>
      <c r="E3552" s="16">
        <v>13</v>
      </c>
      <c r="F3552" s="16" t="s">
        <v>19</v>
      </c>
      <c r="G3552" s="85" t="s">
        <v>361</v>
      </c>
      <c r="H3552" s="95">
        <f t="shared" si="1681"/>
        <v>3056837754</v>
      </c>
      <c r="I3552" s="95">
        <f t="shared" si="1681"/>
        <v>0</v>
      </c>
      <c r="J3552" s="95">
        <f t="shared" si="1681"/>
        <v>0</v>
      </c>
      <c r="K3552" s="95">
        <f t="shared" si="1681"/>
        <v>0</v>
      </c>
      <c r="L3552" s="95">
        <f t="shared" si="1681"/>
        <v>0</v>
      </c>
      <c r="M3552" s="95">
        <f t="shared" si="1640"/>
        <v>0</v>
      </c>
      <c r="N3552" s="95">
        <f>+N3553</f>
        <v>3056837754</v>
      </c>
      <c r="O3552" s="95">
        <f t="shared" si="1682"/>
        <v>2834303381</v>
      </c>
      <c r="P3552" s="95">
        <f t="shared" si="1682"/>
        <v>2681239655.2800002</v>
      </c>
      <c r="Q3552" s="95">
        <f t="shared" si="1682"/>
        <v>129354569.48</v>
      </c>
      <c r="R3552" s="97">
        <f t="shared" si="1682"/>
        <v>129354569.48</v>
      </c>
    </row>
    <row r="3553" spans="1:18" ht="18" x14ac:dyDescent="0.3">
      <c r="A3553" s="2">
        <v>2022</v>
      </c>
      <c r="B3553" s="156" t="s">
        <v>477</v>
      </c>
      <c r="C3553" s="120" t="s">
        <v>363</v>
      </c>
      <c r="D3553" s="16" t="s">
        <v>172</v>
      </c>
      <c r="E3553" s="16">
        <v>13</v>
      </c>
      <c r="F3553" s="16" t="s">
        <v>19</v>
      </c>
      <c r="G3553" s="85" t="s">
        <v>331</v>
      </c>
      <c r="H3553" s="95">
        <f t="shared" si="1681"/>
        <v>3056837754</v>
      </c>
      <c r="I3553" s="95">
        <f t="shared" si="1681"/>
        <v>0</v>
      </c>
      <c r="J3553" s="95">
        <f t="shared" si="1681"/>
        <v>0</v>
      </c>
      <c r="K3553" s="95">
        <f t="shared" si="1681"/>
        <v>0</v>
      </c>
      <c r="L3553" s="95">
        <f t="shared" si="1681"/>
        <v>0</v>
      </c>
      <c r="M3553" s="95">
        <f t="shared" si="1640"/>
        <v>0</v>
      </c>
      <c r="N3553" s="95">
        <f>+N3554</f>
        <v>3056837754</v>
      </c>
      <c r="O3553" s="95">
        <f t="shared" si="1682"/>
        <v>2834303381</v>
      </c>
      <c r="P3553" s="95">
        <f t="shared" si="1682"/>
        <v>2681239655.2800002</v>
      </c>
      <c r="Q3553" s="95">
        <f t="shared" si="1682"/>
        <v>129354569.48</v>
      </c>
      <c r="R3553" s="97">
        <f t="shared" si="1682"/>
        <v>129354569.48</v>
      </c>
    </row>
    <row r="3554" spans="1:18" ht="18" x14ac:dyDescent="0.3">
      <c r="A3554" s="2">
        <v>2022</v>
      </c>
      <c r="B3554" s="156" t="s">
        <v>477</v>
      </c>
      <c r="C3554" s="121" t="s">
        <v>364</v>
      </c>
      <c r="D3554" s="21" t="s">
        <v>172</v>
      </c>
      <c r="E3554" s="21">
        <v>13</v>
      </c>
      <c r="F3554" s="21" t="s">
        <v>19</v>
      </c>
      <c r="G3554" s="88" t="s">
        <v>208</v>
      </c>
      <c r="H3554" s="90">
        <v>3056837754</v>
      </c>
      <c r="I3554" s="90">
        <v>0</v>
      </c>
      <c r="J3554" s="90">
        <v>0</v>
      </c>
      <c r="K3554" s="90">
        <v>0</v>
      </c>
      <c r="L3554" s="90">
        <v>0</v>
      </c>
      <c r="M3554" s="90">
        <f t="shared" si="1640"/>
        <v>0</v>
      </c>
      <c r="N3554" s="90">
        <f>+H3554+M3554</f>
        <v>3056837754</v>
      </c>
      <c r="O3554" s="90">
        <v>2834303381</v>
      </c>
      <c r="P3554" s="90">
        <v>2681239655.2800002</v>
      </c>
      <c r="Q3554" s="90">
        <v>129354569.48</v>
      </c>
      <c r="R3554" s="91">
        <v>129354569.48</v>
      </c>
    </row>
    <row r="3555" spans="1:18" ht="18" x14ac:dyDescent="0.3">
      <c r="A3555" s="2">
        <v>2022</v>
      </c>
      <c r="B3555" s="156" t="s">
        <v>477</v>
      </c>
      <c r="C3555" s="120" t="s">
        <v>469</v>
      </c>
      <c r="D3555" s="16" t="s">
        <v>172</v>
      </c>
      <c r="E3555" s="16">
        <v>13</v>
      </c>
      <c r="F3555" s="16" t="s">
        <v>19</v>
      </c>
      <c r="G3555" s="85" t="s">
        <v>470</v>
      </c>
      <c r="H3555" s="93">
        <f t="shared" ref="H3555:L3556" si="1683">+H3556</f>
        <v>907945356</v>
      </c>
      <c r="I3555" s="93">
        <f t="shared" si="1683"/>
        <v>0</v>
      </c>
      <c r="J3555" s="93">
        <f t="shared" si="1683"/>
        <v>0</v>
      </c>
      <c r="K3555" s="93">
        <f t="shared" si="1683"/>
        <v>0</v>
      </c>
      <c r="L3555" s="93">
        <f t="shared" si="1683"/>
        <v>0</v>
      </c>
      <c r="M3555" s="93">
        <f t="shared" si="1640"/>
        <v>0</v>
      </c>
      <c r="N3555" s="93">
        <f>+N3556</f>
        <v>907945356</v>
      </c>
      <c r="O3555" s="93">
        <f t="shared" ref="O3555:R3556" si="1684">+O3556</f>
        <v>146495298</v>
      </c>
      <c r="P3555" s="93">
        <f t="shared" si="1684"/>
        <v>119393074</v>
      </c>
      <c r="Q3555" s="93">
        <f t="shared" si="1684"/>
        <v>3398631</v>
      </c>
      <c r="R3555" s="105">
        <f t="shared" si="1684"/>
        <v>3398631</v>
      </c>
    </row>
    <row r="3556" spans="1:18" ht="18" x14ac:dyDescent="0.3">
      <c r="A3556" s="2">
        <v>2022</v>
      </c>
      <c r="B3556" s="156" t="s">
        <v>477</v>
      </c>
      <c r="C3556" s="120" t="s">
        <v>471</v>
      </c>
      <c r="D3556" s="16" t="s">
        <v>172</v>
      </c>
      <c r="E3556" s="16">
        <v>13</v>
      </c>
      <c r="F3556" s="16" t="s">
        <v>19</v>
      </c>
      <c r="G3556" s="104" t="s">
        <v>201</v>
      </c>
      <c r="H3556" s="93">
        <f t="shared" si="1683"/>
        <v>907945356</v>
      </c>
      <c r="I3556" s="93">
        <f t="shared" si="1683"/>
        <v>0</v>
      </c>
      <c r="J3556" s="93">
        <f t="shared" si="1683"/>
        <v>0</v>
      </c>
      <c r="K3556" s="93">
        <f t="shared" si="1683"/>
        <v>0</v>
      </c>
      <c r="L3556" s="93">
        <f t="shared" si="1683"/>
        <v>0</v>
      </c>
      <c r="M3556" s="93">
        <f t="shared" si="1640"/>
        <v>0</v>
      </c>
      <c r="N3556" s="93">
        <f>+N3557</f>
        <v>907945356</v>
      </c>
      <c r="O3556" s="93">
        <f t="shared" si="1684"/>
        <v>146495298</v>
      </c>
      <c r="P3556" s="93">
        <f t="shared" si="1684"/>
        <v>119393074</v>
      </c>
      <c r="Q3556" s="93">
        <f t="shared" si="1684"/>
        <v>3398631</v>
      </c>
      <c r="R3556" s="105">
        <f t="shared" si="1684"/>
        <v>3398631</v>
      </c>
    </row>
    <row r="3557" spans="1:18" ht="31.2" x14ac:dyDescent="0.3">
      <c r="A3557" s="2">
        <v>2022</v>
      </c>
      <c r="B3557" s="156" t="s">
        <v>477</v>
      </c>
      <c r="C3557" s="120" t="s">
        <v>472</v>
      </c>
      <c r="D3557" s="16" t="s">
        <v>172</v>
      </c>
      <c r="E3557" s="16">
        <v>13</v>
      </c>
      <c r="F3557" s="16" t="s">
        <v>19</v>
      </c>
      <c r="G3557" s="85" t="s">
        <v>473</v>
      </c>
      <c r="H3557" s="93">
        <f>H3558</f>
        <v>907945356</v>
      </c>
      <c r="I3557" s="93">
        <f>I3558</f>
        <v>0</v>
      </c>
      <c r="J3557" s="93">
        <f>J3558</f>
        <v>0</v>
      </c>
      <c r="K3557" s="93">
        <f>K3558</f>
        <v>0</v>
      </c>
      <c r="L3557" s="93">
        <f>L3558</f>
        <v>0</v>
      </c>
      <c r="M3557" s="93">
        <f t="shared" si="1640"/>
        <v>0</v>
      </c>
      <c r="N3557" s="93">
        <f>N3558</f>
        <v>907945356</v>
      </c>
      <c r="O3557" s="93">
        <f t="shared" ref="O3557:R3557" si="1685">O3558</f>
        <v>146495298</v>
      </c>
      <c r="P3557" s="93">
        <f t="shared" si="1685"/>
        <v>119393074</v>
      </c>
      <c r="Q3557" s="93">
        <f t="shared" si="1685"/>
        <v>3398631</v>
      </c>
      <c r="R3557" s="105">
        <f t="shared" si="1685"/>
        <v>3398631</v>
      </c>
    </row>
    <row r="3558" spans="1:18" ht="31.2" x14ac:dyDescent="0.3">
      <c r="A3558" s="2">
        <v>2022</v>
      </c>
      <c r="B3558" s="156" t="s">
        <v>477</v>
      </c>
      <c r="C3558" s="120" t="s">
        <v>474</v>
      </c>
      <c r="D3558" s="16" t="s">
        <v>172</v>
      </c>
      <c r="E3558" s="16">
        <v>13</v>
      </c>
      <c r="F3558" s="16" t="s">
        <v>19</v>
      </c>
      <c r="G3558" s="85" t="s">
        <v>473</v>
      </c>
      <c r="H3558" s="93">
        <f t="shared" ref="H3558:L3559" si="1686">+H3559</f>
        <v>907945356</v>
      </c>
      <c r="I3558" s="93">
        <f t="shared" si="1686"/>
        <v>0</v>
      </c>
      <c r="J3558" s="93">
        <f t="shared" si="1686"/>
        <v>0</v>
      </c>
      <c r="K3558" s="93">
        <f t="shared" si="1686"/>
        <v>0</v>
      </c>
      <c r="L3558" s="93">
        <f t="shared" si="1686"/>
        <v>0</v>
      </c>
      <c r="M3558" s="93">
        <f t="shared" si="1640"/>
        <v>0</v>
      </c>
      <c r="N3558" s="93">
        <f>+N3559</f>
        <v>907945356</v>
      </c>
      <c r="O3558" s="93">
        <f t="shared" ref="O3558:R3559" si="1687">+O3559</f>
        <v>146495298</v>
      </c>
      <c r="P3558" s="93">
        <f t="shared" si="1687"/>
        <v>119393074</v>
      </c>
      <c r="Q3558" s="93">
        <f t="shared" si="1687"/>
        <v>3398631</v>
      </c>
      <c r="R3558" s="105">
        <f t="shared" si="1687"/>
        <v>3398631</v>
      </c>
    </row>
    <row r="3559" spans="1:18" ht="18" x14ac:dyDescent="0.3">
      <c r="A3559" s="2">
        <v>2022</v>
      </c>
      <c r="B3559" s="156" t="s">
        <v>477</v>
      </c>
      <c r="C3559" s="120" t="s">
        <v>475</v>
      </c>
      <c r="D3559" s="16" t="s">
        <v>172</v>
      </c>
      <c r="E3559" s="16">
        <v>13</v>
      </c>
      <c r="F3559" s="16" t="s">
        <v>19</v>
      </c>
      <c r="G3559" s="85" t="s">
        <v>331</v>
      </c>
      <c r="H3559" s="93">
        <f t="shared" si="1686"/>
        <v>907945356</v>
      </c>
      <c r="I3559" s="93">
        <f t="shared" si="1686"/>
        <v>0</v>
      </c>
      <c r="J3559" s="93">
        <f t="shared" si="1686"/>
        <v>0</v>
      </c>
      <c r="K3559" s="93">
        <f t="shared" si="1686"/>
        <v>0</v>
      </c>
      <c r="L3559" s="93">
        <f t="shared" si="1686"/>
        <v>0</v>
      </c>
      <c r="M3559" s="93">
        <f t="shared" si="1640"/>
        <v>0</v>
      </c>
      <c r="N3559" s="93">
        <f>+N3560</f>
        <v>907945356</v>
      </c>
      <c r="O3559" s="93">
        <f t="shared" si="1687"/>
        <v>146495298</v>
      </c>
      <c r="P3559" s="93">
        <f t="shared" si="1687"/>
        <v>119393074</v>
      </c>
      <c r="Q3559" s="93">
        <f t="shared" si="1687"/>
        <v>3398631</v>
      </c>
      <c r="R3559" s="105">
        <f t="shared" si="1687"/>
        <v>3398631</v>
      </c>
    </row>
    <row r="3560" spans="1:18" ht="18" x14ac:dyDescent="0.3">
      <c r="A3560" s="2">
        <v>2022</v>
      </c>
      <c r="B3560" s="156" t="s">
        <v>477</v>
      </c>
      <c r="C3560" s="121" t="s">
        <v>476</v>
      </c>
      <c r="D3560" s="21" t="s">
        <v>172</v>
      </c>
      <c r="E3560" s="21">
        <v>13</v>
      </c>
      <c r="F3560" s="21" t="s">
        <v>19</v>
      </c>
      <c r="G3560" s="88" t="s">
        <v>208</v>
      </c>
      <c r="H3560" s="90">
        <v>907945356</v>
      </c>
      <c r="I3560" s="90">
        <v>0</v>
      </c>
      <c r="J3560" s="90">
        <v>0</v>
      </c>
      <c r="K3560" s="90">
        <v>0</v>
      </c>
      <c r="L3560" s="90">
        <v>0</v>
      </c>
      <c r="M3560" s="90">
        <f t="shared" si="1640"/>
        <v>0</v>
      </c>
      <c r="N3560" s="90">
        <f>+H3560+M3560</f>
        <v>907945356</v>
      </c>
      <c r="O3560" s="90">
        <v>146495298</v>
      </c>
      <c r="P3560" s="90">
        <v>119393074</v>
      </c>
      <c r="Q3560" s="90">
        <v>3398631</v>
      </c>
      <c r="R3560" s="91">
        <v>3398631</v>
      </c>
    </row>
    <row r="3561" spans="1:18" ht="31.2" x14ac:dyDescent="0.3">
      <c r="A3561" s="2">
        <v>2022</v>
      </c>
      <c r="B3561" s="156" t="s">
        <v>477</v>
      </c>
      <c r="C3561" s="127" t="s">
        <v>365</v>
      </c>
      <c r="D3561" s="64" t="s">
        <v>172</v>
      </c>
      <c r="E3561" s="16">
        <v>13</v>
      </c>
      <c r="F3561" s="16" t="s">
        <v>19</v>
      </c>
      <c r="G3561" s="104" t="s">
        <v>366</v>
      </c>
      <c r="H3561" s="94">
        <f>+H3563</f>
        <v>55000000000</v>
      </c>
      <c r="I3561" s="94">
        <f t="shared" ref="I3561:L3562" si="1688">+I3563</f>
        <v>0</v>
      </c>
      <c r="J3561" s="94">
        <f t="shared" si="1688"/>
        <v>0</v>
      </c>
      <c r="K3561" s="94">
        <f t="shared" si="1688"/>
        <v>0</v>
      </c>
      <c r="L3561" s="94">
        <f t="shared" si="1688"/>
        <v>0</v>
      </c>
      <c r="M3561" s="94">
        <f t="shared" si="1640"/>
        <v>0</v>
      </c>
      <c r="N3561" s="94">
        <f>+N3563</f>
        <v>55000000000</v>
      </c>
      <c r="O3561" s="94">
        <f t="shared" ref="O3561:R3562" si="1689">+O3563</f>
        <v>19778098864</v>
      </c>
      <c r="P3561" s="94">
        <f t="shared" si="1689"/>
        <v>17724446620.079998</v>
      </c>
      <c r="Q3561" s="94">
        <f t="shared" si="1689"/>
        <v>619874723.48000002</v>
      </c>
      <c r="R3561" s="96">
        <f t="shared" si="1689"/>
        <v>521666030.81</v>
      </c>
    </row>
    <row r="3562" spans="1:18" ht="31.2" x14ac:dyDescent="0.3">
      <c r="A3562" s="2">
        <v>2022</v>
      </c>
      <c r="B3562" s="156" t="s">
        <v>477</v>
      </c>
      <c r="C3562" s="127" t="s">
        <v>365</v>
      </c>
      <c r="D3562" s="64" t="s">
        <v>18</v>
      </c>
      <c r="E3562" s="16">
        <v>20</v>
      </c>
      <c r="F3562" s="16" t="s">
        <v>19</v>
      </c>
      <c r="G3562" s="104" t="s">
        <v>366</v>
      </c>
      <c r="H3562" s="94">
        <f>+H3564</f>
        <v>10000000000</v>
      </c>
      <c r="I3562" s="94">
        <f t="shared" si="1688"/>
        <v>0</v>
      </c>
      <c r="J3562" s="94">
        <f t="shared" si="1688"/>
        <v>0</v>
      </c>
      <c r="K3562" s="94">
        <f t="shared" si="1688"/>
        <v>0</v>
      </c>
      <c r="L3562" s="94">
        <f t="shared" si="1688"/>
        <v>0</v>
      </c>
      <c r="M3562" s="94">
        <f t="shared" si="1640"/>
        <v>0</v>
      </c>
      <c r="N3562" s="94">
        <f>+N3564</f>
        <v>10000000000</v>
      </c>
      <c r="O3562" s="94">
        <f t="shared" si="1689"/>
        <v>0</v>
      </c>
      <c r="P3562" s="94">
        <f t="shared" si="1689"/>
        <v>0</v>
      </c>
      <c r="Q3562" s="94">
        <f t="shared" si="1689"/>
        <v>0</v>
      </c>
      <c r="R3562" s="96">
        <f t="shared" si="1689"/>
        <v>0</v>
      </c>
    </row>
    <row r="3563" spans="1:18" ht="18" x14ac:dyDescent="0.3">
      <c r="A3563" s="2">
        <v>2022</v>
      </c>
      <c r="B3563" s="156" t="s">
        <v>477</v>
      </c>
      <c r="C3563" s="127" t="s">
        <v>367</v>
      </c>
      <c r="D3563" s="64" t="s">
        <v>172</v>
      </c>
      <c r="E3563" s="16">
        <v>13</v>
      </c>
      <c r="F3563" s="16" t="s">
        <v>19</v>
      </c>
      <c r="G3563" s="104" t="s">
        <v>201</v>
      </c>
      <c r="H3563" s="94">
        <f>+H3565+H3569+H3579+H3583</f>
        <v>55000000000</v>
      </c>
      <c r="I3563" s="94">
        <f t="shared" ref="I3563:L3563" si="1690">+I3565+I3569+I3579+I3583</f>
        <v>0</v>
      </c>
      <c r="J3563" s="94">
        <f t="shared" si="1690"/>
        <v>0</v>
      </c>
      <c r="K3563" s="94">
        <f t="shared" si="1690"/>
        <v>0</v>
      </c>
      <c r="L3563" s="94">
        <f t="shared" si="1690"/>
        <v>0</v>
      </c>
      <c r="M3563" s="94">
        <f t="shared" si="1640"/>
        <v>0</v>
      </c>
      <c r="N3563" s="94">
        <f>+N3568+N3576+N3577+N3579+N3583</f>
        <v>55000000000</v>
      </c>
      <c r="O3563" s="94">
        <f t="shared" ref="O3563:R3563" si="1691">+O3565+O3569+O3579+O3583</f>
        <v>19778098864</v>
      </c>
      <c r="P3563" s="94">
        <f t="shared" si="1691"/>
        <v>17724446620.079998</v>
      </c>
      <c r="Q3563" s="94">
        <f t="shared" si="1691"/>
        <v>619874723.48000002</v>
      </c>
      <c r="R3563" s="96">
        <f t="shared" si="1691"/>
        <v>521666030.81</v>
      </c>
    </row>
    <row r="3564" spans="1:18" ht="18" x14ac:dyDescent="0.3">
      <c r="A3564" s="2">
        <v>2022</v>
      </c>
      <c r="B3564" s="156" t="s">
        <v>477</v>
      </c>
      <c r="C3564" s="127" t="s">
        <v>367</v>
      </c>
      <c r="D3564" s="64" t="s">
        <v>18</v>
      </c>
      <c r="E3564" s="16">
        <v>20</v>
      </c>
      <c r="F3564" s="16" t="s">
        <v>19</v>
      </c>
      <c r="G3564" s="104" t="s">
        <v>201</v>
      </c>
      <c r="H3564" s="94">
        <f>+H3570</f>
        <v>10000000000</v>
      </c>
      <c r="I3564" s="94">
        <f t="shared" ref="I3564:L3564" si="1692">+I3570</f>
        <v>0</v>
      </c>
      <c r="J3564" s="94">
        <f t="shared" si="1692"/>
        <v>0</v>
      </c>
      <c r="K3564" s="94">
        <f t="shared" si="1692"/>
        <v>0</v>
      </c>
      <c r="L3564" s="94">
        <f t="shared" si="1692"/>
        <v>0</v>
      </c>
      <c r="M3564" s="94">
        <f t="shared" si="1640"/>
        <v>0</v>
      </c>
      <c r="N3564" s="94">
        <f>+N3578</f>
        <v>10000000000</v>
      </c>
      <c r="O3564" s="94">
        <f t="shared" ref="O3564:R3564" si="1693">+O3570</f>
        <v>0</v>
      </c>
      <c r="P3564" s="94">
        <f t="shared" si="1693"/>
        <v>0</v>
      </c>
      <c r="Q3564" s="94">
        <f t="shared" si="1693"/>
        <v>0</v>
      </c>
      <c r="R3564" s="96">
        <f t="shared" si="1693"/>
        <v>0</v>
      </c>
    </row>
    <row r="3565" spans="1:18" ht="46.8" x14ac:dyDescent="0.3">
      <c r="A3565" s="2">
        <v>2022</v>
      </c>
      <c r="B3565" s="156" t="s">
        <v>477</v>
      </c>
      <c r="C3565" s="125" t="s">
        <v>368</v>
      </c>
      <c r="D3565" s="64" t="s">
        <v>172</v>
      </c>
      <c r="E3565" s="16">
        <v>13</v>
      </c>
      <c r="F3565" s="16" t="s">
        <v>19</v>
      </c>
      <c r="G3565" s="104" t="s">
        <v>371</v>
      </c>
      <c r="H3565" s="94">
        <f t="shared" ref="H3565:L3567" si="1694">+H3566</f>
        <v>200000000</v>
      </c>
      <c r="I3565" s="94">
        <f t="shared" si="1694"/>
        <v>0</v>
      </c>
      <c r="J3565" s="94">
        <f t="shared" si="1694"/>
        <v>0</v>
      </c>
      <c r="K3565" s="94">
        <f t="shared" si="1694"/>
        <v>0</v>
      </c>
      <c r="L3565" s="94">
        <f t="shared" si="1694"/>
        <v>0</v>
      </c>
      <c r="M3565" s="94">
        <f t="shared" si="1640"/>
        <v>0</v>
      </c>
      <c r="N3565" s="94">
        <f>+N3566</f>
        <v>200000000</v>
      </c>
      <c r="O3565" s="94">
        <f t="shared" ref="O3565:R3567" si="1695">+O3566</f>
        <v>145267564</v>
      </c>
      <c r="P3565" s="94">
        <f t="shared" si="1695"/>
        <v>79900728.379999995</v>
      </c>
      <c r="Q3565" s="94">
        <f t="shared" si="1695"/>
        <v>3271531.38</v>
      </c>
      <c r="R3565" s="96">
        <f t="shared" si="1695"/>
        <v>3271531.38</v>
      </c>
    </row>
    <row r="3566" spans="1:18" ht="46.8" x14ac:dyDescent="0.3">
      <c r="A3566" s="2">
        <v>2022</v>
      </c>
      <c r="B3566" s="156" t="s">
        <v>477</v>
      </c>
      <c r="C3566" s="125" t="s">
        <v>370</v>
      </c>
      <c r="D3566" s="64" t="s">
        <v>172</v>
      </c>
      <c r="E3566" s="16">
        <v>13</v>
      </c>
      <c r="F3566" s="16" t="s">
        <v>19</v>
      </c>
      <c r="G3566" s="104" t="s">
        <v>371</v>
      </c>
      <c r="H3566" s="94">
        <f t="shared" si="1694"/>
        <v>200000000</v>
      </c>
      <c r="I3566" s="94">
        <f t="shared" si="1694"/>
        <v>0</v>
      </c>
      <c r="J3566" s="94">
        <f t="shared" si="1694"/>
        <v>0</v>
      </c>
      <c r="K3566" s="94">
        <f t="shared" si="1694"/>
        <v>0</v>
      </c>
      <c r="L3566" s="94">
        <f t="shared" si="1694"/>
        <v>0</v>
      </c>
      <c r="M3566" s="94">
        <f t="shared" ref="M3566:M3629" si="1696">+I3566-J3566+K3566-L3566</f>
        <v>0</v>
      </c>
      <c r="N3566" s="94">
        <f>+N3567</f>
        <v>200000000</v>
      </c>
      <c r="O3566" s="94">
        <f t="shared" si="1695"/>
        <v>145267564</v>
      </c>
      <c r="P3566" s="94">
        <f t="shared" si="1695"/>
        <v>79900728.379999995</v>
      </c>
      <c r="Q3566" s="94">
        <f t="shared" si="1695"/>
        <v>3271531.38</v>
      </c>
      <c r="R3566" s="96">
        <f t="shared" si="1695"/>
        <v>3271531.38</v>
      </c>
    </row>
    <row r="3567" spans="1:18" ht="31.2" x14ac:dyDescent="0.3">
      <c r="A3567" s="2">
        <v>2022</v>
      </c>
      <c r="B3567" s="156" t="s">
        <v>477</v>
      </c>
      <c r="C3567" s="125" t="s">
        <v>372</v>
      </c>
      <c r="D3567" s="64" t="s">
        <v>172</v>
      </c>
      <c r="E3567" s="16">
        <v>13</v>
      </c>
      <c r="F3567" s="16" t="s">
        <v>19</v>
      </c>
      <c r="G3567" s="104" t="s">
        <v>373</v>
      </c>
      <c r="H3567" s="94">
        <f t="shared" si="1694"/>
        <v>200000000</v>
      </c>
      <c r="I3567" s="94">
        <f t="shared" si="1694"/>
        <v>0</v>
      </c>
      <c r="J3567" s="94">
        <f t="shared" si="1694"/>
        <v>0</v>
      </c>
      <c r="K3567" s="94">
        <f t="shared" si="1694"/>
        <v>0</v>
      </c>
      <c r="L3567" s="94">
        <f t="shared" si="1694"/>
        <v>0</v>
      </c>
      <c r="M3567" s="94">
        <f t="shared" si="1696"/>
        <v>0</v>
      </c>
      <c r="N3567" s="94">
        <f>+N3568</f>
        <v>200000000</v>
      </c>
      <c r="O3567" s="94">
        <f t="shared" si="1695"/>
        <v>145267564</v>
      </c>
      <c r="P3567" s="94">
        <f t="shared" si="1695"/>
        <v>79900728.379999995</v>
      </c>
      <c r="Q3567" s="94">
        <f t="shared" si="1695"/>
        <v>3271531.38</v>
      </c>
      <c r="R3567" s="96">
        <f t="shared" si="1695"/>
        <v>3271531.38</v>
      </c>
    </row>
    <row r="3568" spans="1:18" ht="18" x14ac:dyDescent="0.3">
      <c r="A3568" s="2">
        <v>2022</v>
      </c>
      <c r="B3568" s="156" t="s">
        <v>477</v>
      </c>
      <c r="C3568" s="121" t="s">
        <v>374</v>
      </c>
      <c r="D3568" s="60" t="s">
        <v>172</v>
      </c>
      <c r="E3568" s="21">
        <v>13</v>
      </c>
      <c r="F3568" s="21" t="s">
        <v>19</v>
      </c>
      <c r="G3568" s="88" t="s">
        <v>208</v>
      </c>
      <c r="H3568" s="90">
        <v>200000000</v>
      </c>
      <c r="I3568" s="90">
        <v>0</v>
      </c>
      <c r="J3568" s="90">
        <v>0</v>
      </c>
      <c r="K3568" s="90">
        <v>0</v>
      </c>
      <c r="L3568" s="90">
        <v>0</v>
      </c>
      <c r="M3568" s="90">
        <f t="shared" si="1696"/>
        <v>0</v>
      </c>
      <c r="N3568" s="90">
        <f>+H3568+M3568</f>
        <v>200000000</v>
      </c>
      <c r="O3568" s="90">
        <v>145267564</v>
      </c>
      <c r="P3568" s="90">
        <v>79900728.379999995</v>
      </c>
      <c r="Q3568" s="90">
        <v>3271531.38</v>
      </c>
      <c r="R3568" s="91">
        <v>3271531.38</v>
      </c>
    </row>
    <row r="3569" spans="1:18" ht="46.8" x14ac:dyDescent="0.3">
      <c r="A3569" s="2">
        <v>2022</v>
      </c>
      <c r="B3569" s="156" t="s">
        <v>477</v>
      </c>
      <c r="C3569" s="125" t="s">
        <v>375</v>
      </c>
      <c r="D3569" s="55" t="s">
        <v>172</v>
      </c>
      <c r="E3569" s="16">
        <v>13</v>
      </c>
      <c r="F3569" s="16" t="s">
        <v>19</v>
      </c>
      <c r="G3569" s="104" t="s">
        <v>378</v>
      </c>
      <c r="H3569" s="93">
        <f>+H3571</f>
        <v>48800000000</v>
      </c>
      <c r="I3569" s="93">
        <f t="shared" ref="I3569:L3569" si="1697">+I3571</f>
        <v>0</v>
      </c>
      <c r="J3569" s="93">
        <f t="shared" si="1697"/>
        <v>0</v>
      </c>
      <c r="K3569" s="93">
        <f t="shared" si="1697"/>
        <v>0</v>
      </c>
      <c r="L3569" s="93">
        <f t="shared" si="1697"/>
        <v>0</v>
      </c>
      <c r="M3569" s="94">
        <f t="shared" si="1696"/>
        <v>0</v>
      </c>
      <c r="N3569" s="95">
        <f>+H3569+M3569</f>
        <v>48800000000</v>
      </c>
      <c r="O3569" s="93">
        <f t="shared" ref="O3569:R3569" si="1698">+O3571</f>
        <v>15027849708</v>
      </c>
      <c r="P3569" s="93">
        <f t="shared" si="1698"/>
        <v>13595457292.889999</v>
      </c>
      <c r="Q3569" s="93">
        <f t="shared" si="1698"/>
        <v>413612800.07999998</v>
      </c>
      <c r="R3569" s="105">
        <f t="shared" si="1698"/>
        <v>401888912.41000003</v>
      </c>
    </row>
    <row r="3570" spans="1:18" ht="46.8" x14ac:dyDescent="0.3">
      <c r="A3570" s="2">
        <v>2022</v>
      </c>
      <c r="B3570" s="156" t="s">
        <v>477</v>
      </c>
      <c r="C3570" s="125" t="s">
        <v>375</v>
      </c>
      <c r="D3570" s="64" t="s">
        <v>18</v>
      </c>
      <c r="E3570" s="16">
        <v>20</v>
      </c>
      <c r="F3570" s="16" t="s">
        <v>19</v>
      </c>
      <c r="G3570" s="104" t="s">
        <v>378</v>
      </c>
      <c r="H3570" s="93">
        <f>+H3575</f>
        <v>10000000000</v>
      </c>
      <c r="I3570" s="93">
        <f t="shared" ref="I3570:L3570" si="1699">+I3575</f>
        <v>0</v>
      </c>
      <c r="J3570" s="93">
        <f t="shared" si="1699"/>
        <v>0</v>
      </c>
      <c r="K3570" s="93">
        <f t="shared" si="1699"/>
        <v>0</v>
      </c>
      <c r="L3570" s="93">
        <f t="shared" si="1699"/>
        <v>0</v>
      </c>
      <c r="M3570" s="94">
        <f t="shared" si="1696"/>
        <v>0</v>
      </c>
      <c r="N3570" s="95">
        <f>+H3570+M3570</f>
        <v>10000000000</v>
      </c>
      <c r="O3570" s="93">
        <f t="shared" ref="O3570:R3570" si="1700">+O3575</f>
        <v>0</v>
      </c>
      <c r="P3570" s="93">
        <f t="shared" si="1700"/>
        <v>0</v>
      </c>
      <c r="Q3570" s="93">
        <f t="shared" si="1700"/>
        <v>0</v>
      </c>
      <c r="R3570" s="105">
        <f t="shared" si="1700"/>
        <v>0</v>
      </c>
    </row>
    <row r="3571" spans="1:18" ht="46.8" x14ac:dyDescent="0.3">
      <c r="A3571" s="2">
        <v>2022</v>
      </c>
      <c r="B3571" s="156" t="s">
        <v>477</v>
      </c>
      <c r="C3571" s="125" t="s">
        <v>377</v>
      </c>
      <c r="D3571" s="55" t="s">
        <v>172</v>
      </c>
      <c r="E3571" s="16">
        <v>13</v>
      </c>
      <c r="F3571" s="16" t="s">
        <v>19</v>
      </c>
      <c r="G3571" s="104" t="s">
        <v>378</v>
      </c>
      <c r="H3571" s="94">
        <f>+H3573+H3574</f>
        <v>48800000000</v>
      </c>
      <c r="I3571" s="94">
        <f t="shared" ref="I3571:L3571" si="1701">+I3573+I3574</f>
        <v>0</v>
      </c>
      <c r="J3571" s="94">
        <f t="shared" si="1701"/>
        <v>0</v>
      </c>
      <c r="K3571" s="94">
        <f t="shared" si="1701"/>
        <v>0</v>
      </c>
      <c r="L3571" s="94">
        <f t="shared" si="1701"/>
        <v>0</v>
      </c>
      <c r="M3571" s="94">
        <f t="shared" si="1696"/>
        <v>0</v>
      </c>
      <c r="N3571" s="95">
        <f t="shared" ref="N3571:N3575" si="1702">+H3571+M3571</f>
        <v>48800000000</v>
      </c>
      <c r="O3571" s="94">
        <f t="shared" ref="O3571:R3571" si="1703">+O3573+O3574</f>
        <v>15027849708</v>
      </c>
      <c r="P3571" s="94">
        <f t="shared" si="1703"/>
        <v>13595457292.889999</v>
      </c>
      <c r="Q3571" s="94">
        <f t="shared" si="1703"/>
        <v>413612800.07999998</v>
      </c>
      <c r="R3571" s="96">
        <f t="shared" si="1703"/>
        <v>401888912.41000003</v>
      </c>
    </row>
    <row r="3572" spans="1:18" ht="46.8" x14ac:dyDescent="0.3">
      <c r="A3572" s="2">
        <v>2022</v>
      </c>
      <c r="B3572" s="156" t="s">
        <v>477</v>
      </c>
      <c r="C3572" s="125" t="s">
        <v>377</v>
      </c>
      <c r="D3572" s="64" t="s">
        <v>18</v>
      </c>
      <c r="E3572" s="16">
        <v>20</v>
      </c>
      <c r="F3572" s="16" t="s">
        <v>19</v>
      </c>
      <c r="G3572" s="104" t="s">
        <v>378</v>
      </c>
      <c r="H3572" s="94">
        <f>+H3575</f>
        <v>10000000000</v>
      </c>
      <c r="I3572" s="94">
        <f t="shared" ref="I3572:L3572" si="1704">+I3575</f>
        <v>0</v>
      </c>
      <c r="J3572" s="94">
        <f t="shared" si="1704"/>
        <v>0</v>
      </c>
      <c r="K3572" s="94">
        <f t="shared" si="1704"/>
        <v>0</v>
      </c>
      <c r="L3572" s="94">
        <f t="shared" si="1704"/>
        <v>0</v>
      </c>
      <c r="M3572" s="94">
        <f t="shared" si="1696"/>
        <v>0</v>
      </c>
      <c r="N3572" s="95">
        <f t="shared" si="1702"/>
        <v>10000000000</v>
      </c>
      <c r="O3572" s="94">
        <f t="shared" ref="O3572:R3572" si="1705">+O3575</f>
        <v>0</v>
      </c>
      <c r="P3572" s="94">
        <f t="shared" si="1705"/>
        <v>0</v>
      </c>
      <c r="Q3572" s="94">
        <f t="shared" si="1705"/>
        <v>0</v>
      </c>
      <c r="R3572" s="96">
        <f t="shared" si="1705"/>
        <v>0</v>
      </c>
    </row>
    <row r="3573" spans="1:18" ht="18" x14ac:dyDescent="0.3">
      <c r="A3573" s="2">
        <v>2022</v>
      </c>
      <c r="B3573" s="156" t="s">
        <v>477</v>
      </c>
      <c r="C3573" s="120" t="s">
        <v>381</v>
      </c>
      <c r="D3573" s="55" t="s">
        <v>172</v>
      </c>
      <c r="E3573" s="16">
        <v>13</v>
      </c>
      <c r="F3573" s="16" t="s">
        <v>19</v>
      </c>
      <c r="G3573" s="85" t="s">
        <v>382</v>
      </c>
      <c r="H3573" s="95">
        <f>+H3577</f>
        <v>20000000000</v>
      </c>
      <c r="I3573" s="95">
        <f t="shared" ref="I3573:L3573" si="1706">+I3577</f>
        <v>0</v>
      </c>
      <c r="J3573" s="95">
        <f t="shared" si="1706"/>
        <v>0</v>
      </c>
      <c r="K3573" s="95">
        <f t="shared" si="1706"/>
        <v>0</v>
      </c>
      <c r="L3573" s="95">
        <f t="shared" si="1706"/>
        <v>0</v>
      </c>
      <c r="M3573" s="95">
        <f t="shared" si="1696"/>
        <v>0</v>
      </c>
      <c r="N3573" s="95">
        <f t="shared" si="1702"/>
        <v>20000000000</v>
      </c>
      <c r="O3573" s="95">
        <f t="shared" ref="O3573:R3573" si="1707">+O3577</f>
        <v>1500000</v>
      </c>
      <c r="P3573" s="95">
        <f t="shared" si="1707"/>
        <v>34241.800000000003</v>
      </c>
      <c r="Q3573" s="95">
        <f t="shared" si="1707"/>
        <v>34241.800000000003</v>
      </c>
      <c r="R3573" s="97">
        <f t="shared" si="1707"/>
        <v>34241.800000000003</v>
      </c>
    </row>
    <row r="3574" spans="1:18" ht="18" x14ac:dyDescent="0.3">
      <c r="A3574" s="2">
        <v>2022</v>
      </c>
      <c r="B3574" s="156" t="s">
        <v>477</v>
      </c>
      <c r="C3574" s="125" t="s">
        <v>379</v>
      </c>
      <c r="D3574" s="55" t="s">
        <v>172</v>
      </c>
      <c r="E3574" s="16">
        <v>13</v>
      </c>
      <c r="F3574" s="16" t="s">
        <v>19</v>
      </c>
      <c r="G3574" s="104" t="s">
        <v>331</v>
      </c>
      <c r="H3574" s="94">
        <f>+H3576</f>
        <v>28800000000</v>
      </c>
      <c r="I3574" s="94">
        <f t="shared" ref="I3574:L3574" si="1708">+I3576</f>
        <v>0</v>
      </c>
      <c r="J3574" s="94">
        <f t="shared" si="1708"/>
        <v>0</v>
      </c>
      <c r="K3574" s="94">
        <f t="shared" si="1708"/>
        <v>0</v>
      </c>
      <c r="L3574" s="94">
        <f t="shared" si="1708"/>
        <v>0</v>
      </c>
      <c r="M3574" s="94">
        <f t="shared" si="1696"/>
        <v>0</v>
      </c>
      <c r="N3574" s="95">
        <f t="shared" si="1702"/>
        <v>28800000000</v>
      </c>
      <c r="O3574" s="94">
        <f t="shared" ref="O3574:R3574" si="1709">+O3576</f>
        <v>15026349708</v>
      </c>
      <c r="P3574" s="94">
        <f t="shared" si="1709"/>
        <v>13595423051.09</v>
      </c>
      <c r="Q3574" s="94">
        <f t="shared" si="1709"/>
        <v>413578558.27999997</v>
      </c>
      <c r="R3574" s="96">
        <f t="shared" si="1709"/>
        <v>401854670.61000001</v>
      </c>
    </row>
    <row r="3575" spans="1:18" ht="18" x14ac:dyDescent="0.3">
      <c r="A3575" s="2">
        <v>2022</v>
      </c>
      <c r="B3575" s="156" t="s">
        <v>477</v>
      </c>
      <c r="C3575" s="120" t="s">
        <v>381</v>
      </c>
      <c r="D3575" s="64" t="s">
        <v>18</v>
      </c>
      <c r="E3575" s="16">
        <v>20</v>
      </c>
      <c r="F3575" s="16" t="s">
        <v>19</v>
      </c>
      <c r="G3575" s="85" t="s">
        <v>382</v>
      </c>
      <c r="H3575" s="95">
        <f>+H3578</f>
        <v>10000000000</v>
      </c>
      <c r="I3575" s="95">
        <f t="shared" ref="I3575:L3575" si="1710">+I3578</f>
        <v>0</v>
      </c>
      <c r="J3575" s="95">
        <f t="shared" si="1710"/>
        <v>0</v>
      </c>
      <c r="K3575" s="95">
        <f t="shared" si="1710"/>
        <v>0</v>
      </c>
      <c r="L3575" s="95">
        <f t="shared" si="1710"/>
        <v>0</v>
      </c>
      <c r="M3575" s="95">
        <f t="shared" si="1696"/>
        <v>0</v>
      </c>
      <c r="N3575" s="95">
        <f t="shared" si="1702"/>
        <v>10000000000</v>
      </c>
      <c r="O3575" s="95">
        <f t="shared" ref="O3575:R3575" si="1711">+O3578</f>
        <v>0</v>
      </c>
      <c r="P3575" s="95">
        <f t="shared" si="1711"/>
        <v>0</v>
      </c>
      <c r="Q3575" s="95">
        <f t="shared" si="1711"/>
        <v>0</v>
      </c>
      <c r="R3575" s="97">
        <f t="shared" si="1711"/>
        <v>0</v>
      </c>
    </row>
    <row r="3576" spans="1:18" ht="18" x14ac:dyDescent="0.3">
      <c r="A3576" s="2">
        <v>2022</v>
      </c>
      <c r="B3576" s="156" t="s">
        <v>477</v>
      </c>
      <c r="C3576" s="121" t="s">
        <v>380</v>
      </c>
      <c r="D3576" s="53" t="s">
        <v>172</v>
      </c>
      <c r="E3576" s="21">
        <v>13</v>
      </c>
      <c r="F3576" s="21" t="s">
        <v>19</v>
      </c>
      <c r="G3576" s="108" t="s">
        <v>208</v>
      </c>
      <c r="H3576" s="90">
        <v>28800000000</v>
      </c>
      <c r="I3576" s="90">
        <v>0</v>
      </c>
      <c r="J3576" s="90">
        <v>0</v>
      </c>
      <c r="K3576" s="90">
        <v>0</v>
      </c>
      <c r="L3576" s="90">
        <v>0</v>
      </c>
      <c r="M3576" s="90">
        <f t="shared" si="1696"/>
        <v>0</v>
      </c>
      <c r="N3576" s="90">
        <f>+H3576+M3576</f>
        <v>28800000000</v>
      </c>
      <c r="O3576" s="90">
        <v>15026349708</v>
      </c>
      <c r="P3576" s="90">
        <v>13595423051.09</v>
      </c>
      <c r="Q3576" s="90">
        <v>413578558.27999997</v>
      </c>
      <c r="R3576" s="91">
        <v>401854670.61000001</v>
      </c>
    </row>
    <row r="3577" spans="1:18" ht="18" x14ac:dyDescent="0.3">
      <c r="A3577" s="2">
        <v>2022</v>
      </c>
      <c r="B3577" s="156" t="s">
        <v>477</v>
      </c>
      <c r="C3577" s="121" t="s">
        <v>383</v>
      </c>
      <c r="D3577" s="60" t="s">
        <v>172</v>
      </c>
      <c r="E3577" s="21">
        <v>13</v>
      </c>
      <c r="F3577" s="21" t="s">
        <v>19</v>
      </c>
      <c r="G3577" s="108" t="s">
        <v>208</v>
      </c>
      <c r="H3577" s="90">
        <v>20000000000</v>
      </c>
      <c r="I3577" s="90">
        <v>0</v>
      </c>
      <c r="J3577" s="90">
        <v>0</v>
      </c>
      <c r="K3577" s="90">
        <v>0</v>
      </c>
      <c r="L3577" s="90">
        <v>0</v>
      </c>
      <c r="M3577" s="90">
        <f t="shared" si="1696"/>
        <v>0</v>
      </c>
      <c r="N3577" s="92">
        <f>+H3577+M3577</f>
        <v>20000000000</v>
      </c>
      <c r="O3577" s="90">
        <v>1500000</v>
      </c>
      <c r="P3577" s="90">
        <v>34241.800000000003</v>
      </c>
      <c r="Q3577" s="90">
        <v>34241.800000000003</v>
      </c>
      <c r="R3577" s="91">
        <v>34241.800000000003</v>
      </c>
    </row>
    <row r="3578" spans="1:18" ht="18" x14ac:dyDescent="0.3">
      <c r="A3578" s="2">
        <v>2022</v>
      </c>
      <c r="B3578" s="156" t="s">
        <v>477</v>
      </c>
      <c r="C3578" s="121" t="s">
        <v>383</v>
      </c>
      <c r="D3578" s="60" t="s">
        <v>18</v>
      </c>
      <c r="E3578" s="21">
        <v>20</v>
      </c>
      <c r="F3578" s="21" t="s">
        <v>19</v>
      </c>
      <c r="G3578" s="108" t="s">
        <v>208</v>
      </c>
      <c r="H3578" s="90">
        <v>10000000000</v>
      </c>
      <c r="I3578" s="90">
        <v>0</v>
      </c>
      <c r="J3578" s="90">
        <v>0</v>
      </c>
      <c r="K3578" s="90">
        <v>0</v>
      </c>
      <c r="L3578" s="90">
        <v>0</v>
      </c>
      <c r="M3578" s="90">
        <f t="shared" si="1696"/>
        <v>0</v>
      </c>
      <c r="N3578" s="92">
        <f>+H3578+M3578</f>
        <v>10000000000</v>
      </c>
      <c r="O3578" s="90">
        <v>0</v>
      </c>
      <c r="P3578" s="90">
        <v>0</v>
      </c>
      <c r="Q3578" s="90">
        <v>0</v>
      </c>
      <c r="R3578" s="91">
        <v>0</v>
      </c>
    </row>
    <row r="3579" spans="1:18" ht="46.8" x14ac:dyDescent="0.3">
      <c r="A3579" s="2">
        <v>2022</v>
      </c>
      <c r="B3579" s="156" t="s">
        <v>477</v>
      </c>
      <c r="C3579" s="125" t="s">
        <v>384</v>
      </c>
      <c r="D3579" s="64" t="s">
        <v>172</v>
      </c>
      <c r="E3579" s="16">
        <v>13</v>
      </c>
      <c r="F3579" s="16" t="s">
        <v>19</v>
      </c>
      <c r="G3579" s="104" t="s">
        <v>387</v>
      </c>
      <c r="H3579" s="94">
        <f t="shared" ref="H3579:L3581" si="1712">+H3580</f>
        <v>5000000000</v>
      </c>
      <c r="I3579" s="94">
        <f t="shared" si="1712"/>
        <v>0</v>
      </c>
      <c r="J3579" s="94">
        <f t="shared" si="1712"/>
        <v>0</v>
      </c>
      <c r="K3579" s="94">
        <f t="shared" si="1712"/>
        <v>0</v>
      </c>
      <c r="L3579" s="94">
        <f t="shared" si="1712"/>
        <v>0</v>
      </c>
      <c r="M3579" s="94">
        <f t="shared" si="1696"/>
        <v>0</v>
      </c>
      <c r="N3579" s="94">
        <f>+N3580</f>
        <v>5000000000</v>
      </c>
      <c r="O3579" s="94">
        <f t="shared" ref="O3579:R3581" si="1713">+O3580</f>
        <v>3694212376</v>
      </c>
      <c r="P3579" s="94">
        <f t="shared" si="1713"/>
        <v>3138361589.9699998</v>
      </c>
      <c r="Q3579" s="94">
        <f t="shared" si="1713"/>
        <v>178338995.18000001</v>
      </c>
      <c r="R3579" s="96">
        <f t="shared" si="1713"/>
        <v>91854190.180000007</v>
      </c>
    </row>
    <row r="3580" spans="1:18" ht="46.8" x14ac:dyDescent="0.3">
      <c r="A3580" s="2">
        <v>2022</v>
      </c>
      <c r="B3580" s="156" t="s">
        <v>477</v>
      </c>
      <c r="C3580" s="125" t="s">
        <v>386</v>
      </c>
      <c r="D3580" s="64" t="s">
        <v>172</v>
      </c>
      <c r="E3580" s="16">
        <v>13</v>
      </c>
      <c r="F3580" s="16" t="s">
        <v>19</v>
      </c>
      <c r="G3580" s="104" t="s">
        <v>387</v>
      </c>
      <c r="H3580" s="94">
        <f t="shared" si="1712"/>
        <v>5000000000</v>
      </c>
      <c r="I3580" s="94">
        <f t="shared" si="1712"/>
        <v>0</v>
      </c>
      <c r="J3580" s="94">
        <f t="shared" si="1712"/>
        <v>0</v>
      </c>
      <c r="K3580" s="94">
        <f t="shared" si="1712"/>
        <v>0</v>
      </c>
      <c r="L3580" s="94">
        <f t="shared" si="1712"/>
        <v>0</v>
      </c>
      <c r="M3580" s="94">
        <f t="shared" si="1696"/>
        <v>0</v>
      </c>
      <c r="N3580" s="94">
        <f>+N3581</f>
        <v>5000000000</v>
      </c>
      <c r="O3580" s="94">
        <f t="shared" si="1713"/>
        <v>3694212376</v>
      </c>
      <c r="P3580" s="94">
        <f t="shared" si="1713"/>
        <v>3138361589.9699998</v>
      </c>
      <c r="Q3580" s="94">
        <f t="shared" si="1713"/>
        <v>178338995.18000001</v>
      </c>
      <c r="R3580" s="96">
        <f t="shared" si="1713"/>
        <v>91854190.180000007</v>
      </c>
    </row>
    <row r="3581" spans="1:18" ht="18" x14ac:dyDescent="0.3">
      <c r="A3581" s="2">
        <v>2022</v>
      </c>
      <c r="B3581" s="156" t="s">
        <v>477</v>
      </c>
      <c r="C3581" s="125" t="s">
        <v>388</v>
      </c>
      <c r="D3581" s="64" t="s">
        <v>172</v>
      </c>
      <c r="E3581" s="16">
        <v>13</v>
      </c>
      <c r="F3581" s="16" t="s">
        <v>19</v>
      </c>
      <c r="G3581" s="104" t="s">
        <v>389</v>
      </c>
      <c r="H3581" s="94">
        <f t="shared" si="1712"/>
        <v>5000000000</v>
      </c>
      <c r="I3581" s="94">
        <f t="shared" si="1712"/>
        <v>0</v>
      </c>
      <c r="J3581" s="94">
        <f t="shared" si="1712"/>
        <v>0</v>
      </c>
      <c r="K3581" s="94">
        <f t="shared" si="1712"/>
        <v>0</v>
      </c>
      <c r="L3581" s="94">
        <f t="shared" si="1712"/>
        <v>0</v>
      </c>
      <c r="M3581" s="94">
        <f t="shared" si="1696"/>
        <v>0</v>
      </c>
      <c r="N3581" s="94">
        <f>+N3582</f>
        <v>5000000000</v>
      </c>
      <c r="O3581" s="94">
        <f t="shared" si="1713"/>
        <v>3694212376</v>
      </c>
      <c r="P3581" s="94">
        <f t="shared" si="1713"/>
        <v>3138361589.9699998</v>
      </c>
      <c r="Q3581" s="94">
        <f t="shared" si="1713"/>
        <v>178338995.18000001</v>
      </c>
      <c r="R3581" s="96">
        <f t="shared" si="1713"/>
        <v>91854190.180000007</v>
      </c>
    </row>
    <row r="3582" spans="1:18" ht="18" x14ac:dyDescent="0.3">
      <c r="A3582" s="2">
        <v>2022</v>
      </c>
      <c r="B3582" s="156" t="s">
        <v>477</v>
      </c>
      <c r="C3582" s="121" t="s">
        <v>390</v>
      </c>
      <c r="D3582" s="60" t="s">
        <v>172</v>
      </c>
      <c r="E3582" s="21">
        <v>13</v>
      </c>
      <c r="F3582" s="21" t="s">
        <v>19</v>
      </c>
      <c r="G3582" s="108" t="s">
        <v>208</v>
      </c>
      <c r="H3582" s="90">
        <v>5000000000</v>
      </c>
      <c r="I3582" s="90">
        <v>0</v>
      </c>
      <c r="J3582" s="90">
        <v>0</v>
      </c>
      <c r="K3582" s="90">
        <v>0</v>
      </c>
      <c r="L3582" s="90">
        <v>0</v>
      </c>
      <c r="M3582" s="90">
        <f t="shared" si="1696"/>
        <v>0</v>
      </c>
      <c r="N3582" s="90">
        <f>+H3582+M3582</f>
        <v>5000000000</v>
      </c>
      <c r="O3582" s="90">
        <v>3694212376</v>
      </c>
      <c r="P3582" s="90">
        <v>3138361589.9699998</v>
      </c>
      <c r="Q3582" s="90">
        <v>178338995.18000001</v>
      </c>
      <c r="R3582" s="91">
        <v>91854190.180000007</v>
      </c>
    </row>
    <row r="3583" spans="1:18" ht="46.8" x14ac:dyDescent="0.3">
      <c r="A3583" s="2">
        <v>2022</v>
      </c>
      <c r="B3583" s="156" t="s">
        <v>477</v>
      </c>
      <c r="C3583" s="125" t="s">
        <v>391</v>
      </c>
      <c r="D3583" s="64" t="s">
        <v>172</v>
      </c>
      <c r="E3583" s="16">
        <v>13</v>
      </c>
      <c r="F3583" s="16" t="s">
        <v>19</v>
      </c>
      <c r="G3583" s="104" t="s">
        <v>394</v>
      </c>
      <c r="H3583" s="94">
        <f t="shared" ref="H3583:L3585" si="1714">+H3584</f>
        <v>1000000000</v>
      </c>
      <c r="I3583" s="94">
        <f t="shared" si="1714"/>
        <v>0</v>
      </c>
      <c r="J3583" s="94">
        <f t="shared" si="1714"/>
        <v>0</v>
      </c>
      <c r="K3583" s="94">
        <f t="shared" si="1714"/>
        <v>0</v>
      </c>
      <c r="L3583" s="94">
        <f t="shared" si="1714"/>
        <v>0</v>
      </c>
      <c r="M3583" s="94">
        <f t="shared" si="1696"/>
        <v>0</v>
      </c>
      <c r="N3583" s="94">
        <f>+N3584</f>
        <v>1000000000</v>
      </c>
      <c r="O3583" s="94">
        <f t="shared" ref="O3583:R3585" si="1715">+O3584</f>
        <v>910769216</v>
      </c>
      <c r="P3583" s="94">
        <f t="shared" si="1715"/>
        <v>910727008.84000003</v>
      </c>
      <c r="Q3583" s="94">
        <f t="shared" si="1715"/>
        <v>24651396.84</v>
      </c>
      <c r="R3583" s="96">
        <f t="shared" si="1715"/>
        <v>24651396.84</v>
      </c>
    </row>
    <row r="3584" spans="1:18" ht="46.8" x14ac:dyDescent="0.3">
      <c r="A3584" s="2">
        <v>2022</v>
      </c>
      <c r="B3584" s="156" t="s">
        <v>477</v>
      </c>
      <c r="C3584" s="125" t="s">
        <v>393</v>
      </c>
      <c r="D3584" s="64" t="s">
        <v>172</v>
      </c>
      <c r="E3584" s="16">
        <v>13</v>
      </c>
      <c r="F3584" s="16" t="s">
        <v>19</v>
      </c>
      <c r="G3584" s="104" t="s">
        <v>394</v>
      </c>
      <c r="H3584" s="94">
        <f t="shared" si="1714"/>
        <v>1000000000</v>
      </c>
      <c r="I3584" s="94">
        <f t="shared" si="1714"/>
        <v>0</v>
      </c>
      <c r="J3584" s="94">
        <f t="shared" si="1714"/>
        <v>0</v>
      </c>
      <c r="K3584" s="94">
        <f t="shared" si="1714"/>
        <v>0</v>
      </c>
      <c r="L3584" s="94">
        <f t="shared" si="1714"/>
        <v>0</v>
      </c>
      <c r="M3584" s="94">
        <f t="shared" si="1696"/>
        <v>0</v>
      </c>
      <c r="N3584" s="94">
        <f>+N3585</f>
        <v>1000000000</v>
      </c>
      <c r="O3584" s="94">
        <f t="shared" si="1715"/>
        <v>910769216</v>
      </c>
      <c r="P3584" s="94">
        <f t="shared" si="1715"/>
        <v>910727008.84000003</v>
      </c>
      <c r="Q3584" s="94">
        <f t="shared" si="1715"/>
        <v>24651396.84</v>
      </c>
      <c r="R3584" s="96">
        <f t="shared" si="1715"/>
        <v>24651396.84</v>
      </c>
    </row>
    <row r="3585" spans="1:18" ht="18" x14ac:dyDescent="0.3">
      <c r="A3585" s="2">
        <v>2022</v>
      </c>
      <c r="B3585" s="156" t="s">
        <v>477</v>
      </c>
      <c r="C3585" s="125" t="s">
        <v>395</v>
      </c>
      <c r="D3585" s="64" t="s">
        <v>172</v>
      </c>
      <c r="E3585" s="16">
        <v>13</v>
      </c>
      <c r="F3585" s="16" t="s">
        <v>19</v>
      </c>
      <c r="G3585" s="104" t="s">
        <v>396</v>
      </c>
      <c r="H3585" s="94">
        <f t="shared" si="1714"/>
        <v>1000000000</v>
      </c>
      <c r="I3585" s="94">
        <f t="shared" si="1714"/>
        <v>0</v>
      </c>
      <c r="J3585" s="94">
        <f t="shared" si="1714"/>
        <v>0</v>
      </c>
      <c r="K3585" s="94">
        <f t="shared" si="1714"/>
        <v>0</v>
      </c>
      <c r="L3585" s="94">
        <f t="shared" si="1714"/>
        <v>0</v>
      </c>
      <c r="M3585" s="94">
        <f t="shared" si="1696"/>
        <v>0</v>
      </c>
      <c r="N3585" s="94">
        <f>+N3586</f>
        <v>1000000000</v>
      </c>
      <c r="O3585" s="94">
        <f t="shared" si="1715"/>
        <v>910769216</v>
      </c>
      <c r="P3585" s="94">
        <f t="shared" si="1715"/>
        <v>910727008.84000003</v>
      </c>
      <c r="Q3585" s="94">
        <f t="shared" si="1715"/>
        <v>24651396.84</v>
      </c>
      <c r="R3585" s="96">
        <f t="shared" si="1715"/>
        <v>24651396.84</v>
      </c>
    </row>
    <row r="3586" spans="1:18" ht="18.600000000000001" thickBot="1" x14ac:dyDescent="0.35">
      <c r="A3586" s="2">
        <v>2022</v>
      </c>
      <c r="B3586" s="157" t="s">
        <v>477</v>
      </c>
      <c r="C3586" s="129" t="s">
        <v>421</v>
      </c>
      <c r="D3586" s="73" t="s">
        <v>172</v>
      </c>
      <c r="E3586" s="74">
        <v>13</v>
      </c>
      <c r="F3586" s="74" t="s">
        <v>19</v>
      </c>
      <c r="G3586" s="130" t="s">
        <v>208</v>
      </c>
      <c r="H3586" s="131">
        <v>1000000000</v>
      </c>
      <c r="I3586" s="132">
        <v>0</v>
      </c>
      <c r="J3586" s="132">
        <v>0</v>
      </c>
      <c r="K3586" s="132">
        <v>0</v>
      </c>
      <c r="L3586" s="132">
        <v>0</v>
      </c>
      <c r="M3586" s="132">
        <f t="shared" si="1696"/>
        <v>0</v>
      </c>
      <c r="N3586" s="132">
        <f>+H3586+M3586</f>
        <v>1000000000</v>
      </c>
      <c r="O3586" s="132">
        <v>910769216</v>
      </c>
      <c r="P3586" s="132">
        <v>910727008.84000003</v>
      </c>
      <c r="Q3586" s="132">
        <v>24651396.84</v>
      </c>
      <c r="R3586" s="133">
        <v>24651396.84</v>
      </c>
    </row>
    <row r="3587" spans="1:18" ht="18.600000000000001" thickBot="1" x14ac:dyDescent="0.35">
      <c r="A3587" s="2">
        <v>2022</v>
      </c>
      <c r="B3587" s="157" t="s">
        <v>479</v>
      </c>
      <c r="C3587" s="146" t="s">
        <v>7</v>
      </c>
      <c r="D3587" s="147" t="s">
        <v>172</v>
      </c>
      <c r="E3587" s="147">
        <v>10</v>
      </c>
      <c r="F3587" s="147" t="s">
        <v>19</v>
      </c>
      <c r="G3587" s="148" t="s">
        <v>8</v>
      </c>
      <c r="H3587" s="149">
        <f>+H3674</f>
        <v>1451042370</v>
      </c>
      <c r="I3587" s="149">
        <f t="shared" ref="I3587:L3587" si="1716">+I3674</f>
        <v>0</v>
      </c>
      <c r="J3587" s="149">
        <f t="shared" si="1716"/>
        <v>0</v>
      </c>
      <c r="K3587" s="149">
        <f t="shared" si="1716"/>
        <v>0</v>
      </c>
      <c r="L3587" s="149">
        <f t="shared" si="1716"/>
        <v>0</v>
      </c>
      <c r="M3587" s="149">
        <f t="shared" si="1696"/>
        <v>0</v>
      </c>
      <c r="N3587" s="149">
        <f>+H3587+M3587</f>
        <v>1451042370</v>
      </c>
      <c r="O3587" s="149">
        <f t="shared" ref="O3587:R3587" si="1717">+O3674</f>
        <v>0</v>
      </c>
      <c r="P3587" s="149">
        <f t="shared" si="1717"/>
        <v>0</v>
      </c>
      <c r="Q3587" s="149">
        <f t="shared" si="1717"/>
        <v>0</v>
      </c>
      <c r="R3587" s="149">
        <f t="shared" si="1717"/>
        <v>0</v>
      </c>
    </row>
    <row r="3588" spans="1:18" ht="18.600000000000001" thickBot="1" x14ac:dyDescent="0.35">
      <c r="A3588" s="2">
        <v>2022</v>
      </c>
      <c r="B3588" s="157" t="s">
        <v>479</v>
      </c>
      <c r="C3588" s="146" t="s">
        <v>7</v>
      </c>
      <c r="D3588" s="147" t="s">
        <v>18</v>
      </c>
      <c r="E3588" s="147">
        <v>20</v>
      </c>
      <c r="F3588" s="147" t="s">
        <v>19</v>
      </c>
      <c r="G3588" s="148" t="s">
        <v>8</v>
      </c>
      <c r="H3588" s="149">
        <f>+H3589+H3618+H3665+H3681</f>
        <v>98334943000</v>
      </c>
      <c r="I3588" s="149">
        <f t="shared" ref="I3588:L3588" si="1718">+I3589+I3618+I3665+I3681</f>
        <v>0</v>
      </c>
      <c r="J3588" s="149">
        <f t="shared" si="1718"/>
        <v>0</v>
      </c>
      <c r="K3588" s="149">
        <f t="shared" si="1718"/>
        <v>118021000</v>
      </c>
      <c r="L3588" s="149">
        <f t="shared" si="1718"/>
        <v>118021000</v>
      </c>
      <c r="M3588" s="149">
        <f t="shared" si="1696"/>
        <v>0</v>
      </c>
      <c r="N3588" s="149">
        <f>+H3588+M3588</f>
        <v>98334943000</v>
      </c>
      <c r="O3588" s="149">
        <f t="shared" ref="O3588:R3588" si="1719">+O3589+O3618+O3665+O3681</f>
        <v>63561860317.779999</v>
      </c>
      <c r="P3588" s="149">
        <f t="shared" si="1719"/>
        <v>23586893098.450005</v>
      </c>
      <c r="Q3588" s="149">
        <f t="shared" si="1719"/>
        <v>15006592410.740002</v>
      </c>
      <c r="R3588" s="149">
        <f t="shared" si="1719"/>
        <v>13913491643.740002</v>
      </c>
    </row>
    <row r="3589" spans="1:18" ht="18.600000000000001" thickBot="1" x14ac:dyDescent="0.35">
      <c r="A3589" s="2">
        <v>2022</v>
      </c>
      <c r="B3589" s="157" t="s">
        <v>479</v>
      </c>
      <c r="C3589" s="119" t="s">
        <v>9</v>
      </c>
      <c r="D3589" s="16" t="s">
        <v>18</v>
      </c>
      <c r="E3589" s="16">
        <v>20</v>
      </c>
      <c r="F3589" s="16" t="s">
        <v>19</v>
      </c>
      <c r="G3589" s="82" t="s">
        <v>10</v>
      </c>
      <c r="H3589" s="83">
        <f>+H3590</f>
        <v>51464345000</v>
      </c>
      <c r="I3589" s="83">
        <f>+I3590</f>
        <v>0</v>
      </c>
      <c r="J3589" s="83">
        <f>+J3590</f>
        <v>0</v>
      </c>
      <c r="K3589" s="83">
        <f>+K3590</f>
        <v>0</v>
      </c>
      <c r="L3589" s="83">
        <f>+L3590</f>
        <v>0</v>
      </c>
      <c r="M3589" s="83">
        <f t="shared" si="1696"/>
        <v>0</v>
      </c>
      <c r="N3589" s="83">
        <f>+N3590</f>
        <v>51464345000</v>
      </c>
      <c r="O3589" s="83">
        <f t="shared" ref="O3589:R3589" si="1720">+O3590</f>
        <v>49182287000</v>
      </c>
      <c r="P3589" s="83">
        <f t="shared" si="1720"/>
        <v>10892914200.5</v>
      </c>
      <c r="Q3589" s="83">
        <f t="shared" si="1720"/>
        <v>10892914200.5</v>
      </c>
      <c r="R3589" s="83">
        <f t="shared" si="1720"/>
        <v>9982507741.5</v>
      </c>
    </row>
    <row r="3590" spans="1:18" ht="18.600000000000001" thickBot="1" x14ac:dyDescent="0.35">
      <c r="A3590" s="2">
        <v>2022</v>
      </c>
      <c r="B3590" s="157" t="s">
        <v>479</v>
      </c>
      <c r="C3590" s="120" t="s">
        <v>11</v>
      </c>
      <c r="D3590" s="16" t="s">
        <v>18</v>
      </c>
      <c r="E3590" s="16">
        <v>20</v>
      </c>
      <c r="F3590" s="16" t="s">
        <v>19</v>
      </c>
      <c r="G3590" s="85" t="s">
        <v>12</v>
      </c>
      <c r="H3590" s="86">
        <f>+H3591+H3602+H3610+H3617</f>
        <v>51464345000</v>
      </c>
      <c r="I3590" s="86">
        <f>+I3591+I3602+I3610+I3617</f>
        <v>0</v>
      </c>
      <c r="J3590" s="86">
        <f>+J3591+J3602+J3610+J3617</f>
        <v>0</v>
      </c>
      <c r="K3590" s="86">
        <f>+K3591+K3602+K3610+K3617</f>
        <v>0</v>
      </c>
      <c r="L3590" s="86">
        <f>+L3591+L3602+L3610+L3617</f>
        <v>0</v>
      </c>
      <c r="M3590" s="86">
        <f t="shared" si="1696"/>
        <v>0</v>
      </c>
      <c r="N3590" s="86">
        <f>+N3591+N3602+N3610+N3617</f>
        <v>51464345000</v>
      </c>
      <c r="O3590" s="86">
        <f t="shared" ref="O3590:R3590" si="1721">+O3591+O3602+O3610+O3617</f>
        <v>49182287000</v>
      </c>
      <c r="P3590" s="86">
        <f t="shared" si="1721"/>
        <v>10892914200.5</v>
      </c>
      <c r="Q3590" s="86">
        <f t="shared" si="1721"/>
        <v>10892914200.5</v>
      </c>
      <c r="R3590" s="86">
        <f t="shared" si="1721"/>
        <v>9982507741.5</v>
      </c>
    </row>
    <row r="3591" spans="1:18" ht="18.600000000000001" thickBot="1" x14ac:dyDescent="0.35">
      <c r="A3591" s="2">
        <v>2022</v>
      </c>
      <c r="B3591" s="157" t="s">
        <v>479</v>
      </c>
      <c r="C3591" s="120" t="s">
        <v>13</v>
      </c>
      <c r="D3591" s="16" t="s">
        <v>18</v>
      </c>
      <c r="E3591" s="16">
        <v>20</v>
      </c>
      <c r="F3591" s="16" t="s">
        <v>19</v>
      </c>
      <c r="G3591" s="85" t="s">
        <v>14</v>
      </c>
      <c r="H3591" s="86">
        <f>+H3592</f>
        <v>32943478000</v>
      </c>
      <c r="I3591" s="86">
        <f>+I3592</f>
        <v>0</v>
      </c>
      <c r="J3591" s="86">
        <f>+J3592</f>
        <v>0</v>
      </c>
      <c r="K3591" s="86">
        <f>+K3592</f>
        <v>0</v>
      </c>
      <c r="L3591" s="86">
        <f>+L3592</f>
        <v>0</v>
      </c>
      <c r="M3591" s="86">
        <f t="shared" si="1696"/>
        <v>0</v>
      </c>
      <c r="N3591" s="86">
        <f>+N3592</f>
        <v>32943478000</v>
      </c>
      <c r="O3591" s="86">
        <f t="shared" ref="O3591:R3591" si="1722">+O3592</f>
        <v>32943478000</v>
      </c>
      <c r="P3591" s="86">
        <f t="shared" si="1722"/>
        <v>7088311585.9499998</v>
      </c>
      <c r="Q3591" s="86">
        <f t="shared" si="1722"/>
        <v>7088311585.9499998</v>
      </c>
      <c r="R3591" s="86">
        <f t="shared" si="1722"/>
        <v>7088311585.9499998</v>
      </c>
    </row>
    <row r="3592" spans="1:18" ht="18.600000000000001" thickBot="1" x14ac:dyDescent="0.35">
      <c r="A3592" s="2">
        <v>2022</v>
      </c>
      <c r="B3592" s="157" t="s">
        <v>479</v>
      </c>
      <c r="C3592" s="120" t="s">
        <v>15</v>
      </c>
      <c r="D3592" s="16" t="s">
        <v>18</v>
      </c>
      <c r="E3592" s="16">
        <v>20</v>
      </c>
      <c r="F3592" s="16" t="s">
        <v>19</v>
      </c>
      <c r="G3592" s="85" t="s">
        <v>16</v>
      </c>
      <c r="H3592" s="86">
        <f>SUM(H3593:H3601)</f>
        <v>32943478000</v>
      </c>
      <c r="I3592" s="86">
        <f>SUM(I3593:I3601)</f>
        <v>0</v>
      </c>
      <c r="J3592" s="86">
        <f>SUM(J3593:J3601)</f>
        <v>0</v>
      </c>
      <c r="K3592" s="86">
        <f>SUM(K3593:K3601)</f>
        <v>0</v>
      </c>
      <c r="L3592" s="86">
        <f>SUM(L3593:L3601)</f>
        <v>0</v>
      </c>
      <c r="M3592" s="86">
        <f t="shared" si="1696"/>
        <v>0</v>
      </c>
      <c r="N3592" s="86">
        <f>SUM(N3593:N3601)</f>
        <v>32943478000</v>
      </c>
      <c r="O3592" s="86">
        <f t="shared" ref="O3592:R3592" si="1723">SUM(O3593:O3601)</f>
        <v>32943478000</v>
      </c>
      <c r="P3592" s="86">
        <f t="shared" si="1723"/>
        <v>7088311585.9499998</v>
      </c>
      <c r="Q3592" s="86">
        <f t="shared" si="1723"/>
        <v>7088311585.9499998</v>
      </c>
      <c r="R3592" s="86">
        <f t="shared" si="1723"/>
        <v>7088311585.9499998</v>
      </c>
    </row>
    <row r="3593" spans="1:18" ht="18.600000000000001" thickBot="1" x14ac:dyDescent="0.35">
      <c r="A3593" s="2">
        <v>2022</v>
      </c>
      <c r="B3593" s="157" t="s">
        <v>479</v>
      </c>
      <c r="C3593" s="121" t="s">
        <v>17</v>
      </c>
      <c r="D3593" s="21" t="s">
        <v>18</v>
      </c>
      <c r="E3593" s="21">
        <v>20</v>
      </c>
      <c r="F3593" s="21" t="s">
        <v>19</v>
      </c>
      <c r="G3593" s="88" t="s">
        <v>20</v>
      </c>
      <c r="H3593" s="90">
        <v>24891309551</v>
      </c>
      <c r="I3593" s="90">
        <v>0</v>
      </c>
      <c r="J3593" s="90">
        <v>0</v>
      </c>
      <c r="K3593" s="90">
        <v>0</v>
      </c>
      <c r="L3593" s="90">
        <v>0</v>
      </c>
      <c r="M3593" s="90">
        <f t="shared" si="1696"/>
        <v>0</v>
      </c>
      <c r="N3593" s="89">
        <f t="shared" ref="N3593:N3601" si="1724">+H3593+M3593</f>
        <v>24891309551</v>
      </c>
      <c r="O3593" s="90">
        <v>24891309551</v>
      </c>
      <c r="P3593" s="90">
        <v>5916655230.1300001</v>
      </c>
      <c r="Q3593" s="90">
        <v>5916655230.1300001</v>
      </c>
      <c r="R3593" s="90">
        <v>5916655230.1300001</v>
      </c>
    </row>
    <row r="3594" spans="1:18" ht="18.600000000000001" thickBot="1" x14ac:dyDescent="0.35">
      <c r="A3594" s="2">
        <v>2022</v>
      </c>
      <c r="B3594" s="157" t="s">
        <v>479</v>
      </c>
      <c r="C3594" s="121" t="s">
        <v>21</v>
      </c>
      <c r="D3594" s="21" t="s">
        <v>18</v>
      </c>
      <c r="E3594" s="21">
        <v>20</v>
      </c>
      <c r="F3594" s="21" t="s">
        <v>19</v>
      </c>
      <c r="G3594" s="88" t="s">
        <v>22</v>
      </c>
      <c r="H3594" s="90">
        <v>1976608680</v>
      </c>
      <c r="I3594" s="90">
        <v>0</v>
      </c>
      <c r="J3594" s="90">
        <v>0</v>
      </c>
      <c r="K3594" s="90">
        <v>0</v>
      </c>
      <c r="L3594" s="90">
        <v>0</v>
      </c>
      <c r="M3594" s="90">
        <f t="shared" si="1696"/>
        <v>0</v>
      </c>
      <c r="N3594" s="89">
        <f t="shared" si="1724"/>
        <v>1976608680</v>
      </c>
      <c r="O3594" s="90">
        <v>1976608680</v>
      </c>
      <c r="P3594" s="90">
        <v>533537964</v>
      </c>
      <c r="Q3594" s="90">
        <v>533537964</v>
      </c>
      <c r="R3594" s="90">
        <v>533537964</v>
      </c>
    </row>
    <row r="3595" spans="1:18" ht="18.600000000000001" thickBot="1" x14ac:dyDescent="0.35">
      <c r="A3595" s="2">
        <v>2022</v>
      </c>
      <c r="B3595" s="157" t="s">
        <v>479</v>
      </c>
      <c r="C3595" s="121" t="s">
        <v>23</v>
      </c>
      <c r="D3595" s="21" t="s">
        <v>18</v>
      </c>
      <c r="E3595" s="21">
        <v>20</v>
      </c>
      <c r="F3595" s="21" t="s">
        <v>19</v>
      </c>
      <c r="G3595" s="88" t="s">
        <v>24</v>
      </c>
      <c r="H3595" s="90">
        <v>3991193</v>
      </c>
      <c r="I3595" s="90">
        <v>0</v>
      </c>
      <c r="J3595" s="90">
        <v>0</v>
      </c>
      <c r="K3595" s="90">
        <v>0</v>
      </c>
      <c r="L3595" s="90">
        <v>0</v>
      </c>
      <c r="M3595" s="90">
        <f t="shared" si="1696"/>
        <v>0</v>
      </c>
      <c r="N3595" s="89">
        <f t="shared" si="1724"/>
        <v>3991193</v>
      </c>
      <c r="O3595" s="90">
        <v>3991193</v>
      </c>
      <c r="P3595" s="90">
        <v>610416</v>
      </c>
      <c r="Q3595" s="90">
        <v>610416</v>
      </c>
      <c r="R3595" s="90">
        <v>610416</v>
      </c>
    </row>
    <row r="3596" spans="1:18" ht="18.600000000000001" thickBot="1" x14ac:dyDescent="0.35">
      <c r="A3596" s="2">
        <v>2022</v>
      </c>
      <c r="B3596" s="157" t="s">
        <v>479</v>
      </c>
      <c r="C3596" s="121" t="s">
        <v>455</v>
      </c>
      <c r="D3596" s="21" t="s">
        <v>18</v>
      </c>
      <c r="E3596" s="21">
        <v>20</v>
      </c>
      <c r="F3596" s="21" t="s">
        <v>19</v>
      </c>
      <c r="G3596" s="88" t="s">
        <v>456</v>
      </c>
      <c r="H3596" s="90">
        <v>4218200</v>
      </c>
      <c r="I3596" s="90">
        <v>0</v>
      </c>
      <c r="J3596" s="90">
        <v>0</v>
      </c>
      <c r="K3596" s="90">
        <v>0</v>
      </c>
      <c r="L3596" s="90">
        <v>0</v>
      </c>
      <c r="M3596" s="90">
        <f t="shared" si="1696"/>
        <v>0</v>
      </c>
      <c r="N3596" s="89">
        <f t="shared" si="1724"/>
        <v>4218200</v>
      </c>
      <c r="O3596" s="90">
        <v>4218200</v>
      </c>
      <c r="P3596" s="90">
        <v>1054548</v>
      </c>
      <c r="Q3596" s="90">
        <v>1054548</v>
      </c>
      <c r="R3596" s="90">
        <v>1054548</v>
      </c>
    </row>
    <row r="3597" spans="1:18" ht="18.600000000000001" thickBot="1" x14ac:dyDescent="0.35">
      <c r="A3597" s="2">
        <v>2022</v>
      </c>
      <c r="B3597" s="157" t="s">
        <v>479</v>
      </c>
      <c r="C3597" s="121" t="s">
        <v>25</v>
      </c>
      <c r="D3597" s="21" t="s">
        <v>18</v>
      </c>
      <c r="E3597" s="21">
        <v>20</v>
      </c>
      <c r="F3597" s="21" t="s">
        <v>19</v>
      </c>
      <c r="G3597" s="88" t="s">
        <v>26</v>
      </c>
      <c r="H3597" s="90">
        <v>1317739120</v>
      </c>
      <c r="I3597" s="90">
        <v>0</v>
      </c>
      <c r="J3597" s="90">
        <v>0</v>
      </c>
      <c r="K3597" s="90">
        <v>0</v>
      </c>
      <c r="L3597" s="90">
        <v>0</v>
      </c>
      <c r="M3597" s="90">
        <f t="shared" si="1696"/>
        <v>0</v>
      </c>
      <c r="N3597" s="89">
        <f t="shared" si="1724"/>
        <v>1317739120</v>
      </c>
      <c r="O3597" s="90">
        <v>1317739120</v>
      </c>
      <c r="P3597" s="90">
        <v>58885336</v>
      </c>
      <c r="Q3597" s="90">
        <v>58885336</v>
      </c>
      <c r="R3597" s="90">
        <v>58885336</v>
      </c>
    </row>
    <row r="3598" spans="1:18" ht="18.600000000000001" thickBot="1" x14ac:dyDescent="0.35">
      <c r="A3598" s="2">
        <v>2022</v>
      </c>
      <c r="B3598" s="157" t="s">
        <v>479</v>
      </c>
      <c r="C3598" s="121" t="s">
        <v>27</v>
      </c>
      <c r="D3598" s="21" t="s">
        <v>18</v>
      </c>
      <c r="E3598" s="21">
        <v>20</v>
      </c>
      <c r="F3598" s="21" t="s">
        <v>19</v>
      </c>
      <c r="G3598" s="88" t="s">
        <v>28</v>
      </c>
      <c r="H3598" s="90">
        <v>859861479</v>
      </c>
      <c r="I3598" s="90">
        <v>0</v>
      </c>
      <c r="J3598" s="90">
        <v>0</v>
      </c>
      <c r="K3598" s="90">
        <v>0</v>
      </c>
      <c r="L3598" s="90">
        <v>0</v>
      </c>
      <c r="M3598" s="90">
        <f t="shared" si="1696"/>
        <v>0</v>
      </c>
      <c r="N3598" s="89">
        <f t="shared" si="1724"/>
        <v>859861479</v>
      </c>
      <c r="O3598" s="90">
        <v>859861479</v>
      </c>
      <c r="P3598" s="90">
        <v>216241687</v>
      </c>
      <c r="Q3598" s="90">
        <v>216241687</v>
      </c>
      <c r="R3598" s="90">
        <v>216241687</v>
      </c>
    </row>
    <row r="3599" spans="1:18" ht="31.8" thickBot="1" x14ac:dyDescent="0.35">
      <c r="A3599" s="2">
        <v>2022</v>
      </c>
      <c r="B3599" s="157" t="s">
        <v>479</v>
      </c>
      <c r="C3599" s="121" t="s">
        <v>29</v>
      </c>
      <c r="D3599" s="21" t="s">
        <v>18</v>
      </c>
      <c r="E3599" s="21">
        <v>20</v>
      </c>
      <c r="F3599" s="21" t="s">
        <v>19</v>
      </c>
      <c r="G3599" s="88" t="s">
        <v>30</v>
      </c>
      <c r="H3599" s="90">
        <v>129930180</v>
      </c>
      <c r="I3599" s="90">
        <v>0</v>
      </c>
      <c r="J3599" s="90">
        <v>0</v>
      </c>
      <c r="K3599" s="90">
        <v>0</v>
      </c>
      <c r="L3599" s="90">
        <v>0</v>
      </c>
      <c r="M3599" s="90">
        <f t="shared" si="1696"/>
        <v>0</v>
      </c>
      <c r="N3599" s="89">
        <f t="shared" si="1724"/>
        <v>129930180</v>
      </c>
      <c r="O3599" s="90">
        <v>129930180</v>
      </c>
      <c r="P3599" s="90">
        <v>14021402</v>
      </c>
      <c r="Q3599" s="90">
        <v>14021402</v>
      </c>
      <c r="R3599" s="90">
        <v>14021402</v>
      </c>
    </row>
    <row r="3600" spans="1:18" ht="18.600000000000001" thickBot="1" x14ac:dyDescent="0.35">
      <c r="A3600" s="2">
        <v>2022</v>
      </c>
      <c r="B3600" s="157" t="s">
        <v>479</v>
      </c>
      <c r="C3600" s="121" t="s">
        <v>31</v>
      </c>
      <c r="D3600" s="21" t="s">
        <v>18</v>
      </c>
      <c r="E3600" s="21">
        <v>20</v>
      </c>
      <c r="F3600" s="21" t="s">
        <v>19</v>
      </c>
      <c r="G3600" s="88" t="s">
        <v>32</v>
      </c>
      <c r="H3600" s="90">
        <v>2109645697</v>
      </c>
      <c r="I3600" s="90">
        <v>0</v>
      </c>
      <c r="J3600" s="90">
        <v>0</v>
      </c>
      <c r="K3600" s="90">
        <v>0</v>
      </c>
      <c r="L3600" s="90">
        <v>0</v>
      </c>
      <c r="M3600" s="90">
        <f t="shared" si="1696"/>
        <v>0</v>
      </c>
      <c r="N3600" s="89">
        <f t="shared" si="1724"/>
        <v>2109645697</v>
      </c>
      <c r="O3600" s="90">
        <v>2109645697</v>
      </c>
      <c r="P3600" s="90">
        <v>19036885.82</v>
      </c>
      <c r="Q3600" s="90">
        <v>19036885.82</v>
      </c>
      <c r="R3600" s="90">
        <v>19036885.82</v>
      </c>
    </row>
    <row r="3601" spans="1:18" ht="18.600000000000001" thickBot="1" x14ac:dyDescent="0.35">
      <c r="A3601" s="2">
        <v>2022</v>
      </c>
      <c r="B3601" s="157" t="s">
        <v>479</v>
      </c>
      <c r="C3601" s="121" t="s">
        <v>33</v>
      </c>
      <c r="D3601" s="21" t="s">
        <v>18</v>
      </c>
      <c r="E3601" s="21">
        <v>20</v>
      </c>
      <c r="F3601" s="21" t="s">
        <v>19</v>
      </c>
      <c r="G3601" s="88" t="s">
        <v>34</v>
      </c>
      <c r="H3601" s="90">
        <v>1650173900</v>
      </c>
      <c r="I3601" s="90">
        <v>0</v>
      </c>
      <c r="J3601" s="90">
        <v>0</v>
      </c>
      <c r="K3601" s="90">
        <v>0</v>
      </c>
      <c r="L3601" s="90">
        <v>0</v>
      </c>
      <c r="M3601" s="90">
        <f t="shared" si="1696"/>
        <v>0</v>
      </c>
      <c r="N3601" s="89">
        <f t="shared" si="1724"/>
        <v>1650173900</v>
      </c>
      <c r="O3601" s="90">
        <v>1650173900</v>
      </c>
      <c r="P3601" s="90">
        <v>328268117</v>
      </c>
      <c r="Q3601" s="90">
        <v>328268117</v>
      </c>
      <c r="R3601" s="90">
        <v>328268117</v>
      </c>
    </row>
    <row r="3602" spans="1:18" ht="18.600000000000001" thickBot="1" x14ac:dyDescent="0.35">
      <c r="A3602" s="2">
        <v>2022</v>
      </c>
      <c r="B3602" s="157" t="s">
        <v>479</v>
      </c>
      <c r="C3602" s="120" t="s">
        <v>35</v>
      </c>
      <c r="D3602" s="16" t="s">
        <v>18</v>
      </c>
      <c r="E3602" s="16">
        <v>20</v>
      </c>
      <c r="F3602" s="16" t="s">
        <v>19</v>
      </c>
      <c r="G3602" s="85" t="s">
        <v>36</v>
      </c>
      <c r="H3602" s="86">
        <f>SUM(H3603:H3609)</f>
        <v>11922438000</v>
      </c>
      <c r="I3602" s="86">
        <f>SUM(I3603:I3609)</f>
        <v>0</v>
      </c>
      <c r="J3602" s="86">
        <f>SUM(J3603:J3609)</f>
        <v>0</v>
      </c>
      <c r="K3602" s="86">
        <f>SUM(K3603:K3609)</f>
        <v>0</v>
      </c>
      <c r="L3602" s="86">
        <f>SUM(L3603:L3609)</f>
        <v>0</v>
      </c>
      <c r="M3602" s="86">
        <f t="shared" si="1696"/>
        <v>0</v>
      </c>
      <c r="N3602" s="86">
        <f>SUM(N3603:N3609)</f>
        <v>11922438000</v>
      </c>
      <c r="O3602" s="86">
        <f t="shared" ref="O3602:R3602" si="1725">SUM(O3603:O3609)</f>
        <v>11922438000</v>
      </c>
      <c r="P3602" s="86">
        <f t="shared" si="1725"/>
        <v>2701607570.5500002</v>
      </c>
      <c r="Q3602" s="86">
        <f t="shared" si="1725"/>
        <v>2701607570.5500002</v>
      </c>
      <c r="R3602" s="86">
        <f t="shared" si="1725"/>
        <v>1791201111.55</v>
      </c>
    </row>
    <row r="3603" spans="1:18" ht="18.600000000000001" thickBot="1" x14ac:dyDescent="0.35">
      <c r="A3603" s="2">
        <v>2022</v>
      </c>
      <c r="B3603" s="157" t="s">
        <v>479</v>
      </c>
      <c r="C3603" s="121" t="s">
        <v>37</v>
      </c>
      <c r="D3603" s="21" t="s">
        <v>18</v>
      </c>
      <c r="E3603" s="21">
        <v>20</v>
      </c>
      <c r="F3603" s="21" t="s">
        <v>19</v>
      </c>
      <c r="G3603" s="88" t="s">
        <v>412</v>
      </c>
      <c r="H3603" s="90">
        <v>3715862224</v>
      </c>
      <c r="I3603" s="90">
        <v>0</v>
      </c>
      <c r="J3603" s="90">
        <v>0</v>
      </c>
      <c r="K3603" s="90">
        <v>0</v>
      </c>
      <c r="L3603" s="90">
        <v>0</v>
      </c>
      <c r="M3603" s="90">
        <f t="shared" si="1696"/>
        <v>0</v>
      </c>
      <c r="N3603" s="89">
        <f t="shared" ref="N3603:N3609" si="1726">+H3603+M3603</f>
        <v>3715862224</v>
      </c>
      <c r="O3603" s="90">
        <v>3715862224</v>
      </c>
      <c r="P3603" s="90">
        <v>829188977.20000005</v>
      </c>
      <c r="Q3603" s="90">
        <v>829188977.20000005</v>
      </c>
      <c r="R3603" s="90">
        <v>560814277.20000005</v>
      </c>
    </row>
    <row r="3604" spans="1:18" ht="18.600000000000001" thickBot="1" x14ac:dyDescent="0.35">
      <c r="A3604" s="2">
        <v>2022</v>
      </c>
      <c r="B3604" s="157" t="s">
        <v>479</v>
      </c>
      <c r="C3604" s="121" t="s">
        <v>39</v>
      </c>
      <c r="D3604" s="21" t="s">
        <v>18</v>
      </c>
      <c r="E3604" s="21">
        <v>20</v>
      </c>
      <c r="F3604" s="21" t="s">
        <v>19</v>
      </c>
      <c r="G3604" s="88" t="s">
        <v>413</v>
      </c>
      <c r="H3604" s="90">
        <v>2627749752</v>
      </c>
      <c r="I3604" s="90">
        <v>0</v>
      </c>
      <c r="J3604" s="90">
        <v>0</v>
      </c>
      <c r="K3604" s="90">
        <v>0</v>
      </c>
      <c r="L3604" s="90">
        <v>0</v>
      </c>
      <c r="M3604" s="90">
        <f t="shared" si="1696"/>
        <v>0</v>
      </c>
      <c r="N3604" s="89">
        <f t="shared" si="1726"/>
        <v>2627749752</v>
      </c>
      <c r="O3604" s="90">
        <v>2627749752</v>
      </c>
      <c r="P3604" s="90">
        <v>587346921.20000005</v>
      </c>
      <c r="Q3604" s="90">
        <v>587346921.20000005</v>
      </c>
      <c r="R3604" s="90">
        <v>397246821.19999999</v>
      </c>
    </row>
    <row r="3605" spans="1:18" ht="18.600000000000001" thickBot="1" x14ac:dyDescent="0.35">
      <c r="A3605" s="2">
        <v>2022</v>
      </c>
      <c r="B3605" s="157" t="s">
        <v>479</v>
      </c>
      <c r="C3605" s="121" t="s">
        <v>41</v>
      </c>
      <c r="D3605" s="21" t="s">
        <v>18</v>
      </c>
      <c r="E3605" s="21">
        <v>20</v>
      </c>
      <c r="F3605" s="21" t="s">
        <v>19</v>
      </c>
      <c r="G3605" s="88" t="s">
        <v>42</v>
      </c>
      <c r="H3605" s="90">
        <v>2520758848</v>
      </c>
      <c r="I3605" s="90">
        <v>0</v>
      </c>
      <c r="J3605" s="90">
        <v>0</v>
      </c>
      <c r="K3605" s="90">
        <v>0</v>
      </c>
      <c r="L3605" s="90">
        <v>0</v>
      </c>
      <c r="M3605" s="90">
        <f t="shared" si="1696"/>
        <v>0</v>
      </c>
      <c r="N3605" s="89">
        <f t="shared" si="1726"/>
        <v>2520758848</v>
      </c>
      <c r="O3605" s="90">
        <v>2520758848</v>
      </c>
      <c r="P3605" s="90">
        <v>632254181.35000002</v>
      </c>
      <c r="Q3605" s="90">
        <v>632254181.35000002</v>
      </c>
      <c r="R3605" s="90">
        <v>399335622.35000002</v>
      </c>
    </row>
    <row r="3606" spans="1:18" ht="18.600000000000001" thickBot="1" x14ac:dyDescent="0.35">
      <c r="A3606" s="2">
        <v>2022</v>
      </c>
      <c r="B3606" s="157" t="s">
        <v>479</v>
      </c>
      <c r="C3606" s="121" t="s">
        <v>43</v>
      </c>
      <c r="D3606" s="21" t="s">
        <v>18</v>
      </c>
      <c r="E3606" s="21">
        <v>20</v>
      </c>
      <c r="F3606" s="21" t="s">
        <v>19</v>
      </c>
      <c r="G3606" s="88" t="s">
        <v>428</v>
      </c>
      <c r="H3606" s="90">
        <v>1291042158</v>
      </c>
      <c r="I3606" s="90">
        <v>0</v>
      </c>
      <c r="J3606" s="90">
        <v>0</v>
      </c>
      <c r="K3606" s="90">
        <v>0</v>
      </c>
      <c r="L3606" s="90">
        <v>0</v>
      </c>
      <c r="M3606" s="90">
        <f t="shared" si="1696"/>
        <v>0</v>
      </c>
      <c r="N3606" s="89">
        <f t="shared" si="1726"/>
        <v>1291042158</v>
      </c>
      <c r="O3606" s="90">
        <v>1291042158</v>
      </c>
      <c r="P3606" s="90">
        <v>274689830</v>
      </c>
      <c r="Q3606" s="90">
        <v>274689830</v>
      </c>
      <c r="R3606" s="90">
        <v>182409730</v>
      </c>
    </row>
    <row r="3607" spans="1:18" ht="31.8" thickBot="1" x14ac:dyDescent="0.35">
      <c r="A3607" s="2">
        <v>2022</v>
      </c>
      <c r="B3607" s="157" t="s">
        <v>479</v>
      </c>
      <c r="C3607" s="121" t="s">
        <v>45</v>
      </c>
      <c r="D3607" s="21" t="s">
        <v>18</v>
      </c>
      <c r="E3607" s="21">
        <v>20</v>
      </c>
      <c r="F3607" s="21" t="s">
        <v>19</v>
      </c>
      <c r="G3607" s="88" t="s">
        <v>46</v>
      </c>
      <c r="H3607" s="90">
        <v>153073328</v>
      </c>
      <c r="I3607" s="90">
        <v>0</v>
      </c>
      <c r="J3607" s="90">
        <v>0</v>
      </c>
      <c r="K3607" s="90">
        <v>0</v>
      </c>
      <c r="L3607" s="90">
        <v>0</v>
      </c>
      <c r="M3607" s="90">
        <f t="shared" si="1696"/>
        <v>0</v>
      </c>
      <c r="N3607" s="89">
        <f t="shared" si="1726"/>
        <v>153073328</v>
      </c>
      <c r="O3607" s="90">
        <v>153073328</v>
      </c>
      <c r="P3607" s="90">
        <v>34727593.200000003</v>
      </c>
      <c r="Q3607" s="90">
        <v>34727593.200000003</v>
      </c>
      <c r="R3607" s="90">
        <v>23357093.199999999</v>
      </c>
    </row>
    <row r="3608" spans="1:18" ht="18.600000000000001" thickBot="1" x14ac:dyDescent="0.35">
      <c r="A3608" s="2">
        <v>2022</v>
      </c>
      <c r="B3608" s="157" t="s">
        <v>479</v>
      </c>
      <c r="C3608" s="121" t="s">
        <v>47</v>
      </c>
      <c r="D3608" s="21" t="s">
        <v>18</v>
      </c>
      <c r="E3608" s="21">
        <v>20</v>
      </c>
      <c r="F3608" s="21" t="s">
        <v>19</v>
      </c>
      <c r="G3608" s="88" t="s">
        <v>48</v>
      </c>
      <c r="H3608" s="90">
        <v>968339892</v>
      </c>
      <c r="I3608" s="90">
        <v>0</v>
      </c>
      <c r="J3608" s="90">
        <v>0</v>
      </c>
      <c r="K3608" s="90">
        <v>0</v>
      </c>
      <c r="L3608" s="90">
        <v>0</v>
      </c>
      <c r="M3608" s="90">
        <f t="shared" si="1696"/>
        <v>0</v>
      </c>
      <c r="N3608" s="89">
        <f t="shared" si="1726"/>
        <v>968339892</v>
      </c>
      <c r="O3608" s="90">
        <v>968339892</v>
      </c>
      <c r="P3608" s="90">
        <v>206032810.80000001</v>
      </c>
      <c r="Q3608" s="90">
        <v>206032810.80000001</v>
      </c>
      <c r="R3608" s="90">
        <v>136817510.80000001</v>
      </c>
    </row>
    <row r="3609" spans="1:18" ht="18.600000000000001" thickBot="1" x14ac:dyDescent="0.35">
      <c r="A3609" s="2">
        <v>2022</v>
      </c>
      <c r="B3609" s="157" t="s">
        <v>479</v>
      </c>
      <c r="C3609" s="121" t="s">
        <v>49</v>
      </c>
      <c r="D3609" s="21" t="s">
        <v>18</v>
      </c>
      <c r="E3609" s="21">
        <v>20</v>
      </c>
      <c r="F3609" s="21" t="s">
        <v>19</v>
      </c>
      <c r="G3609" s="88" t="s">
        <v>50</v>
      </c>
      <c r="H3609" s="90">
        <v>645611798</v>
      </c>
      <c r="I3609" s="90">
        <v>0</v>
      </c>
      <c r="J3609" s="90">
        <v>0</v>
      </c>
      <c r="K3609" s="90">
        <v>0</v>
      </c>
      <c r="L3609" s="90">
        <v>0</v>
      </c>
      <c r="M3609" s="90">
        <f t="shared" si="1696"/>
        <v>0</v>
      </c>
      <c r="N3609" s="89">
        <f t="shared" si="1726"/>
        <v>645611798</v>
      </c>
      <c r="O3609" s="90">
        <v>645611798</v>
      </c>
      <c r="P3609" s="90">
        <v>137367256.80000001</v>
      </c>
      <c r="Q3609" s="90">
        <v>137367256.80000001</v>
      </c>
      <c r="R3609" s="90">
        <v>91220056.799999997</v>
      </c>
    </row>
    <row r="3610" spans="1:18" ht="31.8" thickBot="1" x14ac:dyDescent="0.35">
      <c r="A3610" s="2">
        <v>2022</v>
      </c>
      <c r="B3610" s="157" t="s">
        <v>479</v>
      </c>
      <c r="C3610" s="120" t="s">
        <v>51</v>
      </c>
      <c r="D3610" s="16" t="s">
        <v>18</v>
      </c>
      <c r="E3610" s="16">
        <v>20</v>
      </c>
      <c r="F3610" s="16" t="s">
        <v>19</v>
      </c>
      <c r="G3610" s="85" t="s">
        <v>52</v>
      </c>
      <c r="H3610" s="86">
        <f>+H3611+H3615+H3616</f>
        <v>4316371000</v>
      </c>
      <c r="I3610" s="86">
        <f>+I3611+I3615+I3616</f>
        <v>0</v>
      </c>
      <c r="J3610" s="86">
        <f>+J3611+J3615+J3616</f>
        <v>0</v>
      </c>
      <c r="K3610" s="86">
        <f>+K3611+K3615+K3616</f>
        <v>0</v>
      </c>
      <c r="L3610" s="86">
        <f>+L3611+L3615+L3616</f>
        <v>0</v>
      </c>
      <c r="M3610" s="86">
        <f t="shared" si="1696"/>
        <v>0</v>
      </c>
      <c r="N3610" s="86">
        <f>+N3611+N3615+N3616</f>
        <v>4316371000</v>
      </c>
      <c r="O3610" s="86">
        <f t="shared" ref="O3610:R3610" si="1727">+O3611+O3615+O3616</f>
        <v>4316371000</v>
      </c>
      <c r="P3610" s="86">
        <f t="shared" si="1727"/>
        <v>1102995044</v>
      </c>
      <c r="Q3610" s="86">
        <f t="shared" si="1727"/>
        <v>1102995044</v>
      </c>
      <c r="R3610" s="86">
        <f t="shared" si="1727"/>
        <v>1102995044</v>
      </c>
    </row>
    <row r="3611" spans="1:18" ht="31.8" thickBot="1" x14ac:dyDescent="0.35">
      <c r="A3611" s="2">
        <v>2022</v>
      </c>
      <c r="B3611" s="157" t="s">
        <v>479</v>
      </c>
      <c r="C3611" s="120" t="s">
        <v>53</v>
      </c>
      <c r="D3611" s="16" t="s">
        <v>18</v>
      </c>
      <c r="E3611" s="16">
        <v>20</v>
      </c>
      <c r="F3611" s="16" t="s">
        <v>19</v>
      </c>
      <c r="G3611" s="85" t="s">
        <v>54</v>
      </c>
      <c r="H3611" s="86">
        <f>+H3612+H3613+H3614</f>
        <v>2014091242</v>
      </c>
      <c r="I3611" s="86">
        <f>+I3612+I3613+I3614</f>
        <v>0</v>
      </c>
      <c r="J3611" s="86">
        <f>+J3612+J3613+J3614</f>
        <v>0</v>
      </c>
      <c r="K3611" s="86">
        <f>+K3612+K3613+K3614</f>
        <v>0</v>
      </c>
      <c r="L3611" s="86">
        <f>+L3612+L3613+L3614</f>
        <v>0</v>
      </c>
      <c r="M3611" s="86">
        <f t="shared" si="1696"/>
        <v>0</v>
      </c>
      <c r="N3611" s="134">
        <f>+N3612+N3613+N3614</f>
        <v>2014091242</v>
      </c>
      <c r="O3611" s="86">
        <f t="shared" ref="O3611:R3611" si="1728">+O3612+O3613+O3614</f>
        <v>2014091242</v>
      </c>
      <c r="P3611" s="134">
        <f t="shared" si="1728"/>
        <v>503963778</v>
      </c>
      <c r="Q3611" s="86">
        <f t="shared" si="1728"/>
        <v>503963778</v>
      </c>
      <c r="R3611" s="86">
        <f t="shared" si="1728"/>
        <v>503963778</v>
      </c>
    </row>
    <row r="3612" spans="1:18" ht="18.600000000000001" thickBot="1" x14ac:dyDescent="0.35">
      <c r="A3612" s="2">
        <v>2022</v>
      </c>
      <c r="B3612" s="157" t="s">
        <v>479</v>
      </c>
      <c r="C3612" s="121" t="s">
        <v>55</v>
      </c>
      <c r="D3612" s="21" t="s">
        <v>18</v>
      </c>
      <c r="E3612" s="21">
        <v>20</v>
      </c>
      <c r="F3612" s="21" t="s">
        <v>19</v>
      </c>
      <c r="G3612" s="88" t="s">
        <v>419</v>
      </c>
      <c r="H3612" s="90">
        <v>750824259</v>
      </c>
      <c r="I3612" s="90">
        <v>0</v>
      </c>
      <c r="J3612" s="90">
        <v>0</v>
      </c>
      <c r="K3612" s="90">
        <v>0</v>
      </c>
      <c r="L3612" s="90">
        <v>0</v>
      </c>
      <c r="M3612" s="90">
        <f t="shared" si="1696"/>
        <v>0</v>
      </c>
      <c r="N3612" s="89">
        <f t="shared" ref="N3612:N3617" si="1729">+H3612+M3612</f>
        <v>750824259</v>
      </c>
      <c r="O3612" s="90">
        <v>750824259</v>
      </c>
      <c r="P3612" s="90">
        <v>191648000</v>
      </c>
      <c r="Q3612" s="90">
        <v>191648000</v>
      </c>
      <c r="R3612" s="90">
        <v>191648000</v>
      </c>
    </row>
    <row r="3613" spans="1:18" ht="18.600000000000001" thickBot="1" x14ac:dyDescent="0.35">
      <c r="A3613" s="2">
        <v>2022</v>
      </c>
      <c r="B3613" s="157" t="s">
        <v>479</v>
      </c>
      <c r="C3613" s="121" t="s">
        <v>57</v>
      </c>
      <c r="D3613" s="21" t="s">
        <v>18</v>
      </c>
      <c r="E3613" s="21">
        <v>20</v>
      </c>
      <c r="F3613" s="21" t="s">
        <v>19</v>
      </c>
      <c r="G3613" s="88" t="s">
        <v>58</v>
      </c>
      <c r="H3613" s="90">
        <v>1055441724</v>
      </c>
      <c r="I3613" s="90">
        <v>0</v>
      </c>
      <c r="J3613" s="90">
        <v>0</v>
      </c>
      <c r="K3613" s="90">
        <v>0</v>
      </c>
      <c r="L3613" s="90">
        <v>0</v>
      </c>
      <c r="M3613" s="90">
        <f t="shared" si="1696"/>
        <v>0</v>
      </c>
      <c r="N3613" s="89">
        <f t="shared" si="1729"/>
        <v>1055441724</v>
      </c>
      <c r="O3613" s="90">
        <v>1055441724</v>
      </c>
      <c r="P3613" s="90">
        <v>273071882</v>
      </c>
      <c r="Q3613" s="90">
        <v>273071882</v>
      </c>
      <c r="R3613" s="90">
        <v>273071882</v>
      </c>
    </row>
    <row r="3614" spans="1:18" ht="18.600000000000001" thickBot="1" x14ac:dyDescent="0.35">
      <c r="A3614" s="2">
        <v>2022</v>
      </c>
      <c r="B3614" s="157" t="s">
        <v>479</v>
      </c>
      <c r="C3614" s="121" t="s">
        <v>59</v>
      </c>
      <c r="D3614" s="21" t="s">
        <v>18</v>
      </c>
      <c r="E3614" s="21">
        <v>20</v>
      </c>
      <c r="F3614" s="21" t="s">
        <v>19</v>
      </c>
      <c r="G3614" s="88" t="s">
        <v>60</v>
      </c>
      <c r="H3614" s="90">
        <v>207825259</v>
      </c>
      <c r="I3614" s="90">
        <v>0</v>
      </c>
      <c r="J3614" s="90">
        <v>0</v>
      </c>
      <c r="K3614" s="90">
        <v>0</v>
      </c>
      <c r="L3614" s="90">
        <v>0</v>
      </c>
      <c r="M3614" s="90">
        <f t="shared" si="1696"/>
        <v>0</v>
      </c>
      <c r="N3614" s="89">
        <f t="shared" si="1729"/>
        <v>207825259</v>
      </c>
      <c r="O3614" s="90">
        <v>207825259</v>
      </c>
      <c r="P3614" s="90">
        <v>39243896</v>
      </c>
      <c r="Q3614" s="90">
        <v>39243896</v>
      </c>
      <c r="R3614" s="90">
        <v>39243896</v>
      </c>
    </row>
    <row r="3615" spans="1:18" ht="18.600000000000001" thickBot="1" x14ac:dyDescent="0.35">
      <c r="A3615" s="2">
        <v>2022</v>
      </c>
      <c r="B3615" s="157" t="s">
        <v>479</v>
      </c>
      <c r="C3615" s="121" t="s">
        <v>61</v>
      </c>
      <c r="D3615" s="21" t="s">
        <v>18</v>
      </c>
      <c r="E3615" s="21">
        <v>20</v>
      </c>
      <c r="F3615" s="21" t="s">
        <v>19</v>
      </c>
      <c r="G3615" s="88" t="s">
        <v>62</v>
      </c>
      <c r="H3615" s="90">
        <v>2176888008</v>
      </c>
      <c r="I3615" s="90">
        <v>0</v>
      </c>
      <c r="J3615" s="90">
        <v>0</v>
      </c>
      <c r="K3615" s="90">
        <v>0</v>
      </c>
      <c r="L3615" s="90">
        <v>0</v>
      </c>
      <c r="M3615" s="90">
        <f t="shared" si="1696"/>
        <v>0</v>
      </c>
      <c r="N3615" s="89">
        <f t="shared" si="1729"/>
        <v>2176888008</v>
      </c>
      <c r="O3615" s="90">
        <v>2176888008</v>
      </c>
      <c r="P3615" s="90">
        <v>599031266</v>
      </c>
      <c r="Q3615" s="90">
        <v>599031266</v>
      </c>
      <c r="R3615" s="90">
        <v>599031266</v>
      </c>
    </row>
    <row r="3616" spans="1:18" ht="18.600000000000001" thickBot="1" x14ac:dyDescent="0.35">
      <c r="A3616" s="2">
        <v>2022</v>
      </c>
      <c r="B3616" s="157" t="s">
        <v>479</v>
      </c>
      <c r="C3616" s="121" t="s">
        <v>63</v>
      </c>
      <c r="D3616" s="21" t="s">
        <v>18</v>
      </c>
      <c r="E3616" s="21">
        <v>20</v>
      </c>
      <c r="F3616" s="21" t="s">
        <v>19</v>
      </c>
      <c r="G3616" s="88" t="s">
        <v>64</v>
      </c>
      <c r="H3616" s="90">
        <v>125391750</v>
      </c>
      <c r="I3616" s="90">
        <v>0</v>
      </c>
      <c r="J3616" s="90">
        <v>0</v>
      </c>
      <c r="K3616" s="90">
        <v>0</v>
      </c>
      <c r="L3616" s="90">
        <v>0</v>
      </c>
      <c r="M3616" s="90">
        <f t="shared" si="1696"/>
        <v>0</v>
      </c>
      <c r="N3616" s="89">
        <f t="shared" si="1729"/>
        <v>125391750</v>
      </c>
      <c r="O3616" s="90">
        <v>125391750</v>
      </c>
      <c r="P3616" s="90">
        <v>0</v>
      </c>
      <c r="Q3616" s="90">
        <v>0</v>
      </c>
      <c r="R3616" s="90">
        <v>0</v>
      </c>
    </row>
    <row r="3617" spans="1:18" ht="31.8" thickBot="1" x14ac:dyDescent="0.35">
      <c r="A3617" s="2">
        <v>2022</v>
      </c>
      <c r="B3617" s="157" t="s">
        <v>479</v>
      </c>
      <c r="C3617" s="120" t="s">
        <v>65</v>
      </c>
      <c r="D3617" s="16" t="s">
        <v>18</v>
      </c>
      <c r="E3617" s="16">
        <v>20</v>
      </c>
      <c r="F3617" s="16" t="s">
        <v>19</v>
      </c>
      <c r="G3617" s="85" t="s">
        <v>66</v>
      </c>
      <c r="H3617" s="93">
        <v>2282058000</v>
      </c>
      <c r="I3617" s="93">
        <v>0</v>
      </c>
      <c r="J3617" s="93">
        <v>0</v>
      </c>
      <c r="K3617" s="93">
        <v>0</v>
      </c>
      <c r="L3617" s="94">
        <v>0</v>
      </c>
      <c r="M3617" s="95">
        <f t="shared" si="1696"/>
        <v>0</v>
      </c>
      <c r="N3617" s="86">
        <f t="shared" si="1729"/>
        <v>2282058000</v>
      </c>
      <c r="O3617" s="94">
        <v>0</v>
      </c>
      <c r="P3617" s="94">
        <v>0</v>
      </c>
      <c r="Q3617" s="94">
        <v>0</v>
      </c>
      <c r="R3617" s="94">
        <v>0</v>
      </c>
    </row>
    <row r="3618" spans="1:18" ht="18.600000000000001" thickBot="1" x14ac:dyDescent="0.35">
      <c r="A3618" s="2">
        <v>2022</v>
      </c>
      <c r="B3618" s="157" t="s">
        <v>479</v>
      </c>
      <c r="C3618" s="120" t="s">
        <v>67</v>
      </c>
      <c r="D3618" s="16" t="s">
        <v>18</v>
      </c>
      <c r="E3618" s="16">
        <v>20</v>
      </c>
      <c r="F3618" s="16" t="s">
        <v>19</v>
      </c>
      <c r="G3618" s="85" t="s">
        <v>68</v>
      </c>
      <c r="H3618" s="95">
        <f>+H3619+H3625</f>
        <v>19419071000</v>
      </c>
      <c r="I3618" s="95">
        <f t="shared" ref="I3618:L3618" si="1730">+I3619+I3625</f>
        <v>0</v>
      </c>
      <c r="J3618" s="95">
        <f t="shared" si="1730"/>
        <v>0</v>
      </c>
      <c r="K3618" s="95">
        <f t="shared" si="1730"/>
        <v>118021000</v>
      </c>
      <c r="L3618" s="95">
        <f t="shared" si="1730"/>
        <v>118021000</v>
      </c>
      <c r="M3618" s="95">
        <f t="shared" si="1696"/>
        <v>0</v>
      </c>
      <c r="N3618" s="95">
        <f>+N3619+N3625</f>
        <v>19419071000</v>
      </c>
      <c r="O3618" s="95">
        <f>+O3619+O3625</f>
        <v>14137059317.779999</v>
      </c>
      <c r="P3618" s="95">
        <f>+P3619+P3625</f>
        <v>12653147179.910002</v>
      </c>
      <c r="Q3618" s="95">
        <f t="shared" ref="Q3618:R3618" si="1731">+Q3619+Q3625</f>
        <v>4072846492.1999998</v>
      </c>
      <c r="R3618" s="95">
        <f t="shared" si="1731"/>
        <v>3890152184.1999998</v>
      </c>
    </row>
    <row r="3619" spans="1:18" ht="18.600000000000001" thickBot="1" x14ac:dyDescent="0.35">
      <c r="A3619" s="2">
        <v>2022</v>
      </c>
      <c r="B3619" s="157" t="s">
        <v>479</v>
      </c>
      <c r="C3619" s="120" t="s">
        <v>69</v>
      </c>
      <c r="D3619" s="16" t="s">
        <v>18</v>
      </c>
      <c r="E3619" s="16">
        <v>20</v>
      </c>
      <c r="F3619" s="16" t="s">
        <v>19</v>
      </c>
      <c r="G3619" s="85" t="s">
        <v>70</v>
      </c>
      <c r="H3619" s="94">
        <f>+H3620</f>
        <v>0</v>
      </c>
      <c r="I3619" s="94">
        <f t="shared" ref="I3619:L3620" si="1732">+I3620</f>
        <v>0</v>
      </c>
      <c r="J3619" s="94">
        <f t="shared" si="1732"/>
        <v>0</v>
      </c>
      <c r="K3619" s="94">
        <f t="shared" si="1732"/>
        <v>3001000</v>
      </c>
      <c r="L3619" s="94">
        <f t="shared" si="1732"/>
        <v>0</v>
      </c>
      <c r="M3619" s="94">
        <f t="shared" si="1696"/>
        <v>3001000</v>
      </c>
      <c r="N3619" s="94">
        <f>+N3620</f>
        <v>3001000</v>
      </c>
      <c r="O3619" s="94">
        <f t="shared" ref="O3619:R3620" si="1733">+O3620</f>
        <v>1501000</v>
      </c>
      <c r="P3619" s="94">
        <f t="shared" si="1733"/>
        <v>1500075.62</v>
      </c>
      <c r="Q3619" s="94">
        <f t="shared" si="1733"/>
        <v>1500075.62</v>
      </c>
      <c r="R3619" s="94">
        <f t="shared" si="1733"/>
        <v>1500075.62</v>
      </c>
    </row>
    <row r="3620" spans="1:18" ht="18.600000000000001" thickBot="1" x14ac:dyDescent="0.35">
      <c r="A3620" s="2">
        <v>2022</v>
      </c>
      <c r="B3620" s="157" t="s">
        <v>479</v>
      </c>
      <c r="C3620" s="120" t="s">
        <v>71</v>
      </c>
      <c r="D3620" s="16" t="s">
        <v>18</v>
      </c>
      <c r="E3620" s="16">
        <v>20</v>
      </c>
      <c r="F3620" s="16" t="s">
        <v>19</v>
      </c>
      <c r="G3620" s="85" t="s">
        <v>72</v>
      </c>
      <c r="H3620" s="95">
        <f>+H3621</f>
        <v>0</v>
      </c>
      <c r="I3620" s="95">
        <f t="shared" si="1732"/>
        <v>0</v>
      </c>
      <c r="J3620" s="95">
        <f t="shared" si="1732"/>
        <v>0</v>
      </c>
      <c r="K3620" s="95">
        <f t="shared" si="1732"/>
        <v>3001000</v>
      </c>
      <c r="L3620" s="95">
        <f t="shared" si="1732"/>
        <v>0</v>
      </c>
      <c r="M3620" s="95">
        <f t="shared" si="1696"/>
        <v>3001000</v>
      </c>
      <c r="N3620" s="95">
        <f>+N3621</f>
        <v>3001000</v>
      </c>
      <c r="O3620" s="95">
        <f t="shared" si="1733"/>
        <v>1501000</v>
      </c>
      <c r="P3620" s="95">
        <f t="shared" si="1733"/>
        <v>1500075.62</v>
      </c>
      <c r="Q3620" s="95">
        <f t="shared" si="1733"/>
        <v>1500075.62</v>
      </c>
      <c r="R3620" s="95">
        <f t="shared" si="1733"/>
        <v>1500075.62</v>
      </c>
    </row>
    <row r="3621" spans="1:18" ht="18.600000000000001" thickBot="1" x14ac:dyDescent="0.35">
      <c r="A3621" s="2">
        <v>2022</v>
      </c>
      <c r="B3621" s="157" t="s">
        <v>479</v>
      </c>
      <c r="C3621" s="120" t="s">
        <v>431</v>
      </c>
      <c r="D3621" s="16" t="s">
        <v>18</v>
      </c>
      <c r="E3621" s="16">
        <v>20</v>
      </c>
      <c r="F3621" s="16" t="s">
        <v>19</v>
      </c>
      <c r="G3621" s="85" t="s">
        <v>432</v>
      </c>
      <c r="H3621" s="95">
        <f>+H3622+H3624+H3623</f>
        <v>0</v>
      </c>
      <c r="I3621" s="95">
        <f t="shared" ref="I3621:L3621" si="1734">+I3622+I3624+I3623</f>
        <v>0</v>
      </c>
      <c r="J3621" s="95">
        <f t="shared" si="1734"/>
        <v>0</v>
      </c>
      <c r="K3621" s="95">
        <f t="shared" si="1734"/>
        <v>3001000</v>
      </c>
      <c r="L3621" s="95">
        <f t="shared" si="1734"/>
        <v>0</v>
      </c>
      <c r="M3621" s="95">
        <f t="shared" si="1696"/>
        <v>3001000</v>
      </c>
      <c r="N3621" s="95">
        <f>+N3622+N3624+N3623</f>
        <v>3001000</v>
      </c>
      <c r="O3621" s="95">
        <f t="shared" ref="O3621:R3621" si="1735">+O3622+O3624+O3623</f>
        <v>1501000</v>
      </c>
      <c r="P3621" s="95">
        <f t="shared" si="1735"/>
        <v>1500075.62</v>
      </c>
      <c r="Q3621" s="95">
        <f t="shared" si="1735"/>
        <v>1500075.62</v>
      </c>
      <c r="R3621" s="95">
        <f t="shared" si="1735"/>
        <v>1500075.62</v>
      </c>
    </row>
    <row r="3622" spans="1:18" ht="31.8" thickBot="1" x14ac:dyDescent="0.35">
      <c r="A3622" s="2">
        <v>2022</v>
      </c>
      <c r="B3622" s="157" t="s">
        <v>479</v>
      </c>
      <c r="C3622" s="121" t="s">
        <v>478</v>
      </c>
      <c r="D3622" s="21" t="s">
        <v>18</v>
      </c>
      <c r="E3622" s="21">
        <v>20</v>
      </c>
      <c r="F3622" s="21" t="s">
        <v>19</v>
      </c>
      <c r="G3622" s="88" t="s">
        <v>425</v>
      </c>
      <c r="H3622" s="90">
        <v>0</v>
      </c>
      <c r="I3622" s="90">
        <v>0</v>
      </c>
      <c r="J3622" s="90">
        <v>0</v>
      </c>
      <c r="K3622" s="90">
        <f>500000+501000</f>
        <v>1001000</v>
      </c>
      <c r="L3622" s="90">
        <v>0</v>
      </c>
      <c r="M3622" s="90">
        <f t="shared" si="1696"/>
        <v>1001000</v>
      </c>
      <c r="N3622" s="90">
        <f>+H3622+M3622</f>
        <v>1001000</v>
      </c>
      <c r="O3622" s="92">
        <v>501000</v>
      </c>
      <c r="P3622" s="92">
        <v>500075.62</v>
      </c>
      <c r="Q3622" s="90">
        <v>500075.62</v>
      </c>
      <c r="R3622" s="90">
        <v>500075.62</v>
      </c>
    </row>
    <row r="3623" spans="1:18" ht="18.600000000000001" thickBot="1" x14ac:dyDescent="0.35">
      <c r="A3623" s="2">
        <v>2022</v>
      </c>
      <c r="B3623" s="157" t="s">
        <v>479</v>
      </c>
      <c r="C3623" s="121" t="s">
        <v>480</v>
      </c>
      <c r="D3623" s="21" t="s">
        <v>18</v>
      </c>
      <c r="E3623" s="21">
        <v>20</v>
      </c>
      <c r="F3623" s="21" t="s">
        <v>19</v>
      </c>
      <c r="G3623" s="88" t="s">
        <v>481</v>
      </c>
      <c r="H3623" s="90">
        <v>0</v>
      </c>
      <c r="I3623" s="90">
        <v>0</v>
      </c>
      <c r="J3623" s="90">
        <v>0</v>
      </c>
      <c r="K3623" s="90">
        <v>1000000</v>
      </c>
      <c r="L3623" s="90">
        <v>0</v>
      </c>
      <c r="M3623" s="90">
        <f t="shared" si="1696"/>
        <v>1000000</v>
      </c>
      <c r="N3623" s="90">
        <f>+H3623+M3623</f>
        <v>1000000</v>
      </c>
      <c r="O3623" s="92">
        <v>500000</v>
      </c>
      <c r="P3623" s="92">
        <v>500000</v>
      </c>
      <c r="Q3623" s="90">
        <v>500000</v>
      </c>
      <c r="R3623" s="90">
        <v>500000</v>
      </c>
    </row>
    <row r="3624" spans="1:18" ht="31.8" thickBot="1" x14ac:dyDescent="0.35">
      <c r="A3624" s="2">
        <v>2022</v>
      </c>
      <c r="B3624" s="157" t="s">
        <v>479</v>
      </c>
      <c r="C3624" s="121" t="s">
        <v>433</v>
      </c>
      <c r="D3624" s="21" t="s">
        <v>18</v>
      </c>
      <c r="E3624" s="21">
        <v>20</v>
      </c>
      <c r="F3624" s="21" t="s">
        <v>19</v>
      </c>
      <c r="G3624" s="88" t="s">
        <v>434</v>
      </c>
      <c r="H3624" s="90">
        <v>0</v>
      </c>
      <c r="I3624" s="90">
        <v>0</v>
      </c>
      <c r="J3624" s="90">
        <v>0</v>
      </c>
      <c r="K3624" s="90">
        <f>500000+500000</f>
        <v>1000000</v>
      </c>
      <c r="L3624" s="90">
        <v>0</v>
      </c>
      <c r="M3624" s="90">
        <f t="shared" si="1696"/>
        <v>1000000</v>
      </c>
      <c r="N3624" s="90">
        <f>+H3624+M3624</f>
        <v>1000000</v>
      </c>
      <c r="O3624" s="92">
        <v>500000</v>
      </c>
      <c r="P3624" s="92">
        <v>500000</v>
      </c>
      <c r="Q3624" s="90">
        <v>500000</v>
      </c>
      <c r="R3624" s="90">
        <v>500000</v>
      </c>
    </row>
    <row r="3625" spans="1:18" ht="18.600000000000001" thickBot="1" x14ac:dyDescent="0.35">
      <c r="A3625" s="2">
        <v>2022</v>
      </c>
      <c r="B3625" s="157" t="s">
        <v>479</v>
      </c>
      <c r="C3625" s="120" t="s">
        <v>77</v>
      </c>
      <c r="D3625" s="16" t="s">
        <v>18</v>
      </c>
      <c r="E3625" s="16">
        <v>20</v>
      </c>
      <c r="F3625" s="16" t="s">
        <v>19</v>
      </c>
      <c r="G3625" s="85" t="s">
        <v>78</v>
      </c>
      <c r="H3625" s="94">
        <f>+H3626+H3638</f>
        <v>19419071000</v>
      </c>
      <c r="I3625" s="94">
        <f>+I3626+I3638</f>
        <v>0</v>
      </c>
      <c r="J3625" s="94">
        <f>+J3626+J3638</f>
        <v>0</v>
      </c>
      <c r="K3625" s="94">
        <f>+K3626+K3638</f>
        <v>115020000</v>
      </c>
      <c r="L3625" s="94">
        <f>+L3626+L3638</f>
        <v>118021000</v>
      </c>
      <c r="M3625" s="94">
        <f t="shared" si="1696"/>
        <v>-3001000</v>
      </c>
      <c r="N3625" s="94">
        <f>+N3626+N3638</f>
        <v>19416070000</v>
      </c>
      <c r="O3625" s="94">
        <f t="shared" ref="O3625:R3625" si="1736">+O3626+O3638</f>
        <v>14135558317.779999</v>
      </c>
      <c r="P3625" s="94">
        <f t="shared" si="1736"/>
        <v>12651647104.290001</v>
      </c>
      <c r="Q3625" s="94">
        <f t="shared" si="1736"/>
        <v>4071346416.5799999</v>
      </c>
      <c r="R3625" s="94">
        <f t="shared" si="1736"/>
        <v>3888652108.5799999</v>
      </c>
    </row>
    <row r="3626" spans="1:18" ht="18.600000000000001" thickBot="1" x14ac:dyDescent="0.35">
      <c r="A3626" s="2">
        <v>2022</v>
      </c>
      <c r="B3626" s="157" t="s">
        <v>479</v>
      </c>
      <c r="C3626" s="120" t="s">
        <v>79</v>
      </c>
      <c r="D3626" s="16" t="s">
        <v>18</v>
      </c>
      <c r="E3626" s="16">
        <v>20</v>
      </c>
      <c r="F3626" s="16" t="s">
        <v>19</v>
      </c>
      <c r="G3626" s="85" t="s">
        <v>80</v>
      </c>
      <c r="H3626" s="95">
        <f>+H3627+H3631</f>
        <v>189934492</v>
      </c>
      <c r="I3626" s="95">
        <f>+I3627+I3631</f>
        <v>0</v>
      </c>
      <c r="J3626" s="95">
        <f>+J3627+J3631</f>
        <v>0</v>
      </c>
      <c r="K3626" s="95">
        <f>+K3627+K3631</f>
        <v>0</v>
      </c>
      <c r="L3626" s="95">
        <f>+L3627+L3631</f>
        <v>0</v>
      </c>
      <c r="M3626" s="95">
        <f t="shared" si="1696"/>
        <v>0</v>
      </c>
      <c r="N3626" s="95">
        <f>+N3627+N3631</f>
        <v>189934492</v>
      </c>
      <c r="O3626" s="95">
        <f t="shared" ref="O3626:R3626" si="1737">+O3627+O3631</f>
        <v>53925485</v>
      </c>
      <c r="P3626" s="95">
        <f t="shared" si="1737"/>
        <v>53917264.159999996</v>
      </c>
      <c r="Q3626" s="95">
        <f t="shared" si="1737"/>
        <v>22681100.16</v>
      </c>
      <c r="R3626" s="95">
        <f t="shared" si="1737"/>
        <v>22681100.16</v>
      </c>
    </row>
    <row r="3627" spans="1:18" ht="47.4" thickBot="1" x14ac:dyDescent="0.35">
      <c r="A3627" s="2">
        <v>2022</v>
      </c>
      <c r="B3627" s="157" t="s">
        <v>479</v>
      </c>
      <c r="C3627" s="120" t="s">
        <v>81</v>
      </c>
      <c r="D3627" s="16" t="s">
        <v>18</v>
      </c>
      <c r="E3627" s="16">
        <v>20</v>
      </c>
      <c r="F3627" s="16" t="s">
        <v>19</v>
      </c>
      <c r="G3627" s="85" t="s">
        <v>82</v>
      </c>
      <c r="H3627" s="95">
        <f>+H3628+H3629+H3630</f>
        <v>22285314</v>
      </c>
      <c r="I3627" s="95">
        <f>+I3628+I3629+I3630</f>
        <v>0</v>
      </c>
      <c r="J3627" s="95">
        <f>+J3628+J3629+J3630</f>
        <v>0</v>
      </c>
      <c r="K3627" s="95">
        <f>+K3628+K3629+K3630</f>
        <v>0</v>
      </c>
      <c r="L3627" s="95">
        <f>+L3628+L3629+L3630</f>
        <v>0</v>
      </c>
      <c r="M3627" s="95">
        <f t="shared" si="1696"/>
        <v>0</v>
      </c>
      <c r="N3627" s="95">
        <f>+N3628+N3629+N3630</f>
        <v>22285314</v>
      </c>
      <c r="O3627" s="95">
        <f t="shared" ref="O3627:R3627" si="1738">+O3628+O3629+O3630</f>
        <v>7016724</v>
      </c>
      <c r="P3627" s="95">
        <f t="shared" si="1738"/>
        <v>7014738.8399999999</v>
      </c>
      <c r="Q3627" s="95">
        <f t="shared" si="1738"/>
        <v>4000014.84</v>
      </c>
      <c r="R3627" s="95">
        <f t="shared" si="1738"/>
        <v>4000014.84</v>
      </c>
    </row>
    <row r="3628" spans="1:18" ht="47.4" thickBot="1" x14ac:dyDescent="0.35">
      <c r="A3628" s="2">
        <v>2022</v>
      </c>
      <c r="B3628" s="157" t="s">
        <v>479</v>
      </c>
      <c r="C3628" s="121" t="s">
        <v>83</v>
      </c>
      <c r="D3628" s="21" t="s">
        <v>18</v>
      </c>
      <c r="E3628" s="21">
        <v>20</v>
      </c>
      <c r="F3628" s="21" t="s">
        <v>19</v>
      </c>
      <c r="G3628" s="88" t="s">
        <v>84</v>
      </c>
      <c r="H3628" s="90">
        <v>17785314</v>
      </c>
      <c r="I3628" s="90">
        <v>0</v>
      </c>
      <c r="J3628" s="90">
        <v>0</v>
      </c>
      <c r="K3628" s="90">
        <v>0</v>
      </c>
      <c r="L3628" s="90">
        <v>0</v>
      </c>
      <c r="M3628" s="90">
        <f t="shared" si="1696"/>
        <v>0</v>
      </c>
      <c r="N3628" s="90">
        <f>+H3628+M3628</f>
        <v>17785314</v>
      </c>
      <c r="O3628" s="92">
        <v>7015724</v>
      </c>
      <c r="P3628" s="92">
        <v>7014738.8399999999</v>
      </c>
      <c r="Q3628" s="90">
        <v>4000014.84</v>
      </c>
      <c r="R3628" s="90">
        <v>4000014.84</v>
      </c>
    </row>
    <row r="3629" spans="1:18" ht="31.8" thickBot="1" x14ac:dyDescent="0.35">
      <c r="A3629" s="2">
        <v>2022</v>
      </c>
      <c r="B3629" s="157" t="s">
        <v>479</v>
      </c>
      <c r="C3629" s="121" t="s">
        <v>85</v>
      </c>
      <c r="D3629" s="21" t="s">
        <v>18</v>
      </c>
      <c r="E3629" s="21">
        <v>20</v>
      </c>
      <c r="F3629" s="21" t="s">
        <v>19</v>
      </c>
      <c r="G3629" s="88" t="s">
        <v>86</v>
      </c>
      <c r="H3629" s="90">
        <v>1500000</v>
      </c>
      <c r="I3629" s="90">
        <v>0</v>
      </c>
      <c r="J3629" s="90">
        <v>0</v>
      </c>
      <c r="K3629" s="90">
        <v>0</v>
      </c>
      <c r="L3629" s="90">
        <v>0</v>
      </c>
      <c r="M3629" s="90">
        <f t="shared" si="1696"/>
        <v>0</v>
      </c>
      <c r="N3629" s="90">
        <f>+H3629+M3629</f>
        <v>1500000</v>
      </c>
      <c r="O3629" s="92">
        <v>1000</v>
      </c>
      <c r="P3629" s="92">
        <v>0</v>
      </c>
      <c r="Q3629" s="90">
        <v>0</v>
      </c>
      <c r="R3629" s="90">
        <v>0</v>
      </c>
    </row>
    <row r="3630" spans="1:18" ht="18.600000000000001" thickBot="1" x14ac:dyDescent="0.35">
      <c r="A3630" s="2">
        <v>2022</v>
      </c>
      <c r="B3630" s="157" t="s">
        <v>479</v>
      </c>
      <c r="C3630" s="121" t="s">
        <v>457</v>
      </c>
      <c r="D3630" s="21" t="s">
        <v>18</v>
      </c>
      <c r="E3630" s="21">
        <v>20</v>
      </c>
      <c r="F3630" s="21" t="s">
        <v>19</v>
      </c>
      <c r="G3630" s="88" t="s">
        <v>458</v>
      </c>
      <c r="H3630" s="90">
        <v>3000000</v>
      </c>
      <c r="I3630" s="90">
        <v>0</v>
      </c>
      <c r="J3630" s="90">
        <v>0</v>
      </c>
      <c r="K3630" s="90">
        <v>0</v>
      </c>
      <c r="L3630" s="90">
        <v>0</v>
      </c>
      <c r="M3630" s="90">
        <f t="shared" ref="M3630:M3694" si="1739">+I3630-J3630+K3630-L3630</f>
        <v>0</v>
      </c>
      <c r="N3630" s="90">
        <f>+H3630+M3630</f>
        <v>3000000</v>
      </c>
      <c r="O3630" s="92">
        <v>0</v>
      </c>
      <c r="P3630" s="92">
        <v>0</v>
      </c>
      <c r="Q3630" s="90">
        <v>0</v>
      </c>
      <c r="R3630" s="90">
        <v>0</v>
      </c>
    </row>
    <row r="3631" spans="1:18" ht="31.8" thickBot="1" x14ac:dyDescent="0.35">
      <c r="A3631" s="2">
        <v>2022</v>
      </c>
      <c r="B3631" s="157" t="s">
        <v>479</v>
      </c>
      <c r="C3631" s="122" t="s">
        <v>87</v>
      </c>
      <c r="D3631" s="16" t="s">
        <v>18</v>
      </c>
      <c r="E3631" s="16">
        <v>20</v>
      </c>
      <c r="F3631" s="16" t="s">
        <v>19</v>
      </c>
      <c r="G3631" s="85" t="s">
        <v>88</v>
      </c>
      <c r="H3631" s="95">
        <f>+H3632+H3633+H3635+H3636+H3637+H3634</f>
        <v>167649178</v>
      </c>
      <c r="I3631" s="95">
        <f>+I3632+I3633+I3635+I3636+I3637+I3634</f>
        <v>0</v>
      </c>
      <c r="J3631" s="95">
        <f>+J3632+J3633+J3635+J3636+J3637+J3634</f>
        <v>0</v>
      </c>
      <c r="K3631" s="95">
        <f>+K3632+K3633+K3635+K3636+K3637+K3634</f>
        <v>0</v>
      </c>
      <c r="L3631" s="95">
        <f>+L3632+L3633+L3635+L3636+L3637+L3634</f>
        <v>0</v>
      </c>
      <c r="M3631" s="95">
        <f t="shared" si="1739"/>
        <v>0</v>
      </c>
      <c r="N3631" s="95">
        <f>+N3632+N3633+N3635+N3636+N3637+N3634</f>
        <v>167649178</v>
      </c>
      <c r="O3631" s="95">
        <f t="shared" ref="O3631:R3631" si="1740">+O3632+O3633+O3635+O3636+O3637+O3634</f>
        <v>46908761</v>
      </c>
      <c r="P3631" s="95">
        <f t="shared" si="1740"/>
        <v>46902525.32</v>
      </c>
      <c r="Q3631" s="95">
        <f t="shared" si="1740"/>
        <v>18681085.32</v>
      </c>
      <c r="R3631" s="95">
        <f t="shared" si="1740"/>
        <v>18681085.32</v>
      </c>
    </row>
    <row r="3632" spans="1:18" ht="31.8" thickBot="1" x14ac:dyDescent="0.35">
      <c r="A3632" s="2">
        <v>2022</v>
      </c>
      <c r="B3632" s="157" t="s">
        <v>479</v>
      </c>
      <c r="C3632" s="123" t="s">
        <v>89</v>
      </c>
      <c r="D3632" s="21" t="s">
        <v>18</v>
      </c>
      <c r="E3632" s="21">
        <v>20</v>
      </c>
      <c r="F3632" s="21" t="s">
        <v>19</v>
      </c>
      <c r="G3632" s="88" t="s">
        <v>90</v>
      </c>
      <c r="H3632" s="90">
        <v>97696672</v>
      </c>
      <c r="I3632" s="90">
        <v>0</v>
      </c>
      <c r="J3632" s="90">
        <v>0</v>
      </c>
      <c r="K3632" s="90">
        <v>0</v>
      </c>
      <c r="L3632" s="90">
        <v>0</v>
      </c>
      <c r="M3632" s="90">
        <f t="shared" si="1739"/>
        <v>0</v>
      </c>
      <c r="N3632" s="90">
        <f t="shared" ref="N3632:N3637" si="1741">+H3632+M3632</f>
        <v>97696672</v>
      </c>
      <c r="O3632" s="92">
        <v>3120210</v>
      </c>
      <c r="P3632" s="92">
        <v>3119215.48</v>
      </c>
      <c r="Q3632" s="90">
        <v>1000005.48</v>
      </c>
      <c r="R3632" s="90">
        <v>1000005.48</v>
      </c>
    </row>
    <row r="3633" spans="1:18" ht="47.4" thickBot="1" x14ac:dyDescent="0.35">
      <c r="A3633" s="2">
        <v>2022</v>
      </c>
      <c r="B3633" s="157" t="s">
        <v>479</v>
      </c>
      <c r="C3633" s="123" t="s">
        <v>91</v>
      </c>
      <c r="D3633" s="21" t="s">
        <v>18</v>
      </c>
      <c r="E3633" s="21">
        <v>20</v>
      </c>
      <c r="F3633" s="21" t="s">
        <v>19</v>
      </c>
      <c r="G3633" s="88" t="s">
        <v>92</v>
      </c>
      <c r="H3633" s="90">
        <v>53360773</v>
      </c>
      <c r="I3633" s="90">
        <v>0</v>
      </c>
      <c r="J3633" s="90">
        <v>0</v>
      </c>
      <c r="K3633" s="90">
        <v>0</v>
      </c>
      <c r="L3633" s="90">
        <v>0</v>
      </c>
      <c r="M3633" s="90">
        <f t="shared" si="1739"/>
        <v>0</v>
      </c>
      <c r="N3633" s="90">
        <f t="shared" si="1741"/>
        <v>53360773</v>
      </c>
      <c r="O3633" s="92">
        <v>35977996</v>
      </c>
      <c r="P3633" s="92">
        <v>35977141.340000004</v>
      </c>
      <c r="Q3633" s="90">
        <v>16680466.34</v>
      </c>
      <c r="R3633" s="90">
        <v>16680466.34</v>
      </c>
    </row>
    <row r="3634" spans="1:18" ht="18.600000000000001" thickBot="1" x14ac:dyDescent="0.35">
      <c r="A3634" s="2">
        <v>2022</v>
      </c>
      <c r="B3634" s="157" t="s">
        <v>479</v>
      </c>
      <c r="C3634" s="123" t="s">
        <v>93</v>
      </c>
      <c r="D3634" s="21" t="s">
        <v>18</v>
      </c>
      <c r="E3634" s="21">
        <v>20</v>
      </c>
      <c r="F3634" s="21" t="s">
        <v>19</v>
      </c>
      <c r="G3634" s="88" t="s">
        <v>94</v>
      </c>
      <c r="H3634" s="90">
        <v>3000000</v>
      </c>
      <c r="I3634" s="90">
        <v>0</v>
      </c>
      <c r="J3634" s="90">
        <v>0</v>
      </c>
      <c r="K3634" s="90">
        <v>0</v>
      </c>
      <c r="L3634" s="90">
        <v>0</v>
      </c>
      <c r="M3634" s="90">
        <f t="shared" si="1739"/>
        <v>0</v>
      </c>
      <c r="N3634" s="90">
        <f t="shared" si="1741"/>
        <v>3000000</v>
      </c>
      <c r="O3634" s="92">
        <v>1000</v>
      </c>
      <c r="P3634" s="92">
        <v>0</v>
      </c>
      <c r="Q3634" s="90">
        <v>0</v>
      </c>
      <c r="R3634" s="90">
        <v>0</v>
      </c>
    </row>
    <row r="3635" spans="1:18" ht="47.4" thickBot="1" x14ac:dyDescent="0.35">
      <c r="A3635" s="2">
        <v>2022</v>
      </c>
      <c r="B3635" s="157" t="s">
        <v>479</v>
      </c>
      <c r="C3635" s="123" t="s">
        <v>95</v>
      </c>
      <c r="D3635" s="21" t="s">
        <v>18</v>
      </c>
      <c r="E3635" s="21">
        <v>20</v>
      </c>
      <c r="F3635" s="21" t="s">
        <v>19</v>
      </c>
      <c r="G3635" s="88" t="s">
        <v>96</v>
      </c>
      <c r="H3635" s="90">
        <v>3492117</v>
      </c>
      <c r="I3635" s="90">
        <v>0</v>
      </c>
      <c r="J3635" s="90">
        <v>0</v>
      </c>
      <c r="K3635" s="90">
        <v>0</v>
      </c>
      <c r="L3635" s="90">
        <v>0</v>
      </c>
      <c r="M3635" s="90">
        <f t="shared" si="1739"/>
        <v>0</v>
      </c>
      <c r="N3635" s="90">
        <f t="shared" si="1741"/>
        <v>3492117</v>
      </c>
      <c r="O3635" s="92">
        <v>1505260</v>
      </c>
      <c r="P3635" s="92">
        <v>1504261.51</v>
      </c>
      <c r="Q3635" s="90">
        <v>1000001.51</v>
      </c>
      <c r="R3635" s="90">
        <v>1000001.51</v>
      </c>
    </row>
    <row r="3636" spans="1:18" ht="18.600000000000001" thickBot="1" x14ac:dyDescent="0.35">
      <c r="A3636" s="2">
        <v>2022</v>
      </c>
      <c r="B3636" s="157" t="s">
        <v>479</v>
      </c>
      <c r="C3636" s="123" t="s">
        <v>97</v>
      </c>
      <c r="D3636" s="21" t="s">
        <v>18</v>
      </c>
      <c r="E3636" s="21">
        <v>20</v>
      </c>
      <c r="F3636" s="21" t="s">
        <v>19</v>
      </c>
      <c r="G3636" s="88" t="s">
        <v>98</v>
      </c>
      <c r="H3636" s="90">
        <v>8099616</v>
      </c>
      <c r="I3636" s="90">
        <v>0</v>
      </c>
      <c r="J3636" s="90">
        <v>0</v>
      </c>
      <c r="K3636" s="90">
        <v>0</v>
      </c>
      <c r="L3636" s="90">
        <v>0</v>
      </c>
      <c r="M3636" s="90">
        <f t="shared" si="1739"/>
        <v>0</v>
      </c>
      <c r="N3636" s="90">
        <f t="shared" si="1741"/>
        <v>8099616</v>
      </c>
      <c r="O3636" s="92">
        <v>6302295</v>
      </c>
      <c r="P3636" s="92">
        <v>6301296.5599999996</v>
      </c>
      <c r="Q3636" s="90">
        <v>1.56</v>
      </c>
      <c r="R3636" s="90">
        <v>1.56</v>
      </c>
    </row>
    <row r="3637" spans="1:18" ht="18.600000000000001" thickBot="1" x14ac:dyDescent="0.35">
      <c r="A3637" s="2">
        <v>2022</v>
      </c>
      <c r="B3637" s="157" t="s">
        <v>479</v>
      </c>
      <c r="C3637" s="123" t="s">
        <v>99</v>
      </c>
      <c r="D3637" s="21" t="s">
        <v>18</v>
      </c>
      <c r="E3637" s="21">
        <v>20</v>
      </c>
      <c r="F3637" s="21" t="s">
        <v>19</v>
      </c>
      <c r="G3637" s="88" t="s">
        <v>100</v>
      </c>
      <c r="H3637" s="90">
        <v>2000000</v>
      </c>
      <c r="I3637" s="90">
        <v>0</v>
      </c>
      <c r="J3637" s="90">
        <v>0</v>
      </c>
      <c r="K3637" s="90">
        <v>0</v>
      </c>
      <c r="L3637" s="90">
        <v>0</v>
      </c>
      <c r="M3637" s="90">
        <f t="shared" si="1739"/>
        <v>0</v>
      </c>
      <c r="N3637" s="90">
        <f t="shared" si="1741"/>
        <v>2000000</v>
      </c>
      <c r="O3637" s="92">
        <v>2000</v>
      </c>
      <c r="P3637" s="92">
        <v>610.42999999999995</v>
      </c>
      <c r="Q3637" s="90">
        <v>610.42999999999995</v>
      </c>
      <c r="R3637" s="90">
        <v>610.42999999999995</v>
      </c>
    </row>
    <row r="3638" spans="1:18" ht="18.600000000000001" thickBot="1" x14ac:dyDescent="0.35">
      <c r="A3638" s="2">
        <v>2022</v>
      </c>
      <c r="B3638" s="157" t="s">
        <v>479</v>
      </c>
      <c r="C3638" s="120" t="s">
        <v>101</v>
      </c>
      <c r="D3638" s="16" t="s">
        <v>18</v>
      </c>
      <c r="E3638" s="16">
        <v>20</v>
      </c>
      <c r="F3638" s="16" t="s">
        <v>19</v>
      </c>
      <c r="G3638" s="85" t="s">
        <v>102</v>
      </c>
      <c r="H3638" s="95">
        <f>+H3639+H3650+H3657+H3663+H3646</f>
        <v>19229136508</v>
      </c>
      <c r="I3638" s="95">
        <f>+I3639+I3650+I3657+I3663+I3646</f>
        <v>0</v>
      </c>
      <c r="J3638" s="95">
        <f>+J3639+J3650+J3657+J3663+J3646</f>
        <v>0</v>
      </c>
      <c r="K3638" s="95">
        <f>+K3639+K3650+K3657+K3663+K3646</f>
        <v>115020000</v>
      </c>
      <c r="L3638" s="95">
        <f>+L3639+L3650+L3657+L3663+L3646</f>
        <v>118021000</v>
      </c>
      <c r="M3638" s="95">
        <f t="shared" si="1739"/>
        <v>-3001000</v>
      </c>
      <c r="N3638" s="95">
        <f>+N3639+N3650+N3657+N3663+N3646</f>
        <v>19226135508</v>
      </c>
      <c r="O3638" s="95">
        <f t="shared" ref="O3638:R3638" si="1742">+O3639+O3650+O3657+O3663+O3646</f>
        <v>14081632832.779999</v>
      </c>
      <c r="P3638" s="95">
        <f t="shared" si="1742"/>
        <v>12597729840.130001</v>
      </c>
      <c r="Q3638" s="95">
        <f t="shared" si="1742"/>
        <v>4048665316.4200001</v>
      </c>
      <c r="R3638" s="95">
        <f t="shared" si="1742"/>
        <v>3865971008.4200001</v>
      </c>
    </row>
    <row r="3639" spans="1:18" ht="63" thickBot="1" x14ac:dyDescent="0.35">
      <c r="A3639" s="2">
        <v>2022</v>
      </c>
      <c r="B3639" s="157" t="s">
        <v>479</v>
      </c>
      <c r="C3639" s="120" t="s">
        <v>103</v>
      </c>
      <c r="D3639" s="16" t="s">
        <v>18</v>
      </c>
      <c r="E3639" s="16">
        <v>20</v>
      </c>
      <c r="F3639" s="16" t="s">
        <v>19</v>
      </c>
      <c r="G3639" s="85" t="s">
        <v>104</v>
      </c>
      <c r="H3639" s="95">
        <f>+H3640+H3643+H3644+H3645+H3642+H3641</f>
        <v>952153325</v>
      </c>
      <c r="I3639" s="95">
        <f>+I3640+I3643+I3644+I3645+I3642+I3641</f>
        <v>0</v>
      </c>
      <c r="J3639" s="95">
        <f>+J3640+J3643+J3644+J3645+J3642+J3641</f>
        <v>0</v>
      </c>
      <c r="K3639" s="95">
        <f>+K3640+K3643+K3644+K3645+K3642+K3641</f>
        <v>45000000</v>
      </c>
      <c r="L3639" s="95">
        <f>+L3640+L3643+L3644+L3645+L3642+L3641</f>
        <v>0</v>
      </c>
      <c r="M3639" s="95">
        <f t="shared" si="1739"/>
        <v>45000000</v>
      </c>
      <c r="N3639" s="95">
        <f>+N3640+N3643+N3644+N3645+N3642+N3641</f>
        <v>997153325</v>
      </c>
      <c r="O3639" s="95">
        <f t="shared" ref="O3639:R3639" si="1743">+O3640+O3643+O3644+O3645+O3642+O3641</f>
        <v>752103100.52999997</v>
      </c>
      <c r="P3639" s="95">
        <f t="shared" si="1743"/>
        <v>424880725.5</v>
      </c>
      <c r="Q3639" s="95">
        <f t="shared" si="1743"/>
        <v>196180870.84</v>
      </c>
      <c r="R3639" s="95">
        <f t="shared" si="1743"/>
        <v>196180870.84</v>
      </c>
    </row>
    <row r="3640" spans="1:18" ht="31.8" thickBot="1" x14ac:dyDescent="0.35">
      <c r="A3640" s="2">
        <v>2022</v>
      </c>
      <c r="B3640" s="157" t="s">
        <v>479</v>
      </c>
      <c r="C3640" s="121" t="s">
        <v>105</v>
      </c>
      <c r="D3640" s="21" t="s">
        <v>18</v>
      </c>
      <c r="E3640" s="21">
        <v>20</v>
      </c>
      <c r="F3640" s="21" t="s">
        <v>19</v>
      </c>
      <c r="G3640" s="88" t="s">
        <v>106</v>
      </c>
      <c r="H3640" s="90">
        <v>16420000</v>
      </c>
      <c r="I3640" s="90">
        <v>0</v>
      </c>
      <c r="J3640" s="90">
        <v>0</v>
      </c>
      <c r="K3640" s="90">
        <v>0</v>
      </c>
      <c r="L3640" s="90">
        <v>0</v>
      </c>
      <c r="M3640" s="90">
        <f t="shared" si="1739"/>
        <v>0</v>
      </c>
      <c r="N3640" s="90">
        <f t="shared" ref="N3640:N3645" si="1744">+H3640+M3640</f>
        <v>16420000</v>
      </c>
      <c r="O3640" s="92">
        <v>2858631.2</v>
      </c>
      <c r="P3640" s="92">
        <v>2858631.2</v>
      </c>
      <c r="Q3640" s="90">
        <v>2858631.2</v>
      </c>
      <c r="R3640" s="90">
        <v>2858631.2</v>
      </c>
    </row>
    <row r="3641" spans="1:18" ht="18.600000000000001" thickBot="1" x14ac:dyDescent="0.35">
      <c r="A3641" s="2">
        <v>2022</v>
      </c>
      <c r="B3641" s="157" t="s">
        <v>479</v>
      </c>
      <c r="C3641" s="121" t="s">
        <v>443</v>
      </c>
      <c r="D3641" s="21" t="s">
        <v>18</v>
      </c>
      <c r="E3641" s="21">
        <v>20</v>
      </c>
      <c r="F3641" s="21" t="s">
        <v>19</v>
      </c>
      <c r="G3641" s="88" t="s">
        <v>444</v>
      </c>
      <c r="H3641" s="90">
        <v>86852600</v>
      </c>
      <c r="I3641" s="90">
        <v>0</v>
      </c>
      <c r="J3641" s="90">
        <v>0</v>
      </c>
      <c r="K3641" s="90">
        <v>45000000</v>
      </c>
      <c r="L3641" s="90">
        <v>0</v>
      </c>
      <c r="M3641" s="90">
        <f t="shared" si="1739"/>
        <v>45000000</v>
      </c>
      <c r="N3641" s="90">
        <f t="shared" si="1744"/>
        <v>131852600</v>
      </c>
      <c r="O3641" s="92">
        <v>130852600</v>
      </c>
      <c r="P3641" s="92">
        <v>130852600</v>
      </c>
      <c r="Q3641" s="90">
        <v>130538048</v>
      </c>
      <c r="R3641" s="90">
        <v>130538048</v>
      </c>
    </row>
    <row r="3642" spans="1:18" ht="18.600000000000001" thickBot="1" x14ac:dyDescent="0.35">
      <c r="A3642" s="2">
        <v>2022</v>
      </c>
      <c r="B3642" s="157" t="s">
        <v>479</v>
      </c>
      <c r="C3642" s="121" t="s">
        <v>397</v>
      </c>
      <c r="D3642" s="21" t="s">
        <v>18</v>
      </c>
      <c r="E3642" s="21">
        <v>20</v>
      </c>
      <c r="F3642" s="21" t="s">
        <v>19</v>
      </c>
      <c r="G3642" s="88" t="s">
        <v>398</v>
      </c>
      <c r="H3642" s="90">
        <v>15717514</v>
      </c>
      <c r="I3642" s="90">
        <v>0</v>
      </c>
      <c r="J3642" s="90">
        <v>0</v>
      </c>
      <c r="K3642" s="90">
        <v>0</v>
      </c>
      <c r="L3642" s="90">
        <v>0</v>
      </c>
      <c r="M3642" s="90">
        <f t="shared" si="1739"/>
        <v>0</v>
      </c>
      <c r="N3642" s="90">
        <f t="shared" si="1744"/>
        <v>15717514</v>
      </c>
      <c r="O3642" s="92">
        <v>2942570</v>
      </c>
      <c r="P3642" s="92">
        <v>2941578.95</v>
      </c>
      <c r="Q3642" s="90">
        <v>120008.95</v>
      </c>
      <c r="R3642" s="90">
        <v>120008.95</v>
      </c>
    </row>
    <row r="3643" spans="1:18" ht="18.600000000000001" thickBot="1" x14ac:dyDescent="0.35">
      <c r="A3643" s="2">
        <v>2022</v>
      </c>
      <c r="B3643" s="157" t="s">
        <v>479</v>
      </c>
      <c r="C3643" s="121" t="s">
        <v>107</v>
      </c>
      <c r="D3643" s="21" t="s">
        <v>18</v>
      </c>
      <c r="E3643" s="21">
        <v>20</v>
      </c>
      <c r="F3643" s="21" t="s">
        <v>19</v>
      </c>
      <c r="G3643" s="88" t="s">
        <v>108</v>
      </c>
      <c r="H3643" s="90">
        <v>25215211</v>
      </c>
      <c r="I3643" s="90">
        <v>0</v>
      </c>
      <c r="J3643" s="90">
        <v>0</v>
      </c>
      <c r="K3643" s="90">
        <v>0</v>
      </c>
      <c r="L3643" s="90">
        <v>0</v>
      </c>
      <c r="M3643" s="90">
        <f t="shared" si="1739"/>
        <v>0</v>
      </c>
      <c r="N3643" s="90">
        <f t="shared" si="1744"/>
        <v>25215211</v>
      </c>
      <c r="O3643" s="92">
        <v>4730883.33</v>
      </c>
      <c r="P3643" s="92">
        <v>4729905.5199999996</v>
      </c>
      <c r="Q3643" s="90">
        <v>3534588.86</v>
      </c>
      <c r="R3643" s="90">
        <v>3534588.86</v>
      </c>
    </row>
    <row r="3644" spans="1:18" ht="18.600000000000001" thickBot="1" x14ac:dyDescent="0.35">
      <c r="A3644" s="2">
        <v>2022</v>
      </c>
      <c r="B3644" s="157" t="s">
        <v>479</v>
      </c>
      <c r="C3644" s="121" t="s">
        <v>109</v>
      </c>
      <c r="D3644" s="21" t="s">
        <v>18</v>
      </c>
      <c r="E3644" s="21">
        <v>20</v>
      </c>
      <c r="F3644" s="21" t="s">
        <v>19</v>
      </c>
      <c r="G3644" s="88" t="s">
        <v>110</v>
      </c>
      <c r="H3644" s="90">
        <v>421698000</v>
      </c>
      <c r="I3644" s="90">
        <v>0</v>
      </c>
      <c r="J3644" s="90">
        <v>0</v>
      </c>
      <c r="K3644" s="90">
        <v>0</v>
      </c>
      <c r="L3644" s="90">
        <v>0</v>
      </c>
      <c r="M3644" s="90">
        <f t="shared" si="1739"/>
        <v>0</v>
      </c>
      <c r="N3644" s="90">
        <f t="shared" si="1744"/>
        <v>421698000</v>
      </c>
      <c r="O3644" s="92">
        <v>224468416</v>
      </c>
      <c r="P3644" s="92">
        <v>224376945.83000001</v>
      </c>
      <c r="Q3644" s="90">
        <v>8529.83</v>
      </c>
      <c r="R3644" s="90">
        <v>8529.83</v>
      </c>
    </row>
    <row r="3645" spans="1:18" ht="31.8" thickBot="1" x14ac:dyDescent="0.35">
      <c r="A3645" s="2">
        <v>2022</v>
      </c>
      <c r="B3645" s="157" t="s">
        <v>479</v>
      </c>
      <c r="C3645" s="121" t="s">
        <v>111</v>
      </c>
      <c r="D3645" s="21" t="s">
        <v>18</v>
      </c>
      <c r="E3645" s="21">
        <v>20</v>
      </c>
      <c r="F3645" s="21" t="s">
        <v>19</v>
      </c>
      <c r="G3645" s="88" t="s">
        <v>112</v>
      </c>
      <c r="H3645" s="90">
        <v>386250000</v>
      </c>
      <c r="I3645" s="90">
        <v>0</v>
      </c>
      <c r="J3645" s="90">
        <v>0</v>
      </c>
      <c r="K3645" s="90">
        <v>0</v>
      </c>
      <c r="L3645" s="90">
        <v>0</v>
      </c>
      <c r="M3645" s="90">
        <f t="shared" si="1739"/>
        <v>0</v>
      </c>
      <c r="N3645" s="90">
        <f t="shared" si="1744"/>
        <v>386250000</v>
      </c>
      <c r="O3645" s="92">
        <v>386250000</v>
      </c>
      <c r="P3645" s="92">
        <v>59121064</v>
      </c>
      <c r="Q3645" s="90">
        <v>59121064</v>
      </c>
      <c r="R3645" s="90">
        <v>59121064</v>
      </c>
    </row>
    <row r="3646" spans="1:18" ht="47.4" thickBot="1" x14ac:dyDescent="0.35">
      <c r="A3646" s="2">
        <v>2022</v>
      </c>
      <c r="B3646" s="157" t="s">
        <v>479</v>
      </c>
      <c r="C3646" s="120" t="s">
        <v>113</v>
      </c>
      <c r="D3646" s="16" t="s">
        <v>18</v>
      </c>
      <c r="E3646" s="16">
        <v>20</v>
      </c>
      <c r="F3646" s="16" t="s">
        <v>19</v>
      </c>
      <c r="G3646" s="85" t="s">
        <v>114</v>
      </c>
      <c r="H3646" s="95">
        <f>+H3647+H3648+H3649</f>
        <v>9992637352</v>
      </c>
      <c r="I3646" s="95">
        <f>+I3647+I3648+I3649</f>
        <v>0</v>
      </c>
      <c r="J3646" s="95">
        <f>+J3647+J3648+J3649</f>
        <v>0</v>
      </c>
      <c r="K3646" s="95">
        <f>+K3647+K3648+K3649</f>
        <v>0</v>
      </c>
      <c r="L3646" s="95">
        <f>+L3647+L3648+L3649</f>
        <v>48021000</v>
      </c>
      <c r="M3646" s="95">
        <f t="shared" si="1739"/>
        <v>-48021000</v>
      </c>
      <c r="N3646" s="95">
        <f>+N3647+N3648+N3649</f>
        <v>9944616352</v>
      </c>
      <c r="O3646" s="95">
        <f t="shared" ref="O3646:R3646" si="1745">+O3647+O3648+O3649</f>
        <v>6167925975</v>
      </c>
      <c r="P3646" s="95">
        <f t="shared" si="1745"/>
        <v>5485696722.3800001</v>
      </c>
      <c r="Q3646" s="95">
        <f t="shared" si="1745"/>
        <v>2808795292.8299999</v>
      </c>
      <c r="R3646" s="95">
        <f t="shared" si="1745"/>
        <v>2808795292.8299999</v>
      </c>
    </row>
    <row r="3647" spans="1:18" ht="18.600000000000001" thickBot="1" x14ac:dyDescent="0.35">
      <c r="A3647" s="2">
        <v>2022</v>
      </c>
      <c r="B3647" s="157" t="s">
        <v>479</v>
      </c>
      <c r="C3647" s="121" t="s">
        <v>115</v>
      </c>
      <c r="D3647" s="21" t="s">
        <v>18</v>
      </c>
      <c r="E3647" s="21">
        <v>20</v>
      </c>
      <c r="F3647" s="21" t="s">
        <v>19</v>
      </c>
      <c r="G3647" s="88" t="s">
        <v>116</v>
      </c>
      <c r="H3647" s="90">
        <v>1637544870</v>
      </c>
      <c r="I3647" s="90">
        <v>0</v>
      </c>
      <c r="J3647" s="90">
        <v>0</v>
      </c>
      <c r="K3647" s="90">
        <v>0</v>
      </c>
      <c r="L3647" s="90">
        <v>0</v>
      </c>
      <c r="M3647" s="90">
        <f t="shared" si="1739"/>
        <v>0</v>
      </c>
      <c r="N3647" s="90">
        <f>+H3647+M3647</f>
        <v>1637544870</v>
      </c>
      <c r="O3647" s="90">
        <v>1141399144</v>
      </c>
      <c r="P3647" s="90">
        <v>1103441731</v>
      </c>
      <c r="Q3647" s="90">
        <v>1098146359</v>
      </c>
      <c r="R3647" s="90">
        <v>1098146359</v>
      </c>
    </row>
    <row r="3648" spans="1:18" ht="18.600000000000001" thickBot="1" x14ac:dyDescent="0.35">
      <c r="A3648" s="2">
        <v>2022</v>
      </c>
      <c r="B3648" s="157" t="s">
        <v>479</v>
      </c>
      <c r="C3648" s="121" t="s">
        <v>117</v>
      </c>
      <c r="D3648" s="21" t="s">
        <v>18</v>
      </c>
      <c r="E3648" s="21">
        <v>20</v>
      </c>
      <c r="F3648" s="21" t="s">
        <v>19</v>
      </c>
      <c r="G3648" s="88" t="s">
        <v>118</v>
      </c>
      <c r="H3648" s="90">
        <v>8350831932</v>
      </c>
      <c r="I3648" s="90">
        <v>0</v>
      </c>
      <c r="J3648" s="90">
        <v>0</v>
      </c>
      <c r="K3648" s="90">
        <v>0</v>
      </c>
      <c r="L3648" s="90">
        <f>46000000+2021000</f>
        <v>48021000</v>
      </c>
      <c r="M3648" s="90">
        <f t="shared" si="1739"/>
        <v>-48021000</v>
      </c>
      <c r="N3648" s="90">
        <f>+H3648+M3648</f>
        <v>8302810932</v>
      </c>
      <c r="O3648" s="90">
        <v>5025158434</v>
      </c>
      <c r="P3648" s="90">
        <v>4380888590.5</v>
      </c>
      <c r="Q3648" s="90">
        <v>1710648929.95</v>
      </c>
      <c r="R3648" s="90">
        <v>1710648929.95</v>
      </c>
    </row>
    <row r="3649" spans="1:18" ht="31.8" thickBot="1" x14ac:dyDescent="0.35">
      <c r="A3649" s="2">
        <v>2022</v>
      </c>
      <c r="B3649" s="157" t="s">
        <v>479</v>
      </c>
      <c r="C3649" s="121" t="s">
        <v>119</v>
      </c>
      <c r="D3649" s="21" t="s">
        <v>18</v>
      </c>
      <c r="E3649" s="21">
        <v>20</v>
      </c>
      <c r="F3649" s="21" t="s">
        <v>19</v>
      </c>
      <c r="G3649" s="88" t="s">
        <v>120</v>
      </c>
      <c r="H3649" s="90">
        <v>4260550</v>
      </c>
      <c r="I3649" s="90">
        <v>0</v>
      </c>
      <c r="J3649" s="90">
        <v>0</v>
      </c>
      <c r="K3649" s="90">
        <v>0</v>
      </c>
      <c r="L3649" s="90">
        <v>0</v>
      </c>
      <c r="M3649" s="90">
        <f t="shared" si="1739"/>
        <v>0</v>
      </c>
      <c r="N3649" s="90">
        <f>+H3649+M3649</f>
        <v>4260550</v>
      </c>
      <c r="O3649" s="90">
        <v>1368397</v>
      </c>
      <c r="P3649" s="90">
        <v>1366400.88</v>
      </c>
      <c r="Q3649" s="90">
        <v>3.88</v>
      </c>
      <c r="R3649" s="90">
        <v>3.88</v>
      </c>
    </row>
    <row r="3650" spans="1:18" ht="31.8" thickBot="1" x14ac:dyDescent="0.35">
      <c r="A3650" s="2">
        <v>2022</v>
      </c>
      <c r="B3650" s="157" t="s">
        <v>479</v>
      </c>
      <c r="C3650" s="120" t="s">
        <v>121</v>
      </c>
      <c r="D3650" s="16" t="s">
        <v>18</v>
      </c>
      <c r="E3650" s="16">
        <v>20</v>
      </c>
      <c r="F3650" s="16" t="s">
        <v>19</v>
      </c>
      <c r="G3650" s="85" t="s">
        <v>122</v>
      </c>
      <c r="H3650" s="95">
        <f>SUM(H3651:H3656)</f>
        <v>7651445831</v>
      </c>
      <c r="I3650" s="95">
        <f>SUM(I3651:I3656)</f>
        <v>0</v>
      </c>
      <c r="J3650" s="95">
        <f>SUM(J3651:J3656)</f>
        <v>0</v>
      </c>
      <c r="K3650" s="95">
        <f>SUM(K3651:K3656)</f>
        <v>70000000</v>
      </c>
      <c r="L3650" s="95">
        <f>SUM(L3651:L3656)</f>
        <v>70000000</v>
      </c>
      <c r="M3650" s="95">
        <f t="shared" si="1739"/>
        <v>0</v>
      </c>
      <c r="N3650" s="95">
        <f>SUM(N3651:N3656)</f>
        <v>7651445831</v>
      </c>
      <c r="O3650" s="95">
        <f t="shared" ref="O3650:R3650" si="1746">SUM(O3651:O3656)</f>
        <v>6611573151.6700001</v>
      </c>
      <c r="P3650" s="95">
        <f t="shared" si="1746"/>
        <v>6321248379.3800001</v>
      </c>
      <c r="Q3650" s="95">
        <f t="shared" si="1746"/>
        <v>1032985139.88</v>
      </c>
      <c r="R3650" s="95">
        <f t="shared" si="1746"/>
        <v>850290831.88</v>
      </c>
    </row>
    <row r="3651" spans="1:18" ht="18.600000000000001" thickBot="1" x14ac:dyDescent="0.35">
      <c r="A3651" s="2">
        <v>2022</v>
      </c>
      <c r="B3651" s="157" t="s">
        <v>479</v>
      </c>
      <c r="C3651" s="121" t="s">
        <v>123</v>
      </c>
      <c r="D3651" s="21" t="s">
        <v>18</v>
      </c>
      <c r="E3651" s="21">
        <v>20</v>
      </c>
      <c r="F3651" s="21" t="s">
        <v>19</v>
      </c>
      <c r="G3651" s="88" t="s">
        <v>124</v>
      </c>
      <c r="H3651" s="90">
        <v>2184505767</v>
      </c>
      <c r="I3651" s="90">
        <v>0</v>
      </c>
      <c r="J3651" s="90">
        <v>0</v>
      </c>
      <c r="K3651" s="90">
        <v>0</v>
      </c>
      <c r="L3651" s="90">
        <v>70000000</v>
      </c>
      <c r="M3651" s="90">
        <f t="shared" si="1739"/>
        <v>-70000000</v>
      </c>
      <c r="N3651" s="90">
        <f t="shared" ref="N3651:N3656" si="1747">+H3651+M3651</f>
        <v>2114505767</v>
      </c>
      <c r="O3651" s="90">
        <v>1975657208</v>
      </c>
      <c r="P3651" s="90">
        <v>1975315950.3800001</v>
      </c>
      <c r="Q3651" s="90">
        <v>380620088.38</v>
      </c>
      <c r="R3651" s="90">
        <v>254579682.38</v>
      </c>
    </row>
    <row r="3652" spans="1:18" ht="31.8" thickBot="1" x14ac:dyDescent="0.35">
      <c r="A3652" s="2">
        <v>2022</v>
      </c>
      <c r="B3652" s="157" t="s">
        <v>479</v>
      </c>
      <c r="C3652" s="121" t="s">
        <v>125</v>
      </c>
      <c r="D3652" s="21" t="s">
        <v>18</v>
      </c>
      <c r="E3652" s="21">
        <v>20</v>
      </c>
      <c r="F3652" s="21" t="s">
        <v>19</v>
      </c>
      <c r="G3652" s="88" t="s">
        <v>126</v>
      </c>
      <c r="H3652" s="90">
        <v>3068205231</v>
      </c>
      <c r="I3652" s="90">
        <v>0</v>
      </c>
      <c r="J3652" s="90">
        <v>0</v>
      </c>
      <c r="K3652" s="90">
        <v>70000000</v>
      </c>
      <c r="L3652" s="90">
        <v>0</v>
      </c>
      <c r="M3652" s="90">
        <f t="shared" si="1739"/>
        <v>70000000</v>
      </c>
      <c r="N3652" s="90">
        <f t="shared" si="1747"/>
        <v>3138205231</v>
      </c>
      <c r="O3652" s="90">
        <v>3088528518</v>
      </c>
      <c r="P3652" s="90">
        <v>2971849277.52</v>
      </c>
      <c r="Q3652" s="90">
        <v>420932275.51999998</v>
      </c>
      <c r="R3652" s="90">
        <v>366965067.51999998</v>
      </c>
    </row>
    <row r="3653" spans="1:18" ht="31.8" thickBot="1" x14ac:dyDescent="0.35">
      <c r="A3653" s="2">
        <v>2022</v>
      </c>
      <c r="B3653" s="157" t="s">
        <v>479</v>
      </c>
      <c r="C3653" s="121" t="s">
        <v>127</v>
      </c>
      <c r="D3653" s="21" t="s">
        <v>18</v>
      </c>
      <c r="E3653" s="21">
        <v>20</v>
      </c>
      <c r="F3653" s="21" t="s">
        <v>19</v>
      </c>
      <c r="G3653" s="88" t="s">
        <v>128</v>
      </c>
      <c r="H3653" s="90">
        <v>373553600</v>
      </c>
      <c r="I3653" s="90">
        <v>0</v>
      </c>
      <c r="J3653" s="90">
        <v>0</v>
      </c>
      <c r="K3653" s="90">
        <v>0</v>
      </c>
      <c r="L3653" s="90">
        <v>0</v>
      </c>
      <c r="M3653" s="90">
        <f t="shared" si="1739"/>
        <v>0</v>
      </c>
      <c r="N3653" s="90">
        <f t="shared" si="1747"/>
        <v>373553600</v>
      </c>
      <c r="O3653" s="90">
        <v>233224600</v>
      </c>
      <c r="P3653" s="90">
        <v>60076625.590000004</v>
      </c>
      <c r="Q3653" s="90">
        <v>14921703.59</v>
      </c>
      <c r="R3653" s="90">
        <v>14921703.59</v>
      </c>
    </row>
    <row r="3654" spans="1:18" ht="18.600000000000001" thickBot="1" x14ac:dyDescent="0.35">
      <c r="A3654" s="2">
        <v>2022</v>
      </c>
      <c r="B3654" s="157" t="s">
        <v>479</v>
      </c>
      <c r="C3654" s="121" t="s">
        <v>129</v>
      </c>
      <c r="D3654" s="21" t="s">
        <v>18</v>
      </c>
      <c r="E3654" s="21">
        <v>20</v>
      </c>
      <c r="F3654" s="21" t="s">
        <v>19</v>
      </c>
      <c r="G3654" s="88" t="s">
        <v>130</v>
      </c>
      <c r="H3654" s="90">
        <v>1353159517</v>
      </c>
      <c r="I3654" s="90">
        <v>0</v>
      </c>
      <c r="J3654" s="90">
        <v>0</v>
      </c>
      <c r="K3654" s="90">
        <v>0</v>
      </c>
      <c r="L3654" s="90">
        <v>0</v>
      </c>
      <c r="M3654" s="90">
        <f t="shared" si="1739"/>
        <v>0</v>
      </c>
      <c r="N3654" s="90">
        <f t="shared" si="1747"/>
        <v>1353159517</v>
      </c>
      <c r="O3654" s="90">
        <v>1012325825.67</v>
      </c>
      <c r="P3654" s="90">
        <v>1012239719.72</v>
      </c>
      <c r="Q3654" s="90">
        <v>145906188.97999999</v>
      </c>
      <c r="R3654" s="90">
        <v>143219494.97999999</v>
      </c>
    </row>
    <row r="3655" spans="1:18" ht="47.4" thickBot="1" x14ac:dyDescent="0.35">
      <c r="A3655" s="2">
        <v>2022</v>
      </c>
      <c r="B3655" s="157" t="s">
        <v>479</v>
      </c>
      <c r="C3655" s="121" t="s">
        <v>131</v>
      </c>
      <c r="D3655" s="21" t="s">
        <v>18</v>
      </c>
      <c r="E3655" s="21">
        <v>20</v>
      </c>
      <c r="F3655" s="21" t="s">
        <v>19</v>
      </c>
      <c r="G3655" s="88" t="s">
        <v>132</v>
      </c>
      <c r="H3655" s="90">
        <v>213650000</v>
      </c>
      <c r="I3655" s="90">
        <v>0</v>
      </c>
      <c r="J3655" s="90">
        <v>0</v>
      </c>
      <c r="K3655" s="90">
        <v>0</v>
      </c>
      <c r="L3655" s="90">
        <v>0</v>
      </c>
      <c r="M3655" s="90">
        <f t="shared" si="1739"/>
        <v>0</v>
      </c>
      <c r="N3655" s="90">
        <f t="shared" si="1747"/>
        <v>213650000</v>
      </c>
      <c r="O3655" s="90">
        <v>83700000</v>
      </c>
      <c r="P3655" s="90">
        <v>83651132.060000002</v>
      </c>
      <c r="Q3655" s="90">
        <v>1132.06</v>
      </c>
      <c r="R3655" s="90">
        <v>1132.06</v>
      </c>
    </row>
    <row r="3656" spans="1:18" ht="47.4" thickBot="1" x14ac:dyDescent="0.35">
      <c r="A3656" s="2">
        <v>2022</v>
      </c>
      <c r="B3656" s="157" t="s">
        <v>479</v>
      </c>
      <c r="C3656" s="121" t="s">
        <v>133</v>
      </c>
      <c r="D3656" s="21" t="s">
        <v>18</v>
      </c>
      <c r="E3656" s="21">
        <v>20</v>
      </c>
      <c r="F3656" s="21" t="s">
        <v>19</v>
      </c>
      <c r="G3656" s="88" t="s">
        <v>134</v>
      </c>
      <c r="H3656" s="90">
        <v>458371716</v>
      </c>
      <c r="I3656" s="90">
        <v>0</v>
      </c>
      <c r="J3656" s="90">
        <v>0</v>
      </c>
      <c r="K3656" s="90">
        <v>0</v>
      </c>
      <c r="L3656" s="90">
        <v>0</v>
      </c>
      <c r="M3656" s="90">
        <f t="shared" si="1739"/>
        <v>0</v>
      </c>
      <c r="N3656" s="90">
        <f t="shared" si="1747"/>
        <v>458371716</v>
      </c>
      <c r="O3656" s="90">
        <v>218137000</v>
      </c>
      <c r="P3656" s="90">
        <v>218115674.11000001</v>
      </c>
      <c r="Q3656" s="90">
        <v>70603751.349999994</v>
      </c>
      <c r="R3656" s="90">
        <v>70603751.349999994</v>
      </c>
    </row>
    <row r="3657" spans="1:18" ht="31.8" thickBot="1" x14ac:dyDescent="0.35">
      <c r="A3657" s="2">
        <v>2022</v>
      </c>
      <c r="B3657" s="157" t="s">
        <v>479</v>
      </c>
      <c r="C3657" s="120" t="s">
        <v>135</v>
      </c>
      <c r="D3657" s="16" t="s">
        <v>18</v>
      </c>
      <c r="E3657" s="16">
        <v>20</v>
      </c>
      <c r="F3657" s="16" t="s">
        <v>19</v>
      </c>
      <c r="G3657" s="85" t="s">
        <v>136</v>
      </c>
      <c r="H3657" s="95">
        <f>SUM(H3658:H3662)</f>
        <v>587900000</v>
      </c>
      <c r="I3657" s="95">
        <f>SUM(I3658:I3662)</f>
        <v>0</v>
      </c>
      <c r="J3657" s="95">
        <f>SUM(J3658:J3662)</f>
        <v>0</v>
      </c>
      <c r="K3657" s="95">
        <f>SUM(K3658:K3662)</f>
        <v>20000</v>
      </c>
      <c r="L3657" s="95">
        <f>SUM(L3658:L3662)</f>
        <v>0</v>
      </c>
      <c r="M3657" s="95">
        <f t="shared" si="1739"/>
        <v>20000</v>
      </c>
      <c r="N3657" s="95">
        <f>SUM(N3658:N3662)</f>
        <v>587920000</v>
      </c>
      <c r="O3657" s="95">
        <f t="shared" ref="O3657:R3657" si="1748">SUM(O3658:O3662)</f>
        <v>543576150</v>
      </c>
      <c r="P3657" s="95">
        <f t="shared" si="1748"/>
        <v>359449557.29000002</v>
      </c>
      <c r="Q3657" s="95">
        <f t="shared" si="1748"/>
        <v>4249557.29</v>
      </c>
      <c r="R3657" s="95">
        <f t="shared" si="1748"/>
        <v>4249557.29</v>
      </c>
    </row>
    <row r="3658" spans="1:18" ht="18.600000000000001" thickBot="1" x14ac:dyDescent="0.35">
      <c r="A3658" s="2">
        <v>2022</v>
      </c>
      <c r="B3658" s="157" t="s">
        <v>479</v>
      </c>
      <c r="C3658" s="121" t="s">
        <v>137</v>
      </c>
      <c r="D3658" s="21" t="s">
        <v>18</v>
      </c>
      <c r="E3658" s="21">
        <v>20</v>
      </c>
      <c r="F3658" s="21" t="s">
        <v>19</v>
      </c>
      <c r="G3658" s="88" t="s">
        <v>138</v>
      </c>
      <c r="H3658" s="90">
        <v>282000000</v>
      </c>
      <c r="I3658" s="90">
        <v>0</v>
      </c>
      <c r="J3658" s="90">
        <v>0</v>
      </c>
      <c r="K3658" s="90">
        <v>0</v>
      </c>
      <c r="L3658" s="90">
        <v>0</v>
      </c>
      <c r="M3658" s="90">
        <f t="shared" si="1739"/>
        <v>0</v>
      </c>
      <c r="N3658" s="90">
        <f t="shared" ref="N3658:N3663" si="1749">+H3658+M3658</f>
        <v>282000000</v>
      </c>
      <c r="O3658" s="90">
        <v>282000000</v>
      </c>
      <c r="P3658" s="90">
        <v>129246400</v>
      </c>
      <c r="Q3658" s="90">
        <v>4046400</v>
      </c>
      <c r="R3658" s="90">
        <v>4046400</v>
      </c>
    </row>
    <row r="3659" spans="1:18" ht="31.8" thickBot="1" x14ac:dyDescent="0.35">
      <c r="A3659" s="2">
        <v>2022</v>
      </c>
      <c r="B3659" s="157" t="s">
        <v>479</v>
      </c>
      <c r="C3659" s="121" t="s">
        <v>139</v>
      </c>
      <c r="D3659" s="21" t="s">
        <v>18</v>
      </c>
      <c r="E3659" s="21">
        <v>20</v>
      </c>
      <c r="F3659" s="21" t="s">
        <v>19</v>
      </c>
      <c r="G3659" s="88" t="s">
        <v>140</v>
      </c>
      <c r="H3659" s="90">
        <v>35000000</v>
      </c>
      <c r="I3659" s="90">
        <v>0</v>
      </c>
      <c r="J3659" s="90">
        <v>0</v>
      </c>
      <c r="K3659" s="90">
        <v>0</v>
      </c>
      <c r="L3659" s="90">
        <v>0</v>
      </c>
      <c r="M3659" s="90">
        <f t="shared" si="1739"/>
        <v>0</v>
      </c>
      <c r="N3659" s="90">
        <f t="shared" si="1749"/>
        <v>35000000</v>
      </c>
      <c r="O3659" s="90">
        <v>30005350</v>
      </c>
      <c r="P3659" s="90">
        <v>377.6</v>
      </c>
      <c r="Q3659" s="90">
        <v>377.6</v>
      </c>
      <c r="R3659" s="90">
        <v>377.6</v>
      </c>
    </row>
    <row r="3660" spans="1:18" ht="47.4" thickBot="1" x14ac:dyDescent="0.35">
      <c r="A3660" s="2">
        <v>2022</v>
      </c>
      <c r="B3660" s="157" t="s">
        <v>479</v>
      </c>
      <c r="C3660" s="121" t="s">
        <v>141</v>
      </c>
      <c r="D3660" s="21" t="s">
        <v>18</v>
      </c>
      <c r="E3660" s="21">
        <v>20</v>
      </c>
      <c r="F3660" s="21" t="s">
        <v>19</v>
      </c>
      <c r="G3660" s="88" t="s">
        <v>142</v>
      </c>
      <c r="H3660" s="90">
        <v>1500000</v>
      </c>
      <c r="I3660" s="90">
        <v>0</v>
      </c>
      <c r="J3660" s="90">
        <v>0</v>
      </c>
      <c r="K3660" s="90">
        <v>10000</v>
      </c>
      <c r="L3660" s="90">
        <v>0</v>
      </c>
      <c r="M3660" s="90">
        <f t="shared" si="1739"/>
        <v>10000</v>
      </c>
      <c r="N3660" s="90">
        <f t="shared" si="1749"/>
        <v>1510000</v>
      </c>
      <c r="O3660" s="90">
        <v>1510000</v>
      </c>
      <c r="P3660" s="90">
        <v>197425</v>
      </c>
      <c r="Q3660" s="90">
        <v>197425</v>
      </c>
      <c r="R3660" s="90">
        <v>197425</v>
      </c>
    </row>
    <row r="3661" spans="1:18" ht="31.8" thickBot="1" x14ac:dyDescent="0.35">
      <c r="A3661" s="2">
        <v>2022</v>
      </c>
      <c r="B3661" s="157" t="s">
        <v>479</v>
      </c>
      <c r="C3661" s="121" t="s">
        <v>143</v>
      </c>
      <c r="D3661" s="21" t="s">
        <v>18</v>
      </c>
      <c r="E3661" s="21">
        <v>20</v>
      </c>
      <c r="F3661" s="21" t="s">
        <v>19</v>
      </c>
      <c r="G3661" s="88" t="s">
        <v>144</v>
      </c>
      <c r="H3661" s="90">
        <v>239400000</v>
      </c>
      <c r="I3661" s="90">
        <v>0</v>
      </c>
      <c r="J3661" s="90">
        <v>0</v>
      </c>
      <c r="K3661" s="90">
        <v>0</v>
      </c>
      <c r="L3661" s="90">
        <v>0</v>
      </c>
      <c r="M3661" s="90">
        <f t="shared" si="1739"/>
        <v>0</v>
      </c>
      <c r="N3661" s="92">
        <f t="shared" si="1749"/>
        <v>239400000</v>
      </c>
      <c r="O3661" s="90">
        <v>200050800</v>
      </c>
      <c r="P3661" s="90">
        <v>200004122.37</v>
      </c>
      <c r="Q3661" s="90">
        <v>4122.37</v>
      </c>
      <c r="R3661" s="90">
        <v>4122.37</v>
      </c>
    </row>
    <row r="3662" spans="1:18" ht="18.600000000000001" thickBot="1" x14ac:dyDescent="0.35">
      <c r="A3662" s="2">
        <v>2022</v>
      </c>
      <c r="B3662" s="157" t="s">
        <v>479</v>
      </c>
      <c r="C3662" s="121" t="s">
        <v>145</v>
      </c>
      <c r="D3662" s="21" t="s">
        <v>18</v>
      </c>
      <c r="E3662" s="21">
        <v>20</v>
      </c>
      <c r="F3662" s="21" t="s">
        <v>19</v>
      </c>
      <c r="G3662" s="88" t="s">
        <v>146</v>
      </c>
      <c r="H3662" s="90">
        <v>30000000</v>
      </c>
      <c r="I3662" s="90">
        <v>0</v>
      </c>
      <c r="J3662" s="90">
        <v>0</v>
      </c>
      <c r="K3662" s="90">
        <v>10000</v>
      </c>
      <c r="L3662" s="90">
        <v>0</v>
      </c>
      <c r="M3662" s="90">
        <f t="shared" si="1739"/>
        <v>10000</v>
      </c>
      <c r="N3662" s="92">
        <f t="shared" si="1749"/>
        <v>30010000</v>
      </c>
      <c r="O3662" s="90">
        <v>30010000</v>
      </c>
      <c r="P3662" s="90">
        <v>30001232.32</v>
      </c>
      <c r="Q3662" s="90">
        <v>1232.32</v>
      </c>
      <c r="R3662" s="90">
        <v>1232.32</v>
      </c>
    </row>
    <row r="3663" spans="1:18" ht="18.600000000000001" thickBot="1" x14ac:dyDescent="0.35">
      <c r="A3663" s="2">
        <v>2022</v>
      </c>
      <c r="B3663" s="157" t="s">
        <v>479</v>
      </c>
      <c r="C3663" s="120" t="s">
        <v>147</v>
      </c>
      <c r="D3663" s="16" t="s">
        <v>18</v>
      </c>
      <c r="E3663" s="16">
        <v>20</v>
      </c>
      <c r="F3663" s="16" t="s">
        <v>19</v>
      </c>
      <c r="G3663" s="85" t="s">
        <v>148</v>
      </c>
      <c r="H3663" s="95">
        <v>45000000</v>
      </c>
      <c r="I3663" s="95">
        <v>0</v>
      </c>
      <c r="J3663" s="95">
        <v>0</v>
      </c>
      <c r="K3663" s="95">
        <v>0</v>
      </c>
      <c r="L3663" s="95">
        <v>0</v>
      </c>
      <c r="M3663" s="95">
        <f t="shared" si="1739"/>
        <v>0</v>
      </c>
      <c r="N3663" s="95">
        <f t="shared" si="1749"/>
        <v>45000000</v>
      </c>
      <c r="O3663" s="95">
        <v>6454455.5800000001</v>
      </c>
      <c r="P3663" s="95">
        <v>6454455.5800000001</v>
      </c>
      <c r="Q3663" s="95">
        <v>6454455.5800000001</v>
      </c>
      <c r="R3663" s="95">
        <v>6454455.5800000001</v>
      </c>
    </row>
    <row r="3664" spans="1:18" ht="18.600000000000001" thickBot="1" x14ac:dyDescent="0.35">
      <c r="A3664" s="2">
        <v>2022</v>
      </c>
      <c r="B3664" s="157" t="s">
        <v>479</v>
      </c>
      <c r="C3664" s="120" t="s">
        <v>149</v>
      </c>
      <c r="D3664" s="16" t="s">
        <v>172</v>
      </c>
      <c r="E3664" s="16">
        <v>10</v>
      </c>
      <c r="F3664" s="16" t="s">
        <v>19</v>
      </c>
      <c r="G3664" s="85" t="s">
        <v>150</v>
      </c>
      <c r="H3664" s="95">
        <f>+H3676</f>
        <v>1451042370</v>
      </c>
      <c r="I3664" s="95">
        <f t="shared" ref="I3664:L3664" si="1750">+I3676</f>
        <v>0</v>
      </c>
      <c r="J3664" s="95">
        <f t="shared" si="1750"/>
        <v>0</v>
      </c>
      <c r="K3664" s="95">
        <f t="shared" si="1750"/>
        <v>0</v>
      </c>
      <c r="L3664" s="95">
        <f t="shared" si="1750"/>
        <v>0</v>
      </c>
      <c r="M3664" s="95">
        <f t="shared" si="1739"/>
        <v>0</v>
      </c>
      <c r="N3664" s="95">
        <f t="shared" ref="N3664:R3664" si="1751">+N3676</f>
        <v>1451042370</v>
      </c>
      <c r="O3664" s="95">
        <f t="shared" si="1751"/>
        <v>0</v>
      </c>
      <c r="P3664" s="95">
        <f t="shared" si="1751"/>
        <v>0</v>
      </c>
      <c r="Q3664" s="95">
        <f t="shared" si="1751"/>
        <v>0</v>
      </c>
      <c r="R3664" s="95">
        <f t="shared" si="1751"/>
        <v>0</v>
      </c>
    </row>
    <row r="3665" spans="1:18" ht="18.600000000000001" thickBot="1" x14ac:dyDescent="0.35">
      <c r="A3665" s="2">
        <v>2022</v>
      </c>
      <c r="B3665" s="157" t="s">
        <v>479</v>
      </c>
      <c r="C3665" s="120" t="s">
        <v>149</v>
      </c>
      <c r="D3665" s="16" t="s">
        <v>18</v>
      </c>
      <c r="E3665" s="16">
        <v>20</v>
      </c>
      <c r="F3665" s="16" t="s">
        <v>19</v>
      </c>
      <c r="G3665" s="85" t="s">
        <v>150</v>
      </c>
      <c r="H3665" s="95">
        <f>+H3666+H3669+H3675</f>
        <v>13400055000</v>
      </c>
      <c r="I3665" s="95">
        <f t="shared" ref="I3665:R3665" si="1752">+I3666+I3669+I3675</f>
        <v>0</v>
      </c>
      <c r="J3665" s="95">
        <f t="shared" si="1752"/>
        <v>0</v>
      </c>
      <c r="K3665" s="95">
        <f t="shared" si="1752"/>
        <v>0</v>
      </c>
      <c r="L3665" s="95">
        <f t="shared" si="1752"/>
        <v>0</v>
      </c>
      <c r="M3665" s="95">
        <f t="shared" si="1739"/>
        <v>0</v>
      </c>
      <c r="N3665" s="95">
        <f t="shared" si="1752"/>
        <v>13400055000</v>
      </c>
      <c r="O3665" s="95">
        <f t="shared" si="1752"/>
        <v>242514000</v>
      </c>
      <c r="P3665" s="95">
        <f t="shared" si="1752"/>
        <v>40831718.039999999</v>
      </c>
      <c r="Q3665" s="95">
        <f t="shared" si="1752"/>
        <v>40831718.039999999</v>
      </c>
      <c r="R3665" s="95">
        <f t="shared" si="1752"/>
        <v>40831718.039999999</v>
      </c>
    </row>
    <row r="3666" spans="1:18" ht="18.600000000000001" thickBot="1" x14ac:dyDescent="0.35">
      <c r="A3666" s="2">
        <v>2022</v>
      </c>
      <c r="B3666" s="157" t="s">
        <v>479</v>
      </c>
      <c r="C3666" s="120" t="s">
        <v>151</v>
      </c>
      <c r="D3666" s="16" t="s">
        <v>18</v>
      </c>
      <c r="E3666" s="16">
        <v>20</v>
      </c>
      <c r="F3666" s="16" t="s">
        <v>19</v>
      </c>
      <c r="G3666" s="85" t="s">
        <v>152</v>
      </c>
      <c r="H3666" s="95">
        <f>+H3667</f>
        <v>5574395000</v>
      </c>
      <c r="I3666" s="95">
        <f t="shared" ref="I3666:R3667" si="1753">+I3667</f>
        <v>0</v>
      </c>
      <c r="J3666" s="95">
        <f t="shared" si="1753"/>
        <v>0</v>
      </c>
      <c r="K3666" s="95">
        <f t="shared" si="1753"/>
        <v>0</v>
      </c>
      <c r="L3666" s="95">
        <f t="shared" si="1753"/>
        <v>0</v>
      </c>
      <c r="M3666" s="95">
        <f t="shared" si="1739"/>
        <v>0</v>
      </c>
      <c r="N3666" s="95">
        <f t="shared" si="1753"/>
        <v>5574395000</v>
      </c>
      <c r="O3666" s="95">
        <f t="shared" si="1753"/>
        <v>0</v>
      </c>
      <c r="P3666" s="95">
        <f t="shared" si="1753"/>
        <v>0</v>
      </c>
      <c r="Q3666" s="95">
        <f t="shared" si="1753"/>
        <v>0</v>
      </c>
      <c r="R3666" s="95">
        <f t="shared" si="1753"/>
        <v>0</v>
      </c>
    </row>
    <row r="3667" spans="1:18" ht="18.600000000000001" thickBot="1" x14ac:dyDescent="0.35">
      <c r="A3667" s="2">
        <v>2022</v>
      </c>
      <c r="B3667" s="157" t="s">
        <v>479</v>
      </c>
      <c r="C3667" s="120" t="s">
        <v>459</v>
      </c>
      <c r="D3667" s="16" t="s">
        <v>18</v>
      </c>
      <c r="E3667" s="16">
        <v>20</v>
      </c>
      <c r="F3667" s="16" t="s">
        <v>19</v>
      </c>
      <c r="G3667" s="85" t="s">
        <v>460</v>
      </c>
      <c r="H3667" s="95">
        <f>+H3668</f>
        <v>5574395000</v>
      </c>
      <c r="I3667" s="95">
        <f t="shared" si="1753"/>
        <v>0</v>
      </c>
      <c r="J3667" s="95">
        <f t="shared" si="1753"/>
        <v>0</v>
      </c>
      <c r="K3667" s="95">
        <f t="shared" si="1753"/>
        <v>0</v>
      </c>
      <c r="L3667" s="95">
        <f t="shared" si="1753"/>
        <v>0</v>
      </c>
      <c r="M3667" s="95">
        <f t="shared" si="1739"/>
        <v>0</v>
      </c>
      <c r="N3667" s="95">
        <f t="shared" si="1753"/>
        <v>5574395000</v>
      </c>
      <c r="O3667" s="95">
        <f t="shared" si="1753"/>
        <v>0</v>
      </c>
      <c r="P3667" s="95">
        <f t="shared" si="1753"/>
        <v>0</v>
      </c>
      <c r="Q3667" s="95">
        <f t="shared" si="1753"/>
        <v>0</v>
      </c>
      <c r="R3667" s="95">
        <f t="shared" si="1753"/>
        <v>0</v>
      </c>
    </row>
    <row r="3668" spans="1:18" ht="31.8" thickBot="1" x14ac:dyDescent="0.35">
      <c r="A3668" s="2">
        <v>2022</v>
      </c>
      <c r="B3668" s="157" t="s">
        <v>479</v>
      </c>
      <c r="C3668" s="121" t="s">
        <v>461</v>
      </c>
      <c r="D3668" s="21" t="s">
        <v>18</v>
      </c>
      <c r="E3668" s="21">
        <v>20</v>
      </c>
      <c r="F3668" s="21" t="s">
        <v>19</v>
      </c>
      <c r="G3668" s="88" t="s">
        <v>462</v>
      </c>
      <c r="H3668" s="106">
        <v>5574395000</v>
      </c>
      <c r="I3668" s="90">
        <v>0</v>
      </c>
      <c r="J3668" s="90">
        <v>0</v>
      </c>
      <c r="K3668" s="90">
        <v>0</v>
      </c>
      <c r="L3668" s="90">
        <v>0</v>
      </c>
      <c r="M3668" s="90">
        <f t="shared" si="1739"/>
        <v>0</v>
      </c>
      <c r="N3668" s="90">
        <f>+H3668+M3668</f>
        <v>5574395000</v>
      </c>
      <c r="O3668" s="90">
        <v>0</v>
      </c>
      <c r="P3668" s="90">
        <v>0</v>
      </c>
      <c r="Q3668" s="90">
        <v>0</v>
      </c>
      <c r="R3668" s="90">
        <v>0</v>
      </c>
    </row>
    <row r="3669" spans="1:18" ht="18.600000000000001" thickBot="1" x14ac:dyDescent="0.35">
      <c r="A3669" s="2">
        <v>2022</v>
      </c>
      <c r="B3669" s="157" t="s">
        <v>479</v>
      </c>
      <c r="C3669" s="120" t="s">
        <v>157</v>
      </c>
      <c r="D3669" s="16" t="s">
        <v>18</v>
      </c>
      <c r="E3669" s="16">
        <v>20</v>
      </c>
      <c r="F3669" s="16" t="s">
        <v>19</v>
      </c>
      <c r="G3669" s="85" t="s">
        <v>427</v>
      </c>
      <c r="H3669" s="95">
        <f t="shared" ref="H3669:L3670" si="1754">+H3670</f>
        <v>193264000</v>
      </c>
      <c r="I3669" s="95">
        <f t="shared" si="1754"/>
        <v>0</v>
      </c>
      <c r="J3669" s="95">
        <f t="shared" si="1754"/>
        <v>0</v>
      </c>
      <c r="K3669" s="95">
        <f t="shared" si="1754"/>
        <v>0</v>
      </c>
      <c r="L3669" s="95">
        <f t="shared" si="1754"/>
        <v>0</v>
      </c>
      <c r="M3669" s="95">
        <f t="shared" si="1739"/>
        <v>0</v>
      </c>
      <c r="N3669" s="95">
        <f>+N3670</f>
        <v>193264000</v>
      </c>
      <c r="O3669" s="95">
        <f t="shared" ref="O3669:R3670" si="1755">+O3670</f>
        <v>193264000</v>
      </c>
      <c r="P3669" s="95">
        <f t="shared" si="1755"/>
        <v>0</v>
      </c>
      <c r="Q3669" s="95">
        <f t="shared" si="1755"/>
        <v>0</v>
      </c>
      <c r="R3669" s="95">
        <f t="shared" si="1755"/>
        <v>0</v>
      </c>
    </row>
    <row r="3670" spans="1:18" ht="31.8" thickBot="1" x14ac:dyDescent="0.35">
      <c r="A3670" s="2">
        <v>2022</v>
      </c>
      <c r="B3670" s="157" t="s">
        <v>479</v>
      </c>
      <c r="C3670" s="120" t="s">
        <v>159</v>
      </c>
      <c r="D3670" s="16" t="s">
        <v>18</v>
      </c>
      <c r="E3670" s="16">
        <v>20</v>
      </c>
      <c r="F3670" s="16" t="s">
        <v>19</v>
      </c>
      <c r="G3670" s="85" t="s">
        <v>160</v>
      </c>
      <c r="H3670" s="95">
        <f t="shared" si="1754"/>
        <v>193264000</v>
      </c>
      <c r="I3670" s="95">
        <f t="shared" si="1754"/>
        <v>0</v>
      </c>
      <c r="J3670" s="95">
        <f t="shared" si="1754"/>
        <v>0</v>
      </c>
      <c r="K3670" s="95">
        <f t="shared" si="1754"/>
        <v>0</v>
      </c>
      <c r="L3670" s="95">
        <f t="shared" si="1754"/>
        <v>0</v>
      </c>
      <c r="M3670" s="95">
        <f t="shared" si="1739"/>
        <v>0</v>
      </c>
      <c r="N3670" s="95">
        <f>+N3671</f>
        <v>193264000</v>
      </c>
      <c r="O3670" s="95">
        <f t="shared" si="1755"/>
        <v>193264000</v>
      </c>
      <c r="P3670" s="95">
        <f t="shared" si="1755"/>
        <v>0</v>
      </c>
      <c r="Q3670" s="95">
        <f t="shared" si="1755"/>
        <v>0</v>
      </c>
      <c r="R3670" s="95">
        <f t="shared" si="1755"/>
        <v>0</v>
      </c>
    </row>
    <row r="3671" spans="1:18" ht="31.8" thickBot="1" x14ac:dyDescent="0.35">
      <c r="A3671" s="2">
        <v>2022</v>
      </c>
      <c r="B3671" s="157" t="s">
        <v>479</v>
      </c>
      <c r="C3671" s="120" t="s">
        <v>161</v>
      </c>
      <c r="D3671" s="16" t="s">
        <v>18</v>
      </c>
      <c r="E3671" s="16">
        <v>20</v>
      </c>
      <c r="F3671" s="16" t="s">
        <v>19</v>
      </c>
      <c r="G3671" s="85" t="s">
        <v>162</v>
      </c>
      <c r="H3671" s="95">
        <f>+H3672+H3673</f>
        <v>193264000</v>
      </c>
      <c r="I3671" s="95">
        <f>+I3672+I3673</f>
        <v>0</v>
      </c>
      <c r="J3671" s="95">
        <f>+J3672+J3673</f>
        <v>0</v>
      </c>
      <c r="K3671" s="95">
        <f>+K3672+K3673</f>
        <v>0</v>
      </c>
      <c r="L3671" s="95">
        <f>+L3672+L3673</f>
        <v>0</v>
      </c>
      <c r="M3671" s="95">
        <f t="shared" si="1739"/>
        <v>0</v>
      </c>
      <c r="N3671" s="95">
        <f>+N3672+N3673</f>
        <v>193264000</v>
      </c>
      <c r="O3671" s="95">
        <f t="shared" ref="O3671:R3671" si="1756">+O3672+O3673</f>
        <v>193264000</v>
      </c>
      <c r="P3671" s="95">
        <f t="shared" si="1756"/>
        <v>0</v>
      </c>
      <c r="Q3671" s="95">
        <f t="shared" si="1756"/>
        <v>0</v>
      </c>
      <c r="R3671" s="95">
        <f t="shared" si="1756"/>
        <v>0</v>
      </c>
    </row>
    <row r="3672" spans="1:18" ht="18.600000000000001" thickBot="1" x14ac:dyDescent="0.35">
      <c r="A3672" s="2">
        <v>2022</v>
      </c>
      <c r="B3672" s="157" t="s">
        <v>479</v>
      </c>
      <c r="C3672" s="121" t="s">
        <v>163</v>
      </c>
      <c r="D3672" s="21" t="s">
        <v>18</v>
      </c>
      <c r="E3672" s="21">
        <v>20</v>
      </c>
      <c r="F3672" s="21" t="s">
        <v>19</v>
      </c>
      <c r="G3672" s="88" t="s">
        <v>164</v>
      </c>
      <c r="H3672" s="90">
        <v>92662153</v>
      </c>
      <c r="I3672" s="90">
        <v>0</v>
      </c>
      <c r="J3672" s="90">
        <v>0</v>
      </c>
      <c r="K3672" s="90">
        <v>0</v>
      </c>
      <c r="L3672" s="90">
        <v>0</v>
      </c>
      <c r="M3672" s="90">
        <f t="shared" si="1739"/>
        <v>0</v>
      </c>
      <c r="N3672" s="90">
        <f t="shared" ref="N3672:N3680" si="1757">+H3672+M3672</f>
        <v>92662153</v>
      </c>
      <c r="O3672" s="90">
        <v>92662153</v>
      </c>
      <c r="P3672" s="90">
        <v>0</v>
      </c>
      <c r="Q3672" s="90">
        <v>0</v>
      </c>
      <c r="R3672" s="90">
        <v>0</v>
      </c>
    </row>
    <row r="3673" spans="1:18" ht="31.8" thickBot="1" x14ac:dyDescent="0.35">
      <c r="A3673" s="2">
        <v>2022</v>
      </c>
      <c r="B3673" s="157" t="s">
        <v>479</v>
      </c>
      <c r="C3673" s="121" t="s">
        <v>165</v>
      </c>
      <c r="D3673" s="21" t="s">
        <v>18</v>
      </c>
      <c r="E3673" s="21">
        <v>20</v>
      </c>
      <c r="F3673" s="21" t="s">
        <v>19</v>
      </c>
      <c r="G3673" s="88" t="s">
        <v>166</v>
      </c>
      <c r="H3673" s="90">
        <v>100601847</v>
      </c>
      <c r="I3673" s="90">
        <v>0</v>
      </c>
      <c r="J3673" s="90">
        <v>0</v>
      </c>
      <c r="K3673" s="90">
        <v>0</v>
      </c>
      <c r="L3673" s="90">
        <v>0</v>
      </c>
      <c r="M3673" s="90">
        <f t="shared" si="1739"/>
        <v>0</v>
      </c>
      <c r="N3673" s="90">
        <f t="shared" si="1757"/>
        <v>100601847</v>
      </c>
      <c r="O3673" s="90">
        <v>100601847</v>
      </c>
      <c r="P3673" s="90">
        <v>0</v>
      </c>
      <c r="Q3673" s="90">
        <v>0</v>
      </c>
      <c r="R3673" s="90">
        <v>0</v>
      </c>
    </row>
    <row r="3674" spans="1:18" ht="18.600000000000001" thickBot="1" x14ac:dyDescent="0.35">
      <c r="A3674" s="2">
        <v>2022</v>
      </c>
      <c r="B3674" s="157" t="s">
        <v>479</v>
      </c>
      <c r="C3674" s="120" t="s">
        <v>167</v>
      </c>
      <c r="D3674" s="16" t="s">
        <v>172</v>
      </c>
      <c r="E3674" s="16">
        <v>10</v>
      </c>
      <c r="F3674" s="16" t="s">
        <v>19</v>
      </c>
      <c r="G3674" s="85" t="s">
        <v>168</v>
      </c>
      <c r="H3674" s="95">
        <f>+H3676</f>
        <v>1451042370</v>
      </c>
      <c r="I3674" s="95">
        <f t="shared" ref="I3674:L3676" si="1758">+I3676</f>
        <v>0</v>
      </c>
      <c r="J3674" s="95">
        <f t="shared" si="1758"/>
        <v>0</v>
      </c>
      <c r="K3674" s="95">
        <f t="shared" si="1758"/>
        <v>0</v>
      </c>
      <c r="L3674" s="95">
        <f t="shared" si="1758"/>
        <v>0</v>
      </c>
      <c r="M3674" s="95">
        <f t="shared" si="1739"/>
        <v>0</v>
      </c>
      <c r="N3674" s="95">
        <f t="shared" si="1757"/>
        <v>1451042370</v>
      </c>
      <c r="O3674" s="95">
        <f t="shared" ref="O3674:R3676" si="1759">+O3676</f>
        <v>0</v>
      </c>
      <c r="P3674" s="95">
        <f t="shared" si="1759"/>
        <v>0</v>
      </c>
      <c r="Q3674" s="95">
        <f t="shared" si="1759"/>
        <v>0</v>
      </c>
      <c r="R3674" s="95">
        <f t="shared" si="1759"/>
        <v>0</v>
      </c>
    </row>
    <row r="3675" spans="1:18" ht="18.600000000000001" thickBot="1" x14ac:dyDescent="0.35">
      <c r="A3675" s="2">
        <v>2022</v>
      </c>
      <c r="B3675" s="157" t="s">
        <v>479</v>
      </c>
      <c r="C3675" s="120" t="s">
        <v>167</v>
      </c>
      <c r="D3675" s="16" t="s">
        <v>18</v>
      </c>
      <c r="E3675" s="16">
        <v>20</v>
      </c>
      <c r="F3675" s="16" t="s">
        <v>19</v>
      </c>
      <c r="G3675" s="85" t="s">
        <v>168</v>
      </c>
      <c r="H3675" s="95">
        <f>+H3677</f>
        <v>7632396000</v>
      </c>
      <c r="I3675" s="95">
        <f t="shared" si="1758"/>
        <v>0</v>
      </c>
      <c r="J3675" s="95">
        <f t="shared" si="1758"/>
        <v>0</v>
      </c>
      <c r="K3675" s="95">
        <f t="shared" si="1758"/>
        <v>0</v>
      </c>
      <c r="L3675" s="95">
        <f t="shared" si="1758"/>
        <v>0</v>
      </c>
      <c r="M3675" s="95">
        <f t="shared" si="1739"/>
        <v>0</v>
      </c>
      <c r="N3675" s="95">
        <f t="shared" si="1757"/>
        <v>7632396000</v>
      </c>
      <c r="O3675" s="95">
        <f t="shared" si="1759"/>
        <v>49250000</v>
      </c>
      <c r="P3675" s="95">
        <f t="shared" si="1759"/>
        <v>40831718.039999999</v>
      </c>
      <c r="Q3675" s="95">
        <f t="shared" si="1759"/>
        <v>40831718.039999999</v>
      </c>
      <c r="R3675" s="95">
        <f t="shared" si="1759"/>
        <v>40831718.039999999</v>
      </c>
    </row>
    <row r="3676" spans="1:18" ht="18.600000000000001" thickBot="1" x14ac:dyDescent="0.35">
      <c r="A3676" s="2">
        <v>2022</v>
      </c>
      <c r="B3676" s="157" t="s">
        <v>479</v>
      </c>
      <c r="C3676" s="120" t="s">
        <v>169</v>
      </c>
      <c r="D3676" s="16" t="s">
        <v>172</v>
      </c>
      <c r="E3676" s="16">
        <v>10</v>
      </c>
      <c r="F3676" s="16" t="s">
        <v>19</v>
      </c>
      <c r="G3676" s="85" t="s">
        <v>170</v>
      </c>
      <c r="H3676" s="95">
        <f>+H3678</f>
        <v>1451042370</v>
      </c>
      <c r="I3676" s="95">
        <f t="shared" si="1758"/>
        <v>0</v>
      </c>
      <c r="J3676" s="95">
        <f t="shared" si="1758"/>
        <v>0</v>
      </c>
      <c r="K3676" s="95">
        <f t="shared" si="1758"/>
        <v>0</v>
      </c>
      <c r="L3676" s="95">
        <f t="shared" si="1758"/>
        <v>0</v>
      </c>
      <c r="M3676" s="95">
        <f t="shared" si="1739"/>
        <v>0</v>
      </c>
      <c r="N3676" s="95">
        <f t="shared" si="1757"/>
        <v>1451042370</v>
      </c>
      <c r="O3676" s="95">
        <f t="shared" si="1759"/>
        <v>0</v>
      </c>
      <c r="P3676" s="95">
        <f t="shared" si="1759"/>
        <v>0</v>
      </c>
      <c r="Q3676" s="95">
        <f t="shared" si="1759"/>
        <v>0</v>
      </c>
      <c r="R3676" s="95">
        <f t="shared" si="1759"/>
        <v>0</v>
      </c>
    </row>
    <row r="3677" spans="1:18" ht="18.600000000000001" thickBot="1" x14ac:dyDescent="0.35">
      <c r="A3677" s="2">
        <v>2022</v>
      </c>
      <c r="B3677" s="157" t="s">
        <v>479</v>
      </c>
      <c r="C3677" s="120" t="s">
        <v>169</v>
      </c>
      <c r="D3677" s="16" t="s">
        <v>18</v>
      </c>
      <c r="E3677" s="16">
        <v>20</v>
      </c>
      <c r="F3677" s="16" t="s">
        <v>19</v>
      </c>
      <c r="G3677" s="85" t="s">
        <v>170</v>
      </c>
      <c r="H3677" s="95">
        <f>+H3679+H3680</f>
        <v>7632396000</v>
      </c>
      <c r="I3677" s="95">
        <f t="shared" ref="I3677:L3677" si="1760">+I3679+I3680</f>
        <v>0</v>
      </c>
      <c r="J3677" s="95">
        <f t="shared" si="1760"/>
        <v>0</v>
      </c>
      <c r="K3677" s="95">
        <f t="shared" si="1760"/>
        <v>0</v>
      </c>
      <c r="L3677" s="95">
        <f t="shared" si="1760"/>
        <v>0</v>
      </c>
      <c r="M3677" s="95">
        <f t="shared" si="1739"/>
        <v>0</v>
      </c>
      <c r="N3677" s="95">
        <f t="shared" si="1757"/>
        <v>7632396000</v>
      </c>
      <c r="O3677" s="95">
        <f t="shared" ref="O3677:R3677" si="1761">+O3679+O3680</f>
        <v>49250000</v>
      </c>
      <c r="P3677" s="95">
        <f t="shared" si="1761"/>
        <v>40831718.039999999</v>
      </c>
      <c r="Q3677" s="95">
        <f t="shared" si="1761"/>
        <v>40831718.039999999</v>
      </c>
      <c r="R3677" s="95">
        <f t="shared" si="1761"/>
        <v>40831718.039999999</v>
      </c>
    </row>
    <row r="3678" spans="1:18" ht="18.600000000000001" thickBot="1" x14ac:dyDescent="0.35">
      <c r="A3678" s="2">
        <v>2022</v>
      </c>
      <c r="B3678" s="157" t="s">
        <v>479</v>
      </c>
      <c r="C3678" s="121" t="s">
        <v>171</v>
      </c>
      <c r="D3678" s="21" t="s">
        <v>172</v>
      </c>
      <c r="E3678" s="21">
        <v>10</v>
      </c>
      <c r="F3678" s="21" t="s">
        <v>19</v>
      </c>
      <c r="G3678" s="88" t="s">
        <v>173</v>
      </c>
      <c r="H3678" s="90">
        <v>1451042370</v>
      </c>
      <c r="I3678" s="90">
        <v>0</v>
      </c>
      <c r="J3678" s="90">
        <v>0</v>
      </c>
      <c r="K3678" s="90">
        <v>0</v>
      </c>
      <c r="L3678" s="90">
        <v>0</v>
      </c>
      <c r="M3678" s="90">
        <f t="shared" si="1739"/>
        <v>0</v>
      </c>
      <c r="N3678" s="90">
        <f t="shared" si="1757"/>
        <v>1451042370</v>
      </c>
      <c r="O3678" s="90">
        <v>0</v>
      </c>
      <c r="P3678" s="90">
        <v>0</v>
      </c>
      <c r="Q3678" s="90">
        <v>0</v>
      </c>
      <c r="R3678" s="90">
        <v>0</v>
      </c>
    </row>
    <row r="3679" spans="1:18" ht="18.600000000000001" thickBot="1" x14ac:dyDescent="0.35">
      <c r="A3679" s="2">
        <v>2022</v>
      </c>
      <c r="B3679" s="157" t="s">
        <v>479</v>
      </c>
      <c r="C3679" s="121" t="s">
        <v>171</v>
      </c>
      <c r="D3679" s="21" t="s">
        <v>18</v>
      </c>
      <c r="E3679" s="21">
        <v>20</v>
      </c>
      <c r="F3679" s="21" t="s">
        <v>19</v>
      </c>
      <c r="G3679" s="88" t="s">
        <v>173</v>
      </c>
      <c r="H3679" s="90">
        <v>3100000000</v>
      </c>
      <c r="I3679" s="90">
        <v>0</v>
      </c>
      <c r="J3679" s="90">
        <v>0</v>
      </c>
      <c r="K3679" s="90">
        <v>0</v>
      </c>
      <c r="L3679" s="90">
        <v>0</v>
      </c>
      <c r="M3679" s="90">
        <f t="shared" si="1739"/>
        <v>0</v>
      </c>
      <c r="N3679" s="90">
        <f t="shared" si="1757"/>
        <v>3100000000</v>
      </c>
      <c r="O3679" s="90">
        <v>17200000</v>
      </c>
      <c r="P3679" s="90">
        <v>9637398.6799999997</v>
      </c>
      <c r="Q3679" s="90">
        <v>9637398.6799999997</v>
      </c>
      <c r="R3679" s="90">
        <v>9637398.6799999997</v>
      </c>
    </row>
    <row r="3680" spans="1:18" ht="18.600000000000001" thickBot="1" x14ac:dyDescent="0.35">
      <c r="A3680" s="2">
        <v>2022</v>
      </c>
      <c r="B3680" s="157" t="s">
        <v>479</v>
      </c>
      <c r="C3680" s="121" t="s">
        <v>174</v>
      </c>
      <c r="D3680" s="21" t="s">
        <v>18</v>
      </c>
      <c r="E3680" s="21">
        <v>20</v>
      </c>
      <c r="F3680" s="21" t="s">
        <v>19</v>
      </c>
      <c r="G3680" s="88" t="s">
        <v>175</v>
      </c>
      <c r="H3680" s="90">
        <v>4532396000</v>
      </c>
      <c r="I3680" s="90">
        <v>0</v>
      </c>
      <c r="J3680" s="90">
        <v>0</v>
      </c>
      <c r="K3680" s="90">
        <v>0</v>
      </c>
      <c r="L3680" s="90">
        <v>0</v>
      </c>
      <c r="M3680" s="90">
        <f t="shared" si="1739"/>
        <v>0</v>
      </c>
      <c r="N3680" s="90">
        <f t="shared" si="1757"/>
        <v>4532396000</v>
      </c>
      <c r="O3680" s="90">
        <v>32050000</v>
      </c>
      <c r="P3680" s="90">
        <v>31194319.359999999</v>
      </c>
      <c r="Q3680" s="90">
        <v>31194319.359999999</v>
      </c>
      <c r="R3680" s="90">
        <v>31194319.359999999</v>
      </c>
    </row>
    <row r="3681" spans="1:18" ht="31.8" thickBot="1" x14ac:dyDescent="0.35">
      <c r="A3681" s="2">
        <v>2022</v>
      </c>
      <c r="B3681" s="157" t="s">
        <v>479</v>
      </c>
      <c r="C3681" s="120" t="s">
        <v>176</v>
      </c>
      <c r="D3681" s="58" t="s">
        <v>18</v>
      </c>
      <c r="E3681" s="58">
        <v>20</v>
      </c>
      <c r="F3681" s="58" t="s">
        <v>19</v>
      </c>
      <c r="G3681" s="85" t="s">
        <v>177</v>
      </c>
      <c r="H3681" s="95">
        <f t="shared" ref="H3681:L3682" si="1762">+H3682</f>
        <v>14051472000</v>
      </c>
      <c r="I3681" s="95">
        <f t="shared" si="1762"/>
        <v>0</v>
      </c>
      <c r="J3681" s="95">
        <f t="shared" si="1762"/>
        <v>0</v>
      </c>
      <c r="K3681" s="95">
        <f t="shared" si="1762"/>
        <v>0</v>
      </c>
      <c r="L3681" s="95">
        <f t="shared" si="1762"/>
        <v>0</v>
      </c>
      <c r="M3681" s="95">
        <f t="shared" si="1739"/>
        <v>0</v>
      </c>
      <c r="N3681" s="95">
        <f>+N3682</f>
        <v>14051472000</v>
      </c>
      <c r="O3681" s="95">
        <f t="shared" ref="O3681:R3682" si="1763">+O3682</f>
        <v>0</v>
      </c>
      <c r="P3681" s="95">
        <f t="shared" si="1763"/>
        <v>0</v>
      </c>
      <c r="Q3681" s="95">
        <f t="shared" si="1763"/>
        <v>0</v>
      </c>
      <c r="R3681" s="95">
        <f t="shared" si="1763"/>
        <v>0</v>
      </c>
    </row>
    <row r="3682" spans="1:18" ht="18.600000000000001" thickBot="1" x14ac:dyDescent="0.35">
      <c r="A3682" s="2">
        <v>2022</v>
      </c>
      <c r="B3682" s="157" t="s">
        <v>479</v>
      </c>
      <c r="C3682" s="120" t="s">
        <v>178</v>
      </c>
      <c r="D3682" s="58" t="s">
        <v>18</v>
      </c>
      <c r="E3682" s="58">
        <v>20</v>
      </c>
      <c r="F3682" s="58" t="s">
        <v>19</v>
      </c>
      <c r="G3682" s="85" t="s">
        <v>179</v>
      </c>
      <c r="H3682" s="95">
        <f t="shared" si="1762"/>
        <v>14051472000</v>
      </c>
      <c r="I3682" s="95">
        <f t="shared" si="1762"/>
        <v>0</v>
      </c>
      <c r="J3682" s="95">
        <f t="shared" si="1762"/>
        <v>0</v>
      </c>
      <c r="K3682" s="95">
        <f t="shared" si="1762"/>
        <v>0</v>
      </c>
      <c r="L3682" s="95">
        <f t="shared" si="1762"/>
        <v>0</v>
      </c>
      <c r="M3682" s="95">
        <f t="shared" si="1739"/>
        <v>0</v>
      </c>
      <c r="N3682" s="95">
        <f>+N3683</f>
        <v>14051472000</v>
      </c>
      <c r="O3682" s="95">
        <f t="shared" si="1763"/>
        <v>0</v>
      </c>
      <c r="P3682" s="95">
        <f t="shared" si="1763"/>
        <v>0</v>
      </c>
      <c r="Q3682" s="95">
        <f t="shared" si="1763"/>
        <v>0</v>
      </c>
      <c r="R3682" s="95">
        <f t="shared" si="1763"/>
        <v>0</v>
      </c>
    </row>
    <row r="3683" spans="1:18" ht="18.600000000000001" thickBot="1" x14ac:dyDescent="0.35">
      <c r="A3683" s="2">
        <v>2022</v>
      </c>
      <c r="B3683" s="157" t="s">
        <v>479</v>
      </c>
      <c r="C3683" s="124" t="s">
        <v>180</v>
      </c>
      <c r="D3683" s="37" t="s">
        <v>18</v>
      </c>
      <c r="E3683" s="37">
        <v>20</v>
      </c>
      <c r="F3683" s="37" t="s">
        <v>19</v>
      </c>
      <c r="G3683" s="99" t="s">
        <v>181</v>
      </c>
      <c r="H3683" s="100">
        <v>14051472000</v>
      </c>
      <c r="I3683" s="100">
        <v>0</v>
      </c>
      <c r="J3683" s="100">
        <v>0</v>
      </c>
      <c r="K3683" s="100"/>
      <c r="L3683" s="100">
        <v>0</v>
      </c>
      <c r="M3683" s="100">
        <f t="shared" si="1739"/>
        <v>0</v>
      </c>
      <c r="N3683" s="100">
        <f>+H3683+M3683</f>
        <v>14051472000</v>
      </c>
      <c r="O3683" s="90">
        <v>0</v>
      </c>
      <c r="P3683" s="90">
        <v>0</v>
      </c>
      <c r="Q3683" s="90">
        <v>0</v>
      </c>
      <c r="R3683" s="90">
        <v>0</v>
      </c>
    </row>
    <row r="3684" spans="1:18" ht="18.600000000000001" thickBot="1" x14ac:dyDescent="0.35">
      <c r="A3684" s="2">
        <v>2022</v>
      </c>
      <c r="B3684" s="157" t="s">
        <v>479</v>
      </c>
      <c r="C3684" s="146" t="s">
        <v>182</v>
      </c>
      <c r="D3684" s="158" t="s">
        <v>172</v>
      </c>
      <c r="E3684" s="159">
        <v>11</v>
      </c>
      <c r="F3684" s="158" t="s">
        <v>189</v>
      </c>
      <c r="G3684" s="148" t="s">
        <v>183</v>
      </c>
      <c r="H3684" s="149">
        <f>+H3686</f>
        <v>139786580047</v>
      </c>
      <c r="I3684" s="149">
        <f t="shared" ref="I3684:L3686" si="1764">+I3686</f>
        <v>0</v>
      </c>
      <c r="J3684" s="149">
        <f t="shared" si="1764"/>
        <v>0</v>
      </c>
      <c r="K3684" s="149">
        <f t="shared" si="1764"/>
        <v>0</v>
      </c>
      <c r="L3684" s="149">
        <f t="shared" si="1764"/>
        <v>0</v>
      </c>
      <c r="M3684" s="149">
        <f t="shared" si="1739"/>
        <v>0</v>
      </c>
      <c r="N3684" s="149">
        <f>+N3686</f>
        <v>139786580047</v>
      </c>
      <c r="O3684" s="149">
        <f t="shared" ref="O3684:R3686" si="1765">+O3686</f>
        <v>0</v>
      </c>
      <c r="P3684" s="149">
        <f t="shared" si="1765"/>
        <v>0</v>
      </c>
      <c r="Q3684" s="149">
        <f t="shared" si="1765"/>
        <v>0</v>
      </c>
      <c r="R3684" s="149">
        <f t="shared" si="1765"/>
        <v>0</v>
      </c>
    </row>
    <row r="3685" spans="1:18" ht="18.600000000000001" thickBot="1" x14ac:dyDescent="0.35">
      <c r="A3685" s="2">
        <v>2022</v>
      </c>
      <c r="B3685" s="157" t="s">
        <v>479</v>
      </c>
      <c r="C3685" s="146" t="s">
        <v>182</v>
      </c>
      <c r="D3685" s="158" t="s">
        <v>172</v>
      </c>
      <c r="E3685" s="159">
        <v>11</v>
      </c>
      <c r="F3685" s="158" t="s">
        <v>19</v>
      </c>
      <c r="G3685" s="148" t="s">
        <v>183</v>
      </c>
      <c r="H3685" s="149">
        <f>+H3687</f>
        <v>1027817755000</v>
      </c>
      <c r="I3685" s="149">
        <f t="shared" si="1764"/>
        <v>0</v>
      </c>
      <c r="J3685" s="149">
        <f t="shared" si="1764"/>
        <v>0</v>
      </c>
      <c r="K3685" s="149">
        <f t="shared" si="1764"/>
        <v>0</v>
      </c>
      <c r="L3685" s="149">
        <f t="shared" si="1764"/>
        <v>0</v>
      </c>
      <c r="M3685" s="149">
        <f t="shared" si="1739"/>
        <v>0</v>
      </c>
      <c r="N3685" s="149">
        <f>+N3687</f>
        <v>1027817755000</v>
      </c>
      <c r="O3685" s="149">
        <f t="shared" si="1765"/>
        <v>82787334910</v>
      </c>
      <c r="P3685" s="149">
        <f t="shared" si="1765"/>
        <v>82787334910</v>
      </c>
      <c r="Q3685" s="149">
        <f t="shared" si="1765"/>
        <v>82787334910</v>
      </c>
      <c r="R3685" s="149">
        <f t="shared" si="1765"/>
        <v>82787334910</v>
      </c>
    </row>
    <row r="3686" spans="1:18" ht="18.600000000000001" thickBot="1" x14ac:dyDescent="0.35">
      <c r="A3686" s="2">
        <v>2022</v>
      </c>
      <c r="B3686" s="157" t="s">
        <v>479</v>
      </c>
      <c r="C3686" s="120" t="s">
        <v>191</v>
      </c>
      <c r="D3686" s="16" t="s">
        <v>172</v>
      </c>
      <c r="E3686" s="16">
        <v>11</v>
      </c>
      <c r="F3686" s="16" t="s">
        <v>189</v>
      </c>
      <c r="G3686" s="85" t="s">
        <v>192</v>
      </c>
      <c r="H3686" s="45">
        <f>+H3688</f>
        <v>139786580047</v>
      </c>
      <c r="I3686" s="45">
        <f t="shared" si="1764"/>
        <v>0</v>
      </c>
      <c r="J3686" s="45">
        <f t="shared" si="1764"/>
        <v>0</v>
      </c>
      <c r="K3686" s="45">
        <f t="shared" si="1764"/>
        <v>0</v>
      </c>
      <c r="L3686" s="45">
        <f t="shared" si="1764"/>
        <v>0</v>
      </c>
      <c r="M3686" s="45">
        <f t="shared" si="1739"/>
        <v>0</v>
      </c>
      <c r="N3686" s="45">
        <f>+N3688</f>
        <v>139786580047</v>
      </c>
      <c r="O3686" s="45">
        <f t="shared" si="1765"/>
        <v>0</v>
      </c>
      <c r="P3686" s="45">
        <f t="shared" si="1765"/>
        <v>0</v>
      </c>
      <c r="Q3686" s="45">
        <f t="shared" si="1765"/>
        <v>0</v>
      </c>
      <c r="R3686" s="45">
        <f t="shared" si="1765"/>
        <v>0</v>
      </c>
    </row>
    <row r="3687" spans="1:18" ht="18.600000000000001" thickBot="1" x14ac:dyDescent="0.35">
      <c r="A3687" s="2">
        <v>2022</v>
      </c>
      <c r="B3687" s="157" t="s">
        <v>479</v>
      </c>
      <c r="C3687" s="120" t="s">
        <v>191</v>
      </c>
      <c r="D3687" s="58" t="s">
        <v>172</v>
      </c>
      <c r="E3687" s="58">
        <v>11</v>
      </c>
      <c r="F3687" s="58" t="s">
        <v>19</v>
      </c>
      <c r="G3687" s="85" t="s">
        <v>192</v>
      </c>
      <c r="H3687" s="45">
        <f>+H3691</f>
        <v>1027817755000</v>
      </c>
      <c r="I3687" s="45">
        <f t="shared" ref="I3687:L3687" si="1766">+I3691</f>
        <v>0</v>
      </c>
      <c r="J3687" s="45">
        <f t="shared" si="1766"/>
        <v>0</v>
      </c>
      <c r="K3687" s="45">
        <f t="shared" si="1766"/>
        <v>0</v>
      </c>
      <c r="L3687" s="45">
        <f t="shared" si="1766"/>
        <v>0</v>
      </c>
      <c r="M3687" s="45">
        <f t="shared" si="1739"/>
        <v>0</v>
      </c>
      <c r="N3687" s="45">
        <f>+N3691</f>
        <v>1027817755000</v>
      </c>
      <c r="O3687" s="45">
        <f t="shared" ref="O3687:R3687" si="1767">+O3691</f>
        <v>82787334910</v>
      </c>
      <c r="P3687" s="45">
        <f t="shared" si="1767"/>
        <v>82787334910</v>
      </c>
      <c r="Q3687" s="45">
        <f t="shared" si="1767"/>
        <v>82787334910</v>
      </c>
      <c r="R3687" s="45">
        <f t="shared" si="1767"/>
        <v>82787334910</v>
      </c>
    </row>
    <row r="3688" spans="1:18" ht="18.600000000000001" thickBot="1" x14ac:dyDescent="0.35">
      <c r="A3688" s="2">
        <v>2022</v>
      </c>
      <c r="B3688" s="157" t="s">
        <v>479</v>
      </c>
      <c r="C3688" s="120" t="s">
        <v>435</v>
      </c>
      <c r="D3688" s="16" t="s">
        <v>172</v>
      </c>
      <c r="E3688" s="16">
        <v>11</v>
      </c>
      <c r="F3688" s="16" t="s">
        <v>189</v>
      </c>
      <c r="G3688" s="85" t="s">
        <v>187</v>
      </c>
      <c r="H3688" s="45">
        <f t="shared" ref="H3688:L3689" si="1768">+H3689</f>
        <v>139786580047</v>
      </c>
      <c r="I3688" s="45">
        <f t="shared" si="1768"/>
        <v>0</v>
      </c>
      <c r="J3688" s="45">
        <f t="shared" si="1768"/>
        <v>0</v>
      </c>
      <c r="K3688" s="45">
        <f t="shared" si="1768"/>
        <v>0</v>
      </c>
      <c r="L3688" s="45">
        <f t="shared" si="1768"/>
        <v>0</v>
      </c>
      <c r="M3688" s="45">
        <f t="shared" si="1739"/>
        <v>0</v>
      </c>
      <c r="N3688" s="45">
        <f t="shared" ref="N3688:R3689" si="1769">+N3689</f>
        <v>139786580047</v>
      </c>
      <c r="O3688" s="45">
        <f t="shared" si="1769"/>
        <v>0</v>
      </c>
      <c r="P3688" s="45">
        <f t="shared" si="1769"/>
        <v>0</v>
      </c>
      <c r="Q3688" s="45">
        <f t="shared" si="1769"/>
        <v>0</v>
      </c>
      <c r="R3688" s="45">
        <f t="shared" si="1769"/>
        <v>0</v>
      </c>
    </row>
    <row r="3689" spans="1:18" ht="18.600000000000001" thickBot="1" x14ac:dyDescent="0.35">
      <c r="A3689" s="2">
        <v>2022</v>
      </c>
      <c r="B3689" s="157" t="s">
        <v>479</v>
      </c>
      <c r="C3689" s="120" t="s">
        <v>436</v>
      </c>
      <c r="D3689" s="16" t="s">
        <v>172</v>
      </c>
      <c r="E3689" s="16">
        <v>11</v>
      </c>
      <c r="F3689" s="16" t="s">
        <v>189</v>
      </c>
      <c r="G3689" s="85" t="s">
        <v>190</v>
      </c>
      <c r="H3689" s="45">
        <f t="shared" si="1768"/>
        <v>139786580047</v>
      </c>
      <c r="I3689" s="45">
        <f t="shared" si="1768"/>
        <v>0</v>
      </c>
      <c r="J3689" s="45">
        <f t="shared" si="1768"/>
        <v>0</v>
      </c>
      <c r="K3689" s="45">
        <f t="shared" si="1768"/>
        <v>0</v>
      </c>
      <c r="L3689" s="45">
        <f t="shared" si="1768"/>
        <v>0</v>
      </c>
      <c r="M3689" s="45">
        <f t="shared" si="1739"/>
        <v>0</v>
      </c>
      <c r="N3689" s="45">
        <f t="shared" si="1769"/>
        <v>139786580047</v>
      </c>
      <c r="O3689" s="45">
        <f t="shared" si="1769"/>
        <v>0</v>
      </c>
      <c r="P3689" s="45">
        <f t="shared" si="1769"/>
        <v>0</v>
      </c>
      <c r="Q3689" s="45">
        <f t="shared" si="1769"/>
        <v>0</v>
      </c>
      <c r="R3689" s="45">
        <f t="shared" si="1769"/>
        <v>0</v>
      </c>
    </row>
    <row r="3690" spans="1:18" ht="18.600000000000001" thickBot="1" x14ac:dyDescent="0.35">
      <c r="A3690" s="2">
        <v>2022</v>
      </c>
      <c r="B3690" s="157" t="s">
        <v>479</v>
      </c>
      <c r="C3690" s="121" t="s">
        <v>437</v>
      </c>
      <c r="D3690" s="21" t="s">
        <v>172</v>
      </c>
      <c r="E3690" s="21">
        <v>11</v>
      </c>
      <c r="F3690" s="21" t="s">
        <v>189</v>
      </c>
      <c r="G3690" s="88" t="s">
        <v>172</v>
      </c>
      <c r="H3690" s="47">
        <v>139786580047</v>
      </c>
      <c r="I3690" s="47">
        <v>0</v>
      </c>
      <c r="J3690" s="47">
        <v>0</v>
      </c>
      <c r="K3690" s="47"/>
      <c r="L3690" s="47">
        <v>0</v>
      </c>
      <c r="M3690" s="47">
        <f t="shared" si="1739"/>
        <v>0</v>
      </c>
      <c r="N3690" s="47">
        <f>+H3690+M3690</f>
        <v>139786580047</v>
      </c>
      <c r="O3690" s="90">
        <v>0</v>
      </c>
      <c r="P3690" s="90">
        <v>0</v>
      </c>
      <c r="Q3690" s="90">
        <v>0</v>
      </c>
      <c r="R3690" s="90">
        <v>0</v>
      </c>
    </row>
    <row r="3691" spans="1:18" ht="18.600000000000001" thickBot="1" x14ac:dyDescent="0.35">
      <c r="A3691" s="2">
        <v>2022</v>
      </c>
      <c r="B3691" s="157" t="s">
        <v>479</v>
      </c>
      <c r="C3691" s="120" t="s">
        <v>193</v>
      </c>
      <c r="D3691" s="58" t="s">
        <v>172</v>
      </c>
      <c r="E3691" s="58">
        <v>11</v>
      </c>
      <c r="F3691" s="58" t="s">
        <v>19</v>
      </c>
      <c r="G3691" s="85" t="s">
        <v>194</v>
      </c>
      <c r="H3691" s="45">
        <f>+H3692</f>
        <v>1027817755000</v>
      </c>
      <c r="I3691" s="45">
        <f>+I3692</f>
        <v>0</v>
      </c>
      <c r="J3691" s="45">
        <f>+J3692</f>
        <v>0</v>
      </c>
      <c r="K3691" s="45">
        <f>+K3692</f>
        <v>0</v>
      </c>
      <c r="L3691" s="45">
        <f>+L3692</f>
        <v>0</v>
      </c>
      <c r="M3691" s="45">
        <f t="shared" si="1739"/>
        <v>0</v>
      </c>
      <c r="N3691" s="45">
        <f>+N3692</f>
        <v>1027817755000</v>
      </c>
      <c r="O3691" s="45">
        <f t="shared" ref="O3691:R3691" si="1770">+O3692</f>
        <v>82787334910</v>
      </c>
      <c r="P3691" s="45">
        <f t="shared" si="1770"/>
        <v>82787334910</v>
      </c>
      <c r="Q3691" s="45">
        <f t="shared" si="1770"/>
        <v>82787334910</v>
      </c>
      <c r="R3691" s="45">
        <f t="shared" si="1770"/>
        <v>82787334910</v>
      </c>
    </row>
    <row r="3692" spans="1:18" ht="18.600000000000001" thickBot="1" x14ac:dyDescent="0.35">
      <c r="A3692" s="2">
        <v>2022</v>
      </c>
      <c r="B3692" s="157" t="s">
        <v>479</v>
      </c>
      <c r="C3692" s="124" t="s">
        <v>195</v>
      </c>
      <c r="D3692" s="37" t="s">
        <v>172</v>
      </c>
      <c r="E3692" s="37">
        <v>11</v>
      </c>
      <c r="F3692" s="37" t="s">
        <v>19</v>
      </c>
      <c r="G3692" s="99" t="s">
        <v>196</v>
      </c>
      <c r="H3692" s="90">
        <v>1027817755000</v>
      </c>
      <c r="I3692" s="49">
        <v>0</v>
      </c>
      <c r="J3692" s="49">
        <v>0</v>
      </c>
      <c r="K3692" s="49">
        <v>0</v>
      </c>
      <c r="L3692" s="49">
        <v>0</v>
      </c>
      <c r="M3692" s="49">
        <f t="shared" si="1739"/>
        <v>0</v>
      </c>
      <c r="N3692" s="49">
        <f>+H3692+M3692</f>
        <v>1027817755000</v>
      </c>
      <c r="O3692" s="90">
        <v>82787334910</v>
      </c>
      <c r="P3692" s="90">
        <v>82787334910</v>
      </c>
      <c r="Q3692" s="90">
        <v>82787334910</v>
      </c>
      <c r="R3692" s="90">
        <v>82787334910</v>
      </c>
    </row>
    <row r="3693" spans="1:18" ht="18.600000000000001" thickBot="1" x14ac:dyDescent="0.35">
      <c r="A3693" s="2">
        <v>2022</v>
      </c>
      <c r="B3693" s="157" t="s">
        <v>479</v>
      </c>
      <c r="C3693" s="146" t="s">
        <v>197</v>
      </c>
      <c r="D3693" s="158" t="s">
        <v>172</v>
      </c>
      <c r="E3693" s="159">
        <v>11</v>
      </c>
      <c r="F3693" s="158" t="s">
        <v>19</v>
      </c>
      <c r="G3693" s="148" t="s">
        <v>440</v>
      </c>
      <c r="H3693" s="149">
        <f>+H3696</f>
        <v>25000000000</v>
      </c>
      <c r="I3693" s="149">
        <f t="shared" ref="I3693:L3693" si="1771">+I3696</f>
        <v>0</v>
      </c>
      <c r="J3693" s="149">
        <f t="shared" si="1771"/>
        <v>0</v>
      </c>
      <c r="K3693" s="149">
        <f t="shared" si="1771"/>
        <v>0</v>
      </c>
      <c r="L3693" s="149">
        <f t="shared" si="1771"/>
        <v>0</v>
      </c>
      <c r="M3693" s="149">
        <f t="shared" si="1739"/>
        <v>0</v>
      </c>
      <c r="N3693" s="149">
        <f>+N3696</f>
        <v>25000000000</v>
      </c>
      <c r="O3693" s="149">
        <f t="shared" ref="O3693:R3693" si="1772">+O3696</f>
        <v>2974170000</v>
      </c>
      <c r="P3693" s="149">
        <f t="shared" si="1772"/>
        <v>16549.91</v>
      </c>
      <c r="Q3693" s="149">
        <f t="shared" si="1772"/>
        <v>16549.91</v>
      </c>
      <c r="R3693" s="149">
        <f t="shared" si="1772"/>
        <v>16549.91</v>
      </c>
    </row>
    <row r="3694" spans="1:18" ht="18.600000000000001" thickBot="1" x14ac:dyDescent="0.35">
      <c r="A3694" s="2">
        <v>2022</v>
      </c>
      <c r="B3694" s="157" t="s">
        <v>479</v>
      </c>
      <c r="C3694" s="146" t="s">
        <v>197</v>
      </c>
      <c r="D3694" s="158" t="s">
        <v>172</v>
      </c>
      <c r="E3694" s="159">
        <v>13</v>
      </c>
      <c r="F3694" s="158" t="s">
        <v>19</v>
      </c>
      <c r="G3694" s="148" t="s">
        <v>440</v>
      </c>
      <c r="H3694" s="149">
        <f>+H3697+H3802+H3812+H3826+H3836+H3842</f>
        <v>4393946143700</v>
      </c>
      <c r="I3694" s="149">
        <f t="shared" ref="I3694:L3694" si="1773">+I3697+I3802+I3812+I3826+I3836+I3842</f>
        <v>0</v>
      </c>
      <c r="J3694" s="149">
        <f t="shared" si="1773"/>
        <v>0</v>
      </c>
      <c r="K3694" s="149">
        <f t="shared" si="1773"/>
        <v>0</v>
      </c>
      <c r="L3694" s="149">
        <f t="shared" si="1773"/>
        <v>0</v>
      </c>
      <c r="M3694" s="149">
        <f t="shared" si="1739"/>
        <v>0</v>
      </c>
      <c r="N3694" s="149">
        <f>+N3697+N3802+N3812+N3826+N3836+N3842</f>
        <v>4393946143700</v>
      </c>
      <c r="O3694" s="149">
        <f t="shared" ref="O3694:R3694" si="1774">+O3697+O3802+O3812+O3826+O3836+O3842</f>
        <v>4272997265353.6099</v>
      </c>
      <c r="P3694" s="149">
        <f t="shared" si="1774"/>
        <v>4269000982692.5498</v>
      </c>
      <c r="Q3694" s="149">
        <f t="shared" si="1774"/>
        <v>323269928862.22998</v>
      </c>
      <c r="R3694" s="149">
        <f t="shared" si="1774"/>
        <v>323000460186.22998</v>
      </c>
    </row>
    <row r="3695" spans="1:18" ht="18.600000000000001" thickBot="1" x14ac:dyDescent="0.35">
      <c r="A3695" s="2">
        <v>2022</v>
      </c>
      <c r="B3695" s="157" t="s">
        <v>479</v>
      </c>
      <c r="C3695" s="146" t="s">
        <v>197</v>
      </c>
      <c r="D3695" s="158" t="s">
        <v>18</v>
      </c>
      <c r="E3695" s="159">
        <v>20</v>
      </c>
      <c r="F3695" s="158" t="s">
        <v>19</v>
      </c>
      <c r="G3695" s="148" t="s">
        <v>440</v>
      </c>
      <c r="H3695" s="149">
        <f>+H3813+H3843</f>
        <v>86235881312</v>
      </c>
      <c r="I3695" s="149">
        <f t="shared" ref="I3695:L3695" si="1775">+I3813+I3843</f>
        <v>0</v>
      </c>
      <c r="J3695" s="149">
        <f t="shared" si="1775"/>
        <v>0</v>
      </c>
      <c r="K3695" s="149">
        <f t="shared" si="1775"/>
        <v>0</v>
      </c>
      <c r="L3695" s="149">
        <f t="shared" si="1775"/>
        <v>0</v>
      </c>
      <c r="M3695" s="149">
        <f t="shared" ref="M3695:M3762" si="1776">+I3695-J3695+K3695-L3695</f>
        <v>0</v>
      </c>
      <c r="N3695" s="149">
        <f>+N3813+N3843</f>
        <v>86235881312</v>
      </c>
      <c r="O3695" s="149">
        <f t="shared" ref="O3695:R3695" si="1777">+O3813+O3843</f>
        <v>49002053305</v>
      </c>
      <c r="P3695" s="149">
        <f t="shared" si="1777"/>
        <v>29487449537</v>
      </c>
      <c r="Q3695" s="149">
        <f t="shared" si="1777"/>
        <v>324727575</v>
      </c>
      <c r="R3695" s="149">
        <f t="shared" si="1777"/>
        <v>324727575</v>
      </c>
    </row>
    <row r="3696" spans="1:18" ht="18.600000000000001" thickBot="1" x14ac:dyDescent="0.35">
      <c r="A3696" s="2">
        <v>2022</v>
      </c>
      <c r="B3696" s="157" t="s">
        <v>479</v>
      </c>
      <c r="C3696" s="119" t="s">
        <v>198</v>
      </c>
      <c r="D3696" s="16" t="s">
        <v>172</v>
      </c>
      <c r="E3696" s="16">
        <v>11</v>
      </c>
      <c r="F3696" s="16" t="s">
        <v>19</v>
      </c>
      <c r="G3696" s="82" t="s">
        <v>199</v>
      </c>
      <c r="H3696" s="102">
        <f>+H3698</f>
        <v>25000000000</v>
      </c>
      <c r="I3696" s="102">
        <f t="shared" ref="I3696:L3697" si="1778">+I3698</f>
        <v>0</v>
      </c>
      <c r="J3696" s="102">
        <f t="shared" si="1778"/>
        <v>0</v>
      </c>
      <c r="K3696" s="102">
        <f t="shared" si="1778"/>
        <v>0</v>
      </c>
      <c r="L3696" s="102">
        <f t="shared" si="1778"/>
        <v>0</v>
      </c>
      <c r="M3696" s="102">
        <f t="shared" si="1776"/>
        <v>0</v>
      </c>
      <c r="N3696" s="102">
        <f>+N3698</f>
        <v>25000000000</v>
      </c>
      <c r="O3696" s="102">
        <f>+O3698</f>
        <v>2974170000</v>
      </c>
      <c r="P3696" s="102">
        <f t="shared" ref="P3696:R3697" si="1779">+P3698</f>
        <v>16549.91</v>
      </c>
      <c r="Q3696" s="102">
        <f t="shared" si="1779"/>
        <v>16549.91</v>
      </c>
      <c r="R3696" s="102">
        <f t="shared" si="1779"/>
        <v>16549.91</v>
      </c>
    </row>
    <row r="3697" spans="1:18" ht="18.600000000000001" thickBot="1" x14ac:dyDescent="0.35">
      <c r="A3697" s="2">
        <v>2022</v>
      </c>
      <c r="B3697" s="157" t="s">
        <v>479</v>
      </c>
      <c r="C3697" s="119" t="s">
        <v>198</v>
      </c>
      <c r="D3697" s="16" t="s">
        <v>172</v>
      </c>
      <c r="E3697" s="16">
        <v>13</v>
      </c>
      <c r="F3697" s="16" t="s">
        <v>19</v>
      </c>
      <c r="G3697" s="82" t="s">
        <v>199</v>
      </c>
      <c r="H3697" s="102">
        <f>+H3699</f>
        <v>4326815240292</v>
      </c>
      <c r="I3697" s="102">
        <f t="shared" si="1778"/>
        <v>0</v>
      </c>
      <c r="J3697" s="102">
        <f t="shared" si="1778"/>
        <v>0</v>
      </c>
      <c r="K3697" s="102">
        <f t="shared" si="1778"/>
        <v>0</v>
      </c>
      <c r="L3697" s="102">
        <f t="shared" si="1778"/>
        <v>0</v>
      </c>
      <c r="M3697" s="102">
        <f t="shared" si="1776"/>
        <v>0</v>
      </c>
      <c r="N3697" s="102">
        <f>+N3699</f>
        <v>4326815240292</v>
      </c>
      <c r="O3697" s="102">
        <f>+O3699</f>
        <v>4246071705147.5</v>
      </c>
      <c r="P3697" s="102">
        <f t="shared" si="1779"/>
        <v>4244734829132.3101</v>
      </c>
      <c r="Q3697" s="102">
        <f t="shared" si="1779"/>
        <v>318702285638.59998</v>
      </c>
      <c r="R3697" s="102">
        <f t="shared" si="1779"/>
        <v>318675133204.59998</v>
      </c>
    </row>
    <row r="3698" spans="1:18" ht="18.600000000000001" thickBot="1" x14ac:dyDescent="0.35">
      <c r="A3698" s="2">
        <v>2022</v>
      </c>
      <c r="B3698" s="157" t="s">
        <v>479</v>
      </c>
      <c r="C3698" s="120" t="s">
        <v>200</v>
      </c>
      <c r="D3698" s="16" t="s">
        <v>172</v>
      </c>
      <c r="E3698" s="16">
        <v>11</v>
      </c>
      <c r="F3698" s="16" t="s">
        <v>19</v>
      </c>
      <c r="G3698" s="85" t="s">
        <v>201</v>
      </c>
      <c r="H3698" s="95">
        <f>+H3794</f>
        <v>25000000000</v>
      </c>
      <c r="I3698" s="95">
        <f t="shared" ref="I3698:L3698" si="1780">+I3794</f>
        <v>0</v>
      </c>
      <c r="J3698" s="95">
        <f t="shared" si="1780"/>
        <v>0</v>
      </c>
      <c r="K3698" s="95">
        <f t="shared" si="1780"/>
        <v>0</v>
      </c>
      <c r="L3698" s="95">
        <f t="shared" si="1780"/>
        <v>0</v>
      </c>
      <c r="M3698" s="95">
        <f t="shared" si="1776"/>
        <v>0</v>
      </c>
      <c r="N3698" s="95">
        <f>+N3794</f>
        <v>25000000000</v>
      </c>
      <c r="O3698" s="95">
        <f>+O3794</f>
        <v>2974170000</v>
      </c>
      <c r="P3698" s="95">
        <f t="shared" ref="P3698:R3698" si="1781">+P3794</f>
        <v>16549.91</v>
      </c>
      <c r="Q3698" s="95">
        <f t="shared" si="1781"/>
        <v>16549.91</v>
      </c>
      <c r="R3698" s="95">
        <f t="shared" si="1781"/>
        <v>16549.91</v>
      </c>
    </row>
    <row r="3699" spans="1:18" ht="18.600000000000001" thickBot="1" x14ac:dyDescent="0.35">
      <c r="A3699" s="2">
        <v>2022</v>
      </c>
      <c r="B3699" s="157" t="s">
        <v>479</v>
      </c>
      <c r="C3699" s="120" t="s">
        <v>200</v>
      </c>
      <c r="D3699" s="16" t="s">
        <v>172</v>
      </c>
      <c r="E3699" s="16">
        <v>13</v>
      </c>
      <c r="F3699" s="16" t="s">
        <v>19</v>
      </c>
      <c r="G3699" s="85" t="s">
        <v>201</v>
      </c>
      <c r="H3699" s="95">
        <f>+H3701+H3705+H3709+H3713+H3717+H3721+H3725+H3729+H3733+H3737+H3741+H3745+H3749+H3753+H3757+H3761+H3765+H3770+H3773+H3777+H3781+H3785+H3789+H3793</f>
        <v>4326815240292</v>
      </c>
      <c r="I3699" s="95">
        <f t="shared" ref="I3699:L3699" si="1782">+I3701+I3705+I3709+I3713+I3717+I3721+I3725+I3729+I3733+I3737+I3741+I3745+I3749+I3753+I3757+I3761+I3765+I3770+I3773+I3777+I3781+I3785+I3789+I3793</f>
        <v>0</v>
      </c>
      <c r="J3699" s="95">
        <f t="shared" si="1782"/>
        <v>0</v>
      </c>
      <c r="K3699" s="95">
        <f t="shared" si="1782"/>
        <v>0</v>
      </c>
      <c r="L3699" s="95">
        <f t="shared" si="1782"/>
        <v>0</v>
      </c>
      <c r="M3699" s="95">
        <f t="shared" si="1776"/>
        <v>0</v>
      </c>
      <c r="N3699" s="95">
        <f>+N3701+N3705+N3709+N3713+N3717+N3721+N3725+N3729+N3733+N3737+N3741+N3745+N3749+N3753+N3757+N3761+N3765+N3770+N3773+N3777+N3781+N3785+N3789+N3793</f>
        <v>4326815240292</v>
      </c>
      <c r="O3699" s="95">
        <f>+O3701+O3705+O3709+O3713+O3717+O3721+O3725+O3729+O3733+O3737+O3741+O3745+O3749+O3753+O3757+O3761+O3765+O3770+O3773+O3777+O3781+O3785+O3789+O3793</f>
        <v>4246071705147.5</v>
      </c>
      <c r="P3699" s="95">
        <f t="shared" ref="P3699:R3699" si="1783">+P3701+P3705+P3709+P3713+P3717+P3721+P3725+P3729+P3733+P3737+P3741+P3745+P3749+P3753+P3757+P3761+P3765+P3770+P3773+P3777+P3781+P3785+P3789+P3793</f>
        <v>4244734829132.3101</v>
      </c>
      <c r="Q3699" s="95">
        <f t="shared" si="1783"/>
        <v>318702285638.59998</v>
      </c>
      <c r="R3699" s="95">
        <f t="shared" si="1783"/>
        <v>318675133204.59998</v>
      </c>
    </row>
    <row r="3700" spans="1:18" ht="47.4" thickBot="1" x14ac:dyDescent="0.35">
      <c r="A3700" s="2">
        <v>2022</v>
      </c>
      <c r="B3700" s="157" t="s">
        <v>479</v>
      </c>
      <c r="C3700" s="120" t="s">
        <v>202</v>
      </c>
      <c r="D3700" s="16" t="s">
        <v>172</v>
      </c>
      <c r="E3700" s="16">
        <v>13</v>
      </c>
      <c r="F3700" s="16" t="s">
        <v>19</v>
      </c>
      <c r="G3700" s="85" t="s">
        <v>203</v>
      </c>
      <c r="H3700" s="95">
        <f t="shared" ref="H3700:L3702" si="1784">+H3701</f>
        <v>199229942693</v>
      </c>
      <c r="I3700" s="95">
        <f t="shared" si="1784"/>
        <v>0</v>
      </c>
      <c r="J3700" s="95">
        <f t="shared" si="1784"/>
        <v>0</v>
      </c>
      <c r="K3700" s="95">
        <f t="shared" si="1784"/>
        <v>0</v>
      </c>
      <c r="L3700" s="95">
        <f t="shared" si="1784"/>
        <v>0</v>
      </c>
      <c r="M3700" s="95">
        <f t="shared" si="1776"/>
        <v>0</v>
      </c>
      <c r="N3700" s="95">
        <f>+N3701</f>
        <v>199229942693</v>
      </c>
      <c r="O3700" s="95">
        <f t="shared" ref="O3700:R3702" si="1785">+O3701</f>
        <v>199229942693</v>
      </c>
      <c r="P3700" s="95">
        <f t="shared" si="1785"/>
        <v>199229942693</v>
      </c>
      <c r="Q3700" s="95">
        <f t="shared" si="1785"/>
        <v>667460180</v>
      </c>
      <c r="R3700" s="95">
        <f t="shared" si="1785"/>
        <v>667460180</v>
      </c>
    </row>
    <row r="3701" spans="1:18" ht="47.4" thickBot="1" x14ac:dyDescent="0.35">
      <c r="A3701" s="2">
        <v>2022</v>
      </c>
      <c r="B3701" s="157" t="s">
        <v>479</v>
      </c>
      <c r="C3701" s="120" t="s">
        <v>204</v>
      </c>
      <c r="D3701" s="16" t="s">
        <v>172</v>
      </c>
      <c r="E3701" s="16">
        <v>13</v>
      </c>
      <c r="F3701" s="16" t="s">
        <v>19</v>
      </c>
      <c r="G3701" s="85" t="s">
        <v>203</v>
      </c>
      <c r="H3701" s="95">
        <f t="shared" si="1784"/>
        <v>199229942693</v>
      </c>
      <c r="I3701" s="95">
        <f t="shared" si="1784"/>
        <v>0</v>
      </c>
      <c r="J3701" s="95">
        <f t="shared" si="1784"/>
        <v>0</v>
      </c>
      <c r="K3701" s="95">
        <f t="shared" si="1784"/>
        <v>0</v>
      </c>
      <c r="L3701" s="95">
        <f t="shared" si="1784"/>
        <v>0</v>
      </c>
      <c r="M3701" s="95">
        <f t="shared" si="1776"/>
        <v>0</v>
      </c>
      <c r="N3701" s="95">
        <f>+N3702</f>
        <v>199229942693</v>
      </c>
      <c r="O3701" s="95">
        <f t="shared" si="1785"/>
        <v>199229942693</v>
      </c>
      <c r="P3701" s="95">
        <f t="shared" si="1785"/>
        <v>199229942693</v>
      </c>
      <c r="Q3701" s="95">
        <f t="shared" si="1785"/>
        <v>667460180</v>
      </c>
      <c r="R3701" s="95">
        <f t="shared" si="1785"/>
        <v>667460180</v>
      </c>
    </row>
    <row r="3702" spans="1:18" ht="18.600000000000001" thickBot="1" x14ac:dyDescent="0.35">
      <c r="A3702" s="2">
        <v>2022</v>
      </c>
      <c r="B3702" s="157" t="s">
        <v>479</v>
      </c>
      <c r="C3702" s="120" t="s">
        <v>205</v>
      </c>
      <c r="D3702" s="16" t="s">
        <v>172</v>
      </c>
      <c r="E3702" s="16">
        <v>13</v>
      </c>
      <c r="F3702" s="16" t="s">
        <v>19</v>
      </c>
      <c r="G3702" s="85" t="s">
        <v>206</v>
      </c>
      <c r="H3702" s="95">
        <f t="shared" si="1784"/>
        <v>199229942693</v>
      </c>
      <c r="I3702" s="95">
        <f t="shared" si="1784"/>
        <v>0</v>
      </c>
      <c r="J3702" s="95">
        <f t="shared" si="1784"/>
        <v>0</v>
      </c>
      <c r="K3702" s="95">
        <f t="shared" si="1784"/>
        <v>0</v>
      </c>
      <c r="L3702" s="95">
        <f t="shared" si="1784"/>
        <v>0</v>
      </c>
      <c r="M3702" s="95">
        <f t="shared" si="1776"/>
        <v>0</v>
      </c>
      <c r="N3702" s="95">
        <f>+N3703</f>
        <v>199229942693</v>
      </c>
      <c r="O3702" s="95">
        <f t="shared" si="1785"/>
        <v>199229942693</v>
      </c>
      <c r="P3702" s="95">
        <f t="shared" si="1785"/>
        <v>199229942693</v>
      </c>
      <c r="Q3702" s="95">
        <f t="shared" si="1785"/>
        <v>667460180</v>
      </c>
      <c r="R3702" s="95">
        <f t="shared" si="1785"/>
        <v>667460180</v>
      </c>
    </row>
    <row r="3703" spans="1:18" ht="18.600000000000001" thickBot="1" x14ac:dyDescent="0.35">
      <c r="A3703" s="2">
        <v>2022</v>
      </c>
      <c r="B3703" s="157" t="s">
        <v>479</v>
      </c>
      <c r="C3703" s="121" t="s">
        <v>207</v>
      </c>
      <c r="D3703" s="21" t="s">
        <v>172</v>
      </c>
      <c r="E3703" s="21">
        <v>13</v>
      </c>
      <c r="F3703" s="21" t="s">
        <v>19</v>
      </c>
      <c r="G3703" s="88" t="s">
        <v>208</v>
      </c>
      <c r="H3703" s="90">
        <v>199229942693</v>
      </c>
      <c r="I3703" s="90">
        <v>0</v>
      </c>
      <c r="J3703" s="90">
        <v>0</v>
      </c>
      <c r="K3703" s="90">
        <v>0</v>
      </c>
      <c r="L3703" s="90">
        <v>0</v>
      </c>
      <c r="M3703" s="90">
        <f t="shared" si="1776"/>
        <v>0</v>
      </c>
      <c r="N3703" s="90">
        <f>+H3703+M3703</f>
        <v>199229942693</v>
      </c>
      <c r="O3703" s="90">
        <v>199229942693</v>
      </c>
      <c r="P3703" s="90">
        <v>199229942693</v>
      </c>
      <c r="Q3703" s="90">
        <v>667460180</v>
      </c>
      <c r="R3703" s="90">
        <v>667460180</v>
      </c>
    </row>
    <row r="3704" spans="1:18" ht="47.4" thickBot="1" x14ac:dyDescent="0.35">
      <c r="A3704" s="2">
        <v>2022</v>
      </c>
      <c r="B3704" s="157" t="s">
        <v>479</v>
      </c>
      <c r="C3704" s="120" t="s">
        <v>209</v>
      </c>
      <c r="D3704" s="16" t="s">
        <v>172</v>
      </c>
      <c r="E3704" s="16">
        <v>13</v>
      </c>
      <c r="F3704" s="16" t="s">
        <v>19</v>
      </c>
      <c r="G3704" s="85" t="s">
        <v>210</v>
      </c>
      <c r="H3704" s="95">
        <f t="shared" ref="H3704:L3706" si="1786">+H3705</f>
        <v>3111246158</v>
      </c>
      <c r="I3704" s="95">
        <f t="shared" si="1786"/>
        <v>0</v>
      </c>
      <c r="J3704" s="95">
        <f t="shared" si="1786"/>
        <v>0</v>
      </c>
      <c r="K3704" s="95">
        <f t="shared" si="1786"/>
        <v>0</v>
      </c>
      <c r="L3704" s="95">
        <f t="shared" si="1786"/>
        <v>0</v>
      </c>
      <c r="M3704" s="95">
        <f t="shared" si="1776"/>
        <v>0</v>
      </c>
      <c r="N3704" s="95">
        <f>+N3705</f>
        <v>3111246158</v>
      </c>
      <c r="O3704" s="95">
        <f t="shared" ref="O3704:R3706" si="1787">+O3705</f>
        <v>3111246158</v>
      </c>
      <c r="P3704" s="95">
        <f t="shared" si="1787"/>
        <v>3111246158</v>
      </c>
      <c r="Q3704" s="95">
        <f t="shared" si="1787"/>
        <v>0</v>
      </c>
      <c r="R3704" s="95">
        <f t="shared" si="1787"/>
        <v>0</v>
      </c>
    </row>
    <row r="3705" spans="1:18" ht="47.4" thickBot="1" x14ac:dyDescent="0.35">
      <c r="A3705" s="2">
        <v>2022</v>
      </c>
      <c r="B3705" s="157" t="s">
        <v>479</v>
      </c>
      <c r="C3705" s="120" t="s">
        <v>211</v>
      </c>
      <c r="D3705" s="16" t="s">
        <v>172</v>
      </c>
      <c r="E3705" s="16">
        <v>13</v>
      </c>
      <c r="F3705" s="16" t="s">
        <v>19</v>
      </c>
      <c r="G3705" s="104" t="s">
        <v>210</v>
      </c>
      <c r="H3705" s="95">
        <f t="shared" si="1786"/>
        <v>3111246158</v>
      </c>
      <c r="I3705" s="95">
        <f t="shared" si="1786"/>
        <v>0</v>
      </c>
      <c r="J3705" s="95">
        <f t="shared" si="1786"/>
        <v>0</v>
      </c>
      <c r="K3705" s="95">
        <f t="shared" si="1786"/>
        <v>0</v>
      </c>
      <c r="L3705" s="95">
        <f t="shared" si="1786"/>
        <v>0</v>
      </c>
      <c r="M3705" s="95">
        <f t="shared" si="1776"/>
        <v>0</v>
      </c>
      <c r="N3705" s="95">
        <f>+N3706</f>
        <v>3111246158</v>
      </c>
      <c r="O3705" s="95">
        <f t="shared" si="1787"/>
        <v>3111246158</v>
      </c>
      <c r="P3705" s="95">
        <f t="shared" si="1787"/>
        <v>3111246158</v>
      </c>
      <c r="Q3705" s="95">
        <f t="shared" si="1787"/>
        <v>0</v>
      </c>
      <c r="R3705" s="95">
        <f t="shared" si="1787"/>
        <v>0</v>
      </c>
    </row>
    <row r="3706" spans="1:18" ht="18.600000000000001" thickBot="1" x14ac:dyDescent="0.35">
      <c r="A3706" s="2">
        <v>2022</v>
      </c>
      <c r="B3706" s="157" t="s">
        <v>479</v>
      </c>
      <c r="C3706" s="120" t="s">
        <v>212</v>
      </c>
      <c r="D3706" s="16" t="s">
        <v>172</v>
      </c>
      <c r="E3706" s="16">
        <v>13</v>
      </c>
      <c r="F3706" s="16" t="s">
        <v>19</v>
      </c>
      <c r="G3706" s="85" t="s">
        <v>206</v>
      </c>
      <c r="H3706" s="95">
        <f t="shared" si="1786"/>
        <v>3111246158</v>
      </c>
      <c r="I3706" s="95">
        <f t="shared" si="1786"/>
        <v>0</v>
      </c>
      <c r="J3706" s="95">
        <f t="shared" si="1786"/>
        <v>0</v>
      </c>
      <c r="K3706" s="95">
        <f t="shared" si="1786"/>
        <v>0</v>
      </c>
      <c r="L3706" s="95">
        <f t="shared" si="1786"/>
        <v>0</v>
      </c>
      <c r="M3706" s="95">
        <f t="shared" si="1776"/>
        <v>0</v>
      </c>
      <c r="N3706" s="95">
        <f>+N3707</f>
        <v>3111246158</v>
      </c>
      <c r="O3706" s="95">
        <f t="shared" si="1787"/>
        <v>3111246158</v>
      </c>
      <c r="P3706" s="95">
        <f t="shared" si="1787"/>
        <v>3111246158</v>
      </c>
      <c r="Q3706" s="95">
        <f t="shared" si="1787"/>
        <v>0</v>
      </c>
      <c r="R3706" s="95">
        <f t="shared" si="1787"/>
        <v>0</v>
      </c>
    </row>
    <row r="3707" spans="1:18" ht="18.600000000000001" thickBot="1" x14ac:dyDescent="0.35">
      <c r="A3707" s="2">
        <v>2022</v>
      </c>
      <c r="B3707" s="157" t="s">
        <v>479</v>
      </c>
      <c r="C3707" s="121" t="s">
        <v>213</v>
      </c>
      <c r="D3707" s="21" t="s">
        <v>172</v>
      </c>
      <c r="E3707" s="21">
        <v>13</v>
      </c>
      <c r="F3707" s="21" t="s">
        <v>19</v>
      </c>
      <c r="G3707" s="88" t="s">
        <v>208</v>
      </c>
      <c r="H3707" s="90">
        <v>3111246158</v>
      </c>
      <c r="I3707" s="90">
        <v>0</v>
      </c>
      <c r="J3707" s="90">
        <v>0</v>
      </c>
      <c r="K3707" s="90">
        <v>0</v>
      </c>
      <c r="L3707" s="90">
        <v>0</v>
      </c>
      <c r="M3707" s="90">
        <f t="shared" si="1776"/>
        <v>0</v>
      </c>
      <c r="N3707" s="90">
        <f>+H3707+M3707</f>
        <v>3111246158</v>
      </c>
      <c r="O3707" s="90">
        <v>3111246158</v>
      </c>
      <c r="P3707" s="90">
        <v>3111246158</v>
      </c>
      <c r="Q3707" s="90">
        <v>0</v>
      </c>
      <c r="R3707" s="90">
        <v>0</v>
      </c>
    </row>
    <row r="3708" spans="1:18" ht="63" thickBot="1" x14ac:dyDescent="0.35">
      <c r="A3708" s="2">
        <v>2022</v>
      </c>
      <c r="B3708" s="157" t="s">
        <v>479</v>
      </c>
      <c r="C3708" s="120" t="s">
        <v>214</v>
      </c>
      <c r="D3708" s="16" t="s">
        <v>172</v>
      </c>
      <c r="E3708" s="16">
        <v>13</v>
      </c>
      <c r="F3708" s="16" t="s">
        <v>19</v>
      </c>
      <c r="G3708" s="85" t="s">
        <v>215</v>
      </c>
      <c r="H3708" s="95">
        <f t="shared" ref="H3708:L3710" si="1788">+H3709</f>
        <v>267568660974</v>
      </c>
      <c r="I3708" s="95">
        <f t="shared" si="1788"/>
        <v>0</v>
      </c>
      <c r="J3708" s="95">
        <f t="shared" si="1788"/>
        <v>0</v>
      </c>
      <c r="K3708" s="95">
        <f t="shared" si="1788"/>
        <v>0</v>
      </c>
      <c r="L3708" s="95">
        <f t="shared" si="1788"/>
        <v>0</v>
      </c>
      <c r="M3708" s="95">
        <f t="shared" si="1776"/>
        <v>0</v>
      </c>
      <c r="N3708" s="95">
        <f>+N3709</f>
        <v>267568660974</v>
      </c>
      <c r="O3708" s="95">
        <f t="shared" ref="O3708:R3710" si="1789">+O3709</f>
        <v>267568660974</v>
      </c>
      <c r="P3708" s="95">
        <f t="shared" si="1789"/>
        <v>267568660974</v>
      </c>
      <c r="Q3708" s="95">
        <f t="shared" si="1789"/>
        <v>515340818</v>
      </c>
      <c r="R3708" s="95">
        <f t="shared" si="1789"/>
        <v>515340818</v>
      </c>
    </row>
    <row r="3709" spans="1:18" ht="63" thickBot="1" x14ac:dyDescent="0.35">
      <c r="A3709" s="2">
        <v>2022</v>
      </c>
      <c r="B3709" s="157" t="s">
        <v>479</v>
      </c>
      <c r="C3709" s="120" t="s">
        <v>216</v>
      </c>
      <c r="D3709" s="16" t="s">
        <v>172</v>
      </c>
      <c r="E3709" s="16">
        <v>13</v>
      </c>
      <c r="F3709" s="16" t="s">
        <v>19</v>
      </c>
      <c r="G3709" s="85" t="s">
        <v>215</v>
      </c>
      <c r="H3709" s="95">
        <f t="shared" si="1788"/>
        <v>267568660974</v>
      </c>
      <c r="I3709" s="95">
        <f t="shared" si="1788"/>
        <v>0</v>
      </c>
      <c r="J3709" s="95">
        <f t="shared" si="1788"/>
        <v>0</v>
      </c>
      <c r="K3709" s="95">
        <f t="shared" si="1788"/>
        <v>0</v>
      </c>
      <c r="L3709" s="95">
        <f t="shared" si="1788"/>
        <v>0</v>
      </c>
      <c r="M3709" s="95">
        <f t="shared" si="1776"/>
        <v>0</v>
      </c>
      <c r="N3709" s="95">
        <f>+N3710</f>
        <v>267568660974</v>
      </c>
      <c r="O3709" s="95">
        <f t="shared" si="1789"/>
        <v>267568660974</v>
      </c>
      <c r="P3709" s="95">
        <f t="shared" si="1789"/>
        <v>267568660974</v>
      </c>
      <c r="Q3709" s="95">
        <f t="shared" si="1789"/>
        <v>515340818</v>
      </c>
      <c r="R3709" s="95">
        <f t="shared" si="1789"/>
        <v>515340818</v>
      </c>
    </row>
    <row r="3710" spans="1:18" ht="18.600000000000001" thickBot="1" x14ac:dyDescent="0.35">
      <c r="A3710" s="2">
        <v>2022</v>
      </c>
      <c r="B3710" s="157" t="s">
        <v>479</v>
      </c>
      <c r="C3710" s="120" t="s">
        <v>217</v>
      </c>
      <c r="D3710" s="16" t="s">
        <v>172</v>
      </c>
      <c r="E3710" s="16">
        <v>13</v>
      </c>
      <c r="F3710" s="16" t="s">
        <v>19</v>
      </c>
      <c r="G3710" s="85" t="s">
        <v>218</v>
      </c>
      <c r="H3710" s="95">
        <f t="shared" si="1788"/>
        <v>267568660974</v>
      </c>
      <c r="I3710" s="95">
        <f t="shared" si="1788"/>
        <v>0</v>
      </c>
      <c r="J3710" s="95">
        <f t="shared" si="1788"/>
        <v>0</v>
      </c>
      <c r="K3710" s="95">
        <f t="shared" si="1788"/>
        <v>0</v>
      </c>
      <c r="L3710" s="95">
        <f t="shared" si="1788"/>
        <v>0</v>
      </c>
      <c r="M3710" s="95">
        <f t="shared" si="1776"/>
        <v>0</v>
      </c>
      <c r="N3710" s="95">
        <f>+N3711</f>
        <v>267568660974</v>
      </c>
      <c r="O3710" s="95">
        <f t="shared" si="1789"/>
        <v>267568660974</v>
      </c>
      <c r="P3710" s="95">
        <f t="shared" si="1789"/>
        <v>267568660974</v>
      </c>
      <c r="Q3710" s="95">
        <f t="shared" si="1789"/>
        <v>515340818</v>
      </c>
      <c r="R3710" s="95">
        <f t="shared" si="1789"/>
        <v>515340818</v>
      </c>
    </row>
    <row r="3711" spans="1:18" ht="18.600000000000001" thickBot="1" x14ac:dyDescent="0.35">
      <c r="A3711" s="2">
        <v>2022</v>
      </c>
      <c r="B3711" s="157" t="s">
        <v>479</v>
      </c>
      <c r="C3711" s="121" t="s">
        <v>219</v>
      </c>
      <c r="D3711" s="21" t="s">
        <v>172</v>
      </c>
      <c r="E3711" s="21">
        <v>13</v>
      </c>
      <c r="F3711" s="21" t="s">
        <v>19</v>
      </c>
      <c r="G3711" s="88" t="s">
        <v>208</v>
      </c>
      <c r="H3711" s="90">
        <v>267568660974</v>
      </c>
      <c r="I3711" s="90">
        <v>0</v>
      </c>
      <c r="J3711" s="90">
        <v>0</v>
      </c>
      <c r="K3711" s="90">
        <v>0</v>
      </c>
      <c r="L3711" s="90">
        <v>0</v>
      </c>
      <c r="M3711" s="90">
        <f t="shared" si="1776"/>
        <v>0</v>
      </c>
      <c r="N3711" s="90">
        <f>+H3711+M3711</f>
        <v>267568660974</v>
      </c>
      <c r="O3711" s="90">
        <v>267568660974</v>
      </c>
      <c r="P3711" s="90">
        <v>267568660974</v>
      </c>
      <c r="Q3711" s="90">
        <v>515340818</v>
      </c>
      <c r="R3711" s="90">
        <v>515340818</v>
      </c>
    </row>
    <row r="3712" spans="1:18" ht="78.599999999999994" thickBot="1" x14ac:dyDescent="0.35">
      <c r="A3712" s="2">
        <v>2022</v>
      </c>
      <c r="B3712" s="157" t="s">
        <v>479</v>
      </c>
      <c r="C3712" s="120" t="s">
        <v>220</v>
      </c>
      <c r="D3712" s="16" t="s">
        <v>172</v>
      </c>
      <c r="E3712" s="16">
        <v>13</v>
      </c>
      <c r="F3712" s="16" t="s">
        <v>19</v>
      </c>
      <c r="G3712" s="104" t="s">
        <v>221</v>
      </c>
      <c r="H3712" s="95">
        <f t="shared" ref="H3712:L3714" si="1790">+H3713</f>
        <v>175859178607</v>
      </c>
      <c r="I3712" s="95">
        <f t="shared" si="1790"/>
        <v>0</v>
      </c>
      <c r="J3712" s="95">
        <f t="shared" si="1790"/>
        <v>0</v>
      </c>
      <c r="K3712" s="95">
        <f t="shared" si="1790"/>
        <v>0</v>
      </c>
      <c r="L3712" s="95">
        <f t="shared" si="1790"/>
        <v>0</v>
      </c>
      <c r="M3712" s="95">
        <f t="shared" si="1776"/>
        <v>0</v>
      </c>
      <c r="N3712" s="95">
        <f>+N3713</f>
        <v>175859178607</v>
      </c>
      <c r="O3712" s="95">
        <f t="shared" ref="O3712:R3714" si="1791">+O3713</f>
        <v>175859178607</v>
      </c>
      <c r="P3712" s="95">
        <f t="shared" si="1791"/>
        <v>175859178607</v>
      </c>
      <c r="Q3712" s="95">
        <f t="shared" si="1791"/>
        <v>589163443</v>
      </c>
      <c r="R3712" s="95">
        <f t="shared" si="1791"/>
        <v>589163443</v>
      </c>
    </row>
    <row r="3713" spans="1:18" ht="78.599999999999994" thickBot="1" x14ac:dyDescent="0.35">
      <c r="A3713" s="2">
        <v>2022</v>
      </c>
      <c r="B3713" s="157" t="s">
        <v>479</v>
      </c>
      <c r="C3713" s="120" t="s">
        <v>222</v>
      </c>
      <c r="D3713" s="16" t="s">
        <v>172</v>
      </c>
      <c r="E3713" s="16">
        <v>13</v>
      </c>
      <c r="F3713" s="16" t="s">
        <v>19</v>
      </c>
      <c r="G3713" s="104" t="s">
        <v>221</v>
      </c>
      <c r="H3713" s="95">
        <f t="shared" si="1790"/>
        <v>175859178607</v>
      </c>
      <c r="I3713" s="95">
        <f t="shared" si="1790"/>
        <v>0</v>
      </c>
      <c r="J3713" s="95">
        <f t="shared" si="1790"/>
        <v>0</v>
      </c>
      <c r="K3713" s="95">
        <f t="shared" si="1790"/>
        <v>0</v>
      </c>
      <c r="L3713" s="95">
        <f t="shared" si="1790"/>
        <v>0</v>
      </c>
      <c r="M3713" s="95">
        <f t="shared" si="1776"/>
        <v>0</v>
      </c>
      <c r="N3713" s="95">
        <f>+N3714</f>
        <v>175859178607</v>
      </c>
      <c r="O3713" s="95">
        <f t="shared" si="1791"/>
        <v>175859178607</v>
      </c>
      <c r="P3713" s="95">
        <f t="shared" si="1791"/>
        <v>175859178607</v>
      </c>
      <c r="Q3713" s="95">
        <f t="shared" si="1791"/>
        <v>589163443</v>
      </c>
      <c r="R3713" s="95">
        <f t="shared" si="1791"/>
        <v>589163443</v>
      </c>
    </row>
    <row r="3714" spans="1:18" ht="18.600000000000001" thickBot="1" x14ac:dyDescent="0.35">
      <c r="A3714" s="2">
        <v>2022</v>
      </c>
      <c r="B3714" s="157" t="s">
        <v>479</v>
      </c>
      <c r="C3714" s="120" t="s">
        <v>223</v>
      </c>
      <c r="D3714" s="16" t="s">
        <v>172</v>
      </c>
      <c r="E3714" s="16">
        <v>13</v>
      </c>
      <c r="F3714" s="16" t="s">
        <v>19</v>
      </c>
      <c r="G3714" s="85" t="s">
        <v>218</v>
      </c>
      <c r="H3714" s="95">
        <f t="shared" si="1790"/>
        <v>175859178607</v>
      </c>
      <c r="I3714" s="95">
        <f t="shared" si="1790"/>
        <v>0</v>
      </c>
      <c r="J3714" s="95">
        <f t="shared" si="1790"/>
        <v>0</v>
      </c>
      <c r="K3714" s="95">
        <f t="shared" si="1790"/>
        <v>0</v>
      </c>
      <c r="L3714" s="95">
        <f t="shared" si="1790"/>
        <v>0</v>
      </c>
      <c r="M3714" s="95">
        <f t="shared" si="1776"/>
        <v>0</v>
      </c>
      <c r="N3714" s="95">
        <f>+N3715</f>
        <v>175859178607</v>
      </c>
      <c r="O3714" s="95">
        <f t="shared" si="1791"/>
        <v>175859178607</v>
      </c>
      <c r="P3714" s="95">
        <f t="shared" si="1791"/>
        <v>175859178607</v>
      </c>
      <c r="Q3714" s="95">
        <f t="shared" si="1791"/>
        <v>589163443</v>
      </c>
      <c r="R3714" s="95">
        <f t="shared" si="1791"/>
        <v>589163443</v>
      </c>
    </row>
    <row r="3715" spans="1:18" ht="18.600000000000001" thickBot="1" x14ac:dyDescent="0.35">
      <c r="A3715" s="2">
        <v>2022</v>
      </c>
      <c r="B3715" s="157" t="s">
        <v>479</v>
      </c>
      <c r="C3715" s="121" t="s">
        <v>224</v>
      </c>
      <c r="D3715" s="21" t="s">
        <v>172</v>
      </c>
      <c r="E3715" s="21">
        <v>13</v>
      </c>
      <c r="F3715" s="21" t="s">
        <v>19</v>
      </c>
      <c r="G3715" s="88" t="s">
        <v>208</v>
      </c>
      <c r="H3715" s="90">
        <v>175859178607</v>
      </c>
      <c r="I3715" s="90">
        <v>0</v>
      </c>
      <c r="J3715" s="90">
        <v>0</v>
      </c>
      <c r="K3715" s="90">
        <v>0</v>
      </c>
      <c r="L3715" s="90">
        <v>0</v>
      </c>
      <c r="M3715" s="90">
        <f t="shared" si="1776"/>
        <v>0</v>
      </c>
      <c r="N3715" s="90">
        <f>+H3715+M3715</f>
        <v>175859178607</v>
      </c>
      <c r="O3715" s="90">
        <v>175859178607</v>
      </c>
      <c r="P3715" s="90">
        <v>175859178607</v>
      </c>
      <c r="Q3715" s="90">
        <v>589163443</v>
      </c>
      <c r="R3715" s="90">
        <v>589163443</v>
      </c>
    </row>
    <row r="3716" spans="1:18" ht="63" thickBot="1" x14ac:dyDescent="0.35">
      <c r="A3716" s="2">
        <v>2022</v>
      </c>
      <c r="B3716" s="157" t="s">
        <v>479</v>
      </c>
      <c r="C3716" s="120" t="s">
        <v>225</v>
      </c>
      <c r="D3716" s="16" t="s">
        <v>172</v>
      </c>
      <c r="E3716" s="16">
        <v>13</v>
      </c>
      <c r="F3716" s="16" t="s">
        <v>19</v>
      </c>
      <c r="G3716" s="85" t="s">
        <v>226</v>
      </c>
      <c r="H3716" s="95">
        <f t="shared" ref="H3716:L3718" si="1792">+H3717</f>
        <v>253083219752</v>
      </c>
      <c r="I3716" s="95">
        <f t="shared" si="1792"/>
        <v>0</v>
      </c>
      <c r="J3716" s="95">
        <f t="shared" si="1792"/>
        <v>0</v>
      </c>
      <c r="K3716" s="95">
        <f t="shared" si="1792"/>
        <v>0</v>
      </c>
      <c r="L3716" s="95">
        <f t="shared" si="1792"/>
        <v>0</v>
      </c>
      <c r="M3716" s="95">
        <f t="shared" si="1776"/>
        <v>0</v>
      </c>
      <c r="N3716" s="95">
        <f>+N3717</f>
        <v>253083219752</v>
      </c>
      <c r="O3716" s="95">
        <f t="shared" ref="O3716:R3718" si="1793">+O3717</f>
        <v>253083219752</v>
      </c>
      <c r="P3716" s="95">
        <f t="shared" si="1793"/>
        <v>253083219752</v>
      </c>
      <c r="Q3716" s="95">
        <f t="shared" si="1793"/>
        <v>8076357952</v>
      </c>
      <c r="R3716" s="95">
        <f t="shared" si="1793"/>
        <v>8076357952</v>
      </c>
    </row>
    <row r="3717" spans="1:18" ht="63" thickBot="1" x14ac:dyDescent="0.35">
      <c r="A3717" s="2">
        <v>2022</v>
      </c>
      <c r="B3717" s="157" t="s">
        <v>479</v>
      </c>
      <c r="C3717" s="120" t="s">
        <v>227</v>
      </c>
      <c r="D3717" s="16" t="s">
        <v>172</v>
      </c>
      <c r="E3717" s="16">
        <v>13</v>
      </c>
      <c r="F3717" s="16" t="s">
        <v>19</v>
      </c>
      <c r="G3717" s="104" t="s">
        <v>226</v>
      </c>
      <c r="H3717" s="95">
        <f t="shared" si="1792"/>
        <v>253083219752</v>
      </c>
      <c r="I3717" s="95">
        <f t="shared" si="1792"/>
        <v>0</v>
      </c>
      <c r="J3717" s="95">
        <f t="shared" si="1792"/>
        <v>0</v>
      </c>
      <c r="K3717" s="95">
        <f t="shared" si="1792"/>
        <v>0</v>
      </c>
      <c r="L3717" s="95">
        <f t="shared" si="1792"/>
        <v>0</v>
      </c>
      <c r="M3717" s="95">
        <f t="shared" si="1776"/>
        <v>0</v>
      </c>
      <c r="N3717" s="95">
        <f>+N3718</f>
        <v>253083219752</v>
      </c>
      <c r="O3717" s="95">
        <f t="shared" si="1793"/>
        <v>253083219752</v>
      </c>
      <c r="P3717" s="95">
        <f t="shared" si="1793"/>
        <v>253083219752</v>
      </c>
      <c r="Q3717" s="95">
        <f t="shared" si="1793"/>
        <v>8076357952</v>
      </c>
      <c r="R3717" s="95">
        <f t="shared" si="1793"/>
        <v>8076357952</v>
      </c>
    </row>
    <row r="3718" spans="1:18" ht="18.600000000000001" thickBot="1" x14ac:dyDescent="0.35">
      <c r="A3718" s="2">
        <v>2022</v>
      </c>
      <c r="B3718" s="157" t="s">
        <v>479</v>
      </c>
      <c r="C3718" s="120" t="s">
        <v>228</v>
      </c>
      <c r="D3718" s="16" t="s">
        <v>172</v>
      </c>
      <c r="E3718" s="16">
        <v>13</v>
      </c>
      <c r="F3718" s="16" t="s">
        <v>19</v>
      </c>
      <c r="G3718" s="85" t="s">
        <v>218</v>
      </c>
      <c r="H3718" s="95">
        <f t="shared" si="1792"/>
        <v>253083219752</v>
      </c>
      <c r="I3718" s="95">
        <f t="shared" si="1792"/>
        <v>0</v>
      </c>
      <c r="J3718" s="95">
        <f t="shared" si="1792"/>
        <v>0</v>
      </c>
      <c r="K3718" s="95">
        <f t="shared" si="1792"/>
        <v>0</v>
      </c>
      <c r="L3718" s="95">
        <f t="shared" si="1792"/>
        <v>0</v>
      </c>
      <c r="M3718" s="95">
        <f t="shared" si="1776"/>
        <v>0</v>
      </c>
      <c r="N3718" s="95">
        <f>+N3719</f>
        <v>253083219752</v>
      </c>
      <c r="O3718" s="95">
        <f t="shared" si="1793"/>
        <v>253083219752</v>
      </c>
      <c r="P3718" s="95">
        <f t="shared" si="1793"/>
        <v>253083219752</v>
      </c>
      <c r="Q3718" s="95">
        <f t="shared" si="1793"/>
        <v>8076357952</v>
      </c>
      <c r="R3718" s="95">
        <f t="shared" si="1793"/>
        <v>8076357952</v>
      </c>
    </row>
    <row r="3719" spans="1:18" ht="18.600000000000001" thickBot="1" x14ac:dyDescent="0.35">
      <c r="A3719" s="2">
        <v>2022</v>
      </c>
      <c r="B3719" s="157" t="s">
        <v>479</v>
      </c>
      <c r="C3719" s="121" t="s">
        <v>229</v>
      </c>
      <c r="D3719" s="21" t="s">
        <v>172</v>
      </c>
      <c r="E3719" s="21">
        <v>13</v>
      </c>
      <c r="F3719" s="21" t="s">
        <v>19</v>
      </c>
      <c r="G3719" s="88" t="s">
        <v>208</v>
      </c>
      <c r="H3719" s="90">
        <v>253083219752</v>
      </c>
      <c r="I3719" s="90">
        <v>0</v>
      </c>
      <c r="J3719" s="90">
        <v>0</v>
      </c>
      <c r="K3719" s="90">
        <v>0</v>
      </c>
      <c r="L3719" s="90">
        <v>0</v>
      </c>
      <c r="M3719" s="90">
        <f t="shared" si="1776"/>
        <v>0</v>
      </c>
      <c r="N3719" s="90">
        <f>+H3719+M3719</f>
        <v>253083219752</v>
      </c>
      <c r="O3719" s="90">
        <v>253083219752</v>
      </c>
      <c r="P3719" s="90">
        <v>253083219752</v>
      </c>
      <c r="Q3719" s="90">
        <v>8076357952</v>
      </c>
      <c r="R3719" s="90">
        <v>8076357952</v>
      </c>
    </row>
    <row r="3720" spans="1:18" ht="78.599999999999994" thickBot="1" x14ac:dyDescent="0.35">
      <c r="A3720" s="2">
        <v>2022</v>
      </c>
      <c r="B3720" s="157" t="s">
        <v>479</v>
      </c>
      <c r="C3720" s="120" t="s">
        <v>230</v>
      </c>
      <c r="D3720" s="16" t="s">
        <v>172</v>
      </c>
      <c r="E3720" s="16">
        <v>13</v>
      </c>
      <c r="F3720" s="16" t="s">
        <v>19</v>
      </c>
      <c r="G3720" s="85" t="s">
        <v>231</v>
      </c>
      <c r="H3720" s="95">
        <f t="shared" ref="H3720:L3722" si="1794">+H3721</f>
        <v>243923443489</v>
      </c>
      <c r="I3720" s="95">
        <f t="shared" si="1794"/>
        <v>0</v>
      </c>
      <c r="J3720" s="95">
        <f t="shared" si="1794"/>
        <v>0</v>
      </c>
      <c r="K3720" s="95">
        <f t="shared" si="1794"/>
        <v>0</v>
      </c>
      <c r="L3720" s="95">
        <f t="shared" si="1794"/>
        <v>0</v>
      </c>
      <c r="M3720" s="95">
        <f t="shared" si="1776"/>
        <v>0</v>
      </c>
      <c r="N3720" s="95">
        <f>+N3721</f>
        <v>243923443489</v>
      </c>
      <c r="O3720" s="95">
        <f t="shared" ref="O3720:R3722" si="1795">+O3721</f>
        <v>243923443489</v>
      </c>
      <c r="P3720" s="95">
        <f t="shared" si="1795"/>
        <v>243923443489</v>
      </c>
      <c r="Q3720" s="95">
        <f t="shared" si="1795"/>
        <v>21653320129</v>
      </c>
      <c r="R3720" s="95">
        <f t="shared" si="1795"/>
        <v>21653320129</v>
      </c>
    </row>
    <row r="3721" spans="1:18" ht="78.599999999999994" thickBot="1" x14ac:dyDescent="0.35">
      <c r="A3721" s="2">
        <v>2022</v>
      </c>
      <c r="B3721" s="157" t="s">
        <v>479</v>
      </c>
      <c r="C3721" s="120" t="s">
        <v>232</v>
      </c>
      <c r="D3721" s="16" t="s">
        <v>172</v>
      </c>
      <c r="E3721" s="16">
        <v>13</v>
      </c>
      <c r="F3721" s="16" t="s">
        <v>19</v>
      </c>
      <c r="G3721" s="85" t="s">
        <v>231</v>
      </c>
      <c r="H3721" s="95">
        <f t="shared" si="1794"/>
        <v>243923443489</v>
      </c>
      <c r="I3721" s="95">
        <f t="shared" si="1794"/>
        <v>0</v>
      </c>
      <c r="J3721" s="95">
        <f t="shared" si="1794"/>
        <v>0</v>
      </c>
      <c r="K3721" s="95">
        <f t="shared" si="1794"/>
        <v>0</v>
      </c>
      <c r="L3721" s="95">
        <f t="shared" si="1794"/>
        <v>0</v>
      </c>
      <c r="M3721" s="95">
        <f t="shared" si="1776"/>
        <v>0</v>
      </c>
      <c r="N3721" s="95">
        <f>+N3722</f>
        <v>243923443489</v>
      </c>
      <c r="O3721" s="95">
        <f t="shared" si="1795"/>
        <v>243923443489</v>
      </c>
      <c r="P3721" s="95">
        <f t="shared" si="1795"/>
        <v>243923443489</v>
      </c>
      <c r="Q3721" s="95">
        <f t="shared" si="1795"/>
        <v>21653320129</v>
      </c>
      <c r="R3721" s="95">
        <f t="shared" si="1795"/>
        <v>21653320129</v>
      </c>
    </row>
    <row r="3722" spans="1:18" ht="18.600000000000001" thickBot="1" x14ac:dyDescent="0.35">
      <c r="A3722" s="2">
        <v>2022</v>
      </c>
      <c r="B3722" s="157" t="s">
        <v>479</v>
      </c>
      <c r="C3722" s="120" t="s">
        <v>233</v>
      </c>
      <c r="D3722" s="16" t="s">
        <v>172</v>
      </c>
      <c r="E3722" s="16">
        <v>13</v>
      </c>
      <c r="F3722" s="16" t="s">
        <v>19</v>
      </c>
      <c r="G3722" s="85" t="s">
        <v>218</v>
      </c>
      <c r="H3722" s="95">
        <f t="shared" si="1794"/>
        <v>243923443489</v>
      </c>
      <c r="I3722" s="95">
        <f t="shared" si="1794"/>
        <v>0</v>
      </c>
      <c r="J3722" s="95">
        <f t="shared" si="1794"/>
        <v>0</v>
      </c>
      <c r="K3722" s="95">
        <f t="shared" si="1794"/>
        <v>0</v>
      </c>
      <c r="L3722" s="95">
        <f t="shared" si="1794"/>
        <v>0</v>
      </c>
      <c r="M3722" s="95">
        <f t="shared" si="1776"/>
        <v>0</v>
      </c>
      <c r="N3722" s="95">
        <f>+N3723</f>
        <v>243923443489</v>
      </c>
      <c r="O3722" s="95">
        <f t="shared" si="1795"/>
        <v>243923443489</v>
      </c>
      <c r="P3722" s="95">
        <f t="shared" si="1795"/>
        <v>243923443489</v>
      </c>
      <c r="Q3722" s="95">
        <f t="shared" si="1795"/>
        <v>21653320129</v>
      </c>
      <c r="R3722" s="95">
        <f t="shared" si="1795"/>
        <v>21653320129</v>
      </c>
    </row>
    <row r="3723" spans="1:18" ht="18.600000000000001" thickBot="1" x14ac:dyDescent="0.35">
      <c r="A3723" s="2">
        <v>2022</v>
      </c>
      <c r="B3723" s="157" t="s">
        <v>479</v>
      </c>
      <c r="C3723" s="121" t="s">
        <v>234</v>
      </c>
      <c r="D3723" s="21" t="s">
        <v>172</v>
      </c>
      <c r="E3723" s="21">
        <v>13</v>
      </c>
      <c r="F3723" s="21" t="s">
        <v>19</v>
      </c>
      <c r="G3723" s="88" t="s">
        <v>208</v>
      </c>
      <c r="H3723" s="90">
        <v>243923443489</v>
      </c>
      <c r="I3723" s="90">
        <v>0</v>
      </c>
      <c r="J3723" s="90">
        <v>0</v>
      </c>
      <c r="K3723" s="90">
        <v>0</v>
      </c>
      <c r="L3723" s="90">
        <v>0</v>
      </c>
      <c r="M3723" s="90">
        <f t="shared" si="1776"/>
        <v>0</v>
      </c>
      <c r="N3723" s="90">
        <f>+H3723+M3723</f>
        <v>243923443489</v>
      </c>
      <c r="O3723" s="90">
        <v>243923443489</v>
      </c>
      <c r="P3723" s="90">
        <v>243923443489</v>
      </c>
      <c r="Q3723" s="90">
        <v>21653320129</v>
      </c>
      <c r="R3723" s="90">
        <v>21653320129</v>
      </c>
    </row>
    <row r="3724" spans="1:18" ht="63" thickBot="1" x14ac:dyDescent="0.35">
      <c r="A3724" s="2">
        <v>2022</v>
      </c>
      <c r="B3724" s="157" t="s">
        <v>479</v>
      </c>
      <c r="C3724" s="120" t="s">
        <v>235</v>
      </c>
      <c r="D3724" s="16" t="s">
        <v>172</v>
      </c>
      <c r="E3724" s="16">
        <v>13</v>
      </c>
      <c r="F3724" s="16" t="s">
        <v>19</v>
      </c>
      <c r="G3724" s="85" t="s">
        <v>236</v>
      </c>
      <c r="H3724" s="95">
        <f t="shared" ref="H3724:L3726" si="1796">+H3725</f>
        <v>173754342655</v>
      </c>
      <c r="I3724" s="95">
        <f t="shared" si="1796"/>
        <v>0</v>
      </c>
      <c r="J3724" s="95">
        <f t="shared" si="1796"/>
        <v>0</v>
      </c>
      <c r="K3724" s="95">
        <f t="shared" si="1796"/>
        <v>0</v>
      </c>
      <c r="L3724" s="95">
        <f t="shared" si="1796"/>
        <v>0</v>
      </c>
      <c r="M3724" s="95">
        <f t="shared" si="1776"/>
        <v>0</v>
      </c>
      <c r="N3724" s="95">
        <f>+N3725</f>
        <v>173754342655</v>
      </c>
      <c r="O3724" s="95">
        <f t="shared" ref="O3724:R3726" si="1797">+O3725</f>
        <v>173754342655</v>
      </c>
      <c r="P3724" s="95">
        <f t="shared" si="1797"/>
        <v>173754342655</v>
      </c>
      <c r="Q3724" s="95">
        <f t="shared" si="1797"/>
        <v>26218470693</v>
      </c>
      <c r="R3724" s="95">
        <f t="shared" si="1797"/>
        <v>26218470693</v>
      </c>
    </row>
    <row r="3725" spans="1:18" ht="63" thickBot="1" x14ac:dyDescent="0.35">
      <c r="A3725" s="2">
        <v>2022</v>
      </c>
      <c r="B3725" s="157" t="s">
        <v>479</v>
      </c>
      <c r="C3725" s="120" t="s">
        <v>237</v>
      </c>
      <c r="D3725" s="16" t="s">
        <v>172</v>
      </c>
      <c r="E3725" s="16">
        <v>13</v>
      </c>
      <c r="F3725" s="16" t="s">
        <v>19</v>
      </c>
      <c r="G3725" s="104" t="s">
        <v>236</v>
      </c>
      <c r="H3725" s="95">
        <f t="shared" si="1796"/>
        <v>173754342655</v>
      </c>
      <c r="I3725" s="95">
        <f t="shared" si="1796"/>
        <v>0</v>
      </c>
      <c r="J3725" s="95">
        <f t="shared" si="1796"/>
        <v>0</v>
      </c>
      <c r="K3725" s="95">
        <f t="shared" si="1796"/>
        <v>0</v>
      </c>
      <c r="L3725" s="95">
        <f t="shared" si="1796"/>
        <v>0</v>
      </c>
      <c r="M3725" s="95">
        <f t="shared" si="1776"/>
        <v>0</v>
      </c>
      <c r="N3725" s="95">
        <f>+N3726</f>
        <v>173754342655</v>
      </c>
      <c r="O3725" s="95">
        <f t="shared" si="1797"/>
        <v>173754342655</v>
      </c>
      <c r="P3725" s="95">
        <f t="shared" si="1797"/>
        <v>173754342655</v>
      </c>
      <c r="Q3725" s="95">
        <f t="shared" si="1797"/>
        <v>26218470693</v>
      </c>
      <c r="R3725" s="95">
        <f t="shared" si="1797"/>
        <v>26218470693</v>
      </c>
    </row>
    <row r="3726" spans="1:18" ht="18.600000000000001" thickBot="1" x14ac:dyDescent="0.35">
      <c r="A3726" s="2">
        <v>2022</v>
      </c>
      <c r="B3726" s="157" t="s">
        <v>479</v>
      </c>
      <c r="C3726" s="120" t="s">
        <v>238</v>
      </c>
      <c r="D3726" s="16" t="s">
        <v>172</v>
      </c>
      <c r="E3726" s="16">
        <v>13</v>
      </c>
      <c r="F3726" s="16" t="s">
        <v>19</v>
      </c>
      <c r="G3726" s="85" t="s">
        <v>218</v>
      </c>
      <c r="H3726" s="95">
        <f t="shared" si="1796"/>
        <v>173754342655</v>
      </c>
      <c r="I3726" s="95">
        <f t="shared" si="1796"/>
        <v>0</v>
      </c>
      <c r="J3726" s="95">
        <f t="shared" si="1796"/>
        <v>0</v>
      </c>
      <c r="K3726" s="95">
        <f t="shared" si="1796"/>
        <v>0</v>
      </c>
      <c r="L3726" s="95">
        <f t="shared" si="1796"/>
        <v>0</v>
      </c>
      <c r="M3726" s="95">
        <f t="shared" si="1776"/>
        <v>0</v>
      </c>
      <c r="N3726" s="95">
        <f>+N3727</f>
        <v>173754342655</v>
      </c>
      <c r="O3726" s="95">
        <f t="shared" si="1797"/>
        <v>173754342655</v>
      </c>
      <c r="P3726" s="95">
        <f t="shared" si="1797"/>
        <v>173754342655</v>
      </c>
      <c r="Q3726" s="95">
        <f t="shared" si="1797"/>
        <v>26218470693</v>
      </c>
      <c r="R3726" s="95">
        <f t="shared" si="1797"/>
        <v>26218470693</v>
      </c>
    </row>
    <row r="3727" spans="1:18" ht="18.600000000000001" thickBot="1" x14ac:dyDescent="0.35">
      <c r="A3727" s="2">
        <v>2022</v>
      </c>
      <c r="B3727" s="157" t="s">
        <v>479</v>
      </c>
      <c r="C3727" s="121" t="s">
        <v>239</v>
      </c>
      <c r="D3727" s="21" t="s">
        <v>172</v>
      </c>
      <c r="E3727" s="21">
        <v>13</v>
      </c>
      <c r="F3727" s="21" t="s">
        <v>19</v>
      </c>
      <c r="G3727" s="88" t="s">
        <v>208</v>
      </c>
      <c r="H3727" s="90">
        <v>173754342655</v>
      </c>
      <c r="I3727" s="90">
        <v>0</v>
      </c>
      <c r="J3727" s="90">
        <v>0</v>
      </c>
      <c r="K3727" s="90">
        <v>0</v>
      </c>
      <c r="L3727" s="90">
        <v>0</v>
      </c>
      <c r="M3727" s="90">
        <f t="shared" si="1776"/>
        <v>0</v>
      </c>
      <c r="N3727" s="90">
        <f>+H3727+M3727</f>
        <v>173754342655</v>
      </c>
      <c r="O3727" s="90">
        <v>173754342655</v>
      </c>
      <c r="P3727" s="90">
        <v>173754342655</v>
      </c>
      <c r="Q3727" s="90">
        <v>26218470693</v>
      </c>
      <c r="R3727" s="90">
        <v>26218470693</v>
      </c>
    </row>
    <row r="3728" spans="1:18" ht="63" thickBot="1" x14ac:dyDescent="0.35">
      <c r="A3728" s="2">
        <v>2022</v>
      </c>
      <c r="B3728" s="157" t="s">
        <v>479</v>
      </c>
      <c r="C3728" s="120" t="s">
        <v>240</v>
      </c>
      <c r="D3728" s="16" t="s">
        <v>172</v>
      </c>
      <c r="E3728" s="16">
        <v>13</v>
      </c>
      <c r="F3728" s="16" t="s">
        <v>19</v>
      </c>
      <c r="G3728" s="85" t="s">
        <v>241</v>
      </c>
      <c r="H3728" s="95">
        <f t="shared" ref="H3728:L3730" si="1798">+H3729</f>
        <v>188036887431</v>
      </c>
      <c r="I3728" s="95">
        <f t="shared" si="1798"/>
        <v>0</v>
      </c>
      <c r="J3728" s="95">
        <f t="shared" si="1798"/>
        <v>0</v>
      </c>
      <c r="K3728" s="95">
        <f t="shared" si="1798"/>
        <v>0</v>
      </c>
      <c r="L3728" s="95">
        <f t="shared" si="1798"/>
        <v>0</v>
      </c>
      <c r="M3728" s="95">
        <f t="shared" si="1776"/>
        <v>0</v>
      </c>
      <c r="N3728" s="95">
        <f>+N3729</f>
        <v>188036887431</v>
      </c>
      <c r="O3728" s="95">
        <f t="shared" ref="O3728:R3730" si="1799">+O3729</f>
        <v>188036887431</v>
      </c>
      <c r="P3728" s="95">
        <f t="shared" si="1799"/>
        <v>188036887431</v>
      </c>
      <c r="Q3728" s="95">
        <f t="shared" si="1799"/>
        <v>31914916292</v>
      </c>
      <c r="R3728" s="95">
        <f t="shared" si="1799"/>
        <v>31914916292</v>
      </c>
    </row>
    <row r="3729" spans="1:18" ht="63" thickBot="1" x14ac:dyDescent="0.35">
      <c r="A3729" s="2">
        <v>2022</v>
      </c>
      <c r="B3729" s="157" t="s">
        <v>479</v>
      </c>
      <c r="C3729" s="120" t="s">
        <v>242</v>
      </c>
      <c r="D3729" s="16" t="s">
        <v>172</v>
      </c>
      <c r="E3729" s="16">
        <v>13</v>
      </c>
      <c r="F3729" s="16" t="s">
        <v>19</v>
      </c>
      <c r="G3729" s="104" t="s">
        <v>241</v>
      </c>
      <c r="H3729" s="95">
        <f t="shared" si="1798"/>
        <v>188036887431</v>
      </c>
      <c r="I3729" s="95">
        <f t="shared" si="1798"/>
        <v>0</v>
      </c>
      <c r="J3729" s="95">
        <f t="shared" si="1798"/>
        <v>0</v>
      </c>
      <c r="K3729" s="95">
        <f t="shared" si="1798"/>
        <v>0</v>
      </c>
      <c r="L3729" s="95">
        <f t="shared" si="1798"/>
        <v>0</v>
      </c>
      <c r="M3729" s="95">
        <f t="shared" si="1776"/>
        <v>0</v>
      </c>
      <c r="N3729" s="95">
        <f>+N3730</f>
        <v>188036887431</v>
      </c>
      <c r="O3729" s="95">
        <f t="shared" si="1799"/>
        <v>188036887431</v>
      </c>
      <c r="P3729" s="95">
        <f t="shared" si="1799"/>
        <v>188036887431</v>
      </c>
      <c r="Q3729" s="95">
        <f t="shared" si="1799"/>
        <v>31914916292</v>
      </c>
      <c r="R3729" s="95">
        <f t="shared" si="1799"/>
        <v>31914916292</v>
      </c>
    </row>
    <row r="3730" spans="1:18" ht="18.600000000000001" thickBot="1" x14ac:dyDescent="0.35">
      <c r="A3730" s="2">
        <v>2022</v>
      </c>
      <c r="B3730" s="157" t="s">
        <v>479</v>
      </c>
      <c r="C3730" s="120" t="s">
        <v>243</v>
      </c>
      <c r="D3730" s="16" t="s">
        <v>172</v>
      </c>
      <c r="E3730" s="16">
        <v>13</v>
      </c>
      <c r="F3730" s="16" t="s">
        <v>19</v>
      </c>
      <c r="G3730" s="85" t="s">
        <v>218</v>
      </c>
      <c r="H3730" s="95">
        <f t="shared" si="1798"/>
        <v>188036887431</v>
      </c>
      <c r="I3730" s="95">
        <f t="shared" si="1798"/>
        <v>0</v>
      </c>
      <c r="J3730" s="95">
        <f t="shared" si="1798"/>
        <v>0</v>
      </c>
      <c r="K3730" s="95">
        <f t="shared" si="1798"/>
        <v>0</v>
      </c>
      <c r="L3730" s="95">
        <f t="shared" si="1798"/>
        <v>0</v>
      </c>
      <c r="M3730" s="95">
        <f t="shared" si="1776"/>
        <v>0</v>
      </c>
      <c r="N3730" s="95">
        <f>+N3731</f>
        <v>188036887431</v>
      </c>
      <c r="O3730" s="95">
        <f t="shared" si="1799"/>
        <v>188036887431</v>
      </c>
      <c r="P3730" s="95">
        <f t="shared" si="1799"/>
        <v>188036887431</v>
      </c>
      <c r="Q3730" s="95">
        <f t="shared" si="1799"/>
        <v>31914916292</v>
      </c>
      <c r="R3730" s="95">
        <f t="shared" si="1799"/>
        <v>31914916292</v>
      </c>
    </row>
    <row r="3731" spans="1:18" ht="18.600000000000001" thickBot="1" x14ac:dyDescent="0.35">
      <c r="A3731" s="2">
        <v>2022</v>
      </c>
      <c r="B3731" s="157" t="s">
        <v>479</v>
      </c>
      <c r="C3731" s="121" t="s">
        <v>244</v>
      </c>
      <c r="D3731" s="21" t="s">
        <v>172</v>
      </c>
      <c r="E3731" s="21">
        <v>13</v>
      </c>
      <c r="F3731" s="21" t="s">
        <v>19</v>
      </c>
      <c r="G3731" s="88" t="s">
        <v>208</v>
      </c>
      <c r="H3731" s="90">
        <v>188036887431</v>
      </c>
      <c r="I3731" s="90">
        <v>0</v>
      </c>
      <c r="J3731" s="90">
        <v>0</v>
      </c>
      <c r="K3731" s="90">
        <v>0</v>
      </c>
      <c r="L3731" s="90">
        <v>0</v>
      </c>
      <c r="M3731" s="90">
        <f t="shared" si="1776"/>
        <v>0</v>
      </c>
      <c r="N3731" s="90">
        <f>+H3731+M3731</f>
        <v>188036887431</v>
      </c>
      <c r="O3731" s="90">
        <v>188036887431</v>
      </c>
      <c r="P3731" s="90">
        <v>188036887431</v>
      </c>
      <c r="Q3731" s="90">
        <v>31914916292</v>
      </c>
      <c r="R3731" s="90">
        <v>31914916292</v>
      </c>
    </row>
    <row r="3732" spans="1:18" ht="63" thickBot="1" x14ac:dyDescent="0.35">
      <c r="A3732" s="2">
        <v>2022</v>
      </c>
      <c r="B3732" s="157" t="s">
        <v>479</v>
      </c>
      <c r="C3732" s="120" t="s">
        <v>245</v>
      </c>
      <c r="D3732" s="16" t="s">
        <v>172</v>
      </c>
      <c r="E3732" s="16">
        <v>13</v>
      </c>
      <c r="F3732" s="16" t="s">
        <v>19</v>
      </c>
      <c r="G3732" s="85" t="s">
        <v>246</v>
      </c>
      <c r="H3732" s="95">
        <f t="shared" ref="H3732:L3734" si="1800">+H3733</f>
        <v>230526549416</v>
      </c>
      <c r="I3732" s="95">
        <f t="shared" si="1800"/>
        <v>0</v>
      </c>
      <c r="J3732" s="95">
        <f t="shared" si="1800"/>
        <v>0</v>
      </c>
      <c r="K3732" s="95">
        <f t="shared" si="1800"/>
        <v>0</v>
      </c>
      <c r="L3732" s="95">
        <f t="shared" si="1800"/>
        <v>0</v>
      </c>
      <c r="M3732" s="95">
        <f t="shared" si="1776"/>
        <v>0</v>
      </c>
      <c r="N3732" s="95">
        <f>+N3733</f>
        <v>230526549416</v>
      </c>
      <c r="O3732" s="95">
        <f t="shared" ref="O3732:R3734" si="1801">+O3733</f>
        <v>230526549416</v>
      </c>
      <c r="P3732" s="95">
        <f t="shared" si="1801"/>
        <v>230526549416</v>
      </c>
      <c r="Q3732" s="95">
        <f t="shared" si="1801"/>
        <v>27184528940</v>
      </c>
      <c r="R3732" s="95">
        <f t="shared" si="1801"/>
        <v>27184528940</v>
      </c>
    </row>
    <row r="3733" spans="1:18" ht="63" thickBot="1" x14ac:dyDescent="0.35">
      <c r="A3733" s="2">
        <v>2022</v>
      </c>
      <c r="B3733" s="157" t="s">
        <v>479</v>
      </c>
      <c r="C3733" s="120" t="s">
        <v>247</v>
      </c>
      <c r="D3733" s="16" t="s">
        <v>172</v>
      </c>
      <c r="E3733" s="16">
        <v>13</v>
      </c>
      <c r="F3733" s="16" t="s">
        <v>19</v>
      </c>
      <c r="G3733" s="104" t="s">
        <v>246</v>
      </c>
      <c r="H3733" s="95">
        <f t="shared" si="1800"/>
        <v>230526549416</v>
      </c>
      <c r="I3733" s="95">
        <f t="shared" si="1800"/>
        <v>0</v>
      </c>
      <c r="J3733" s="95">
        <f t="shared" si="1800"/>
        <v>0</v>
      </c>
      <c r="K3733" s="95">
        <f t="shared" si="1800"/>
        <v>0</v>
      </c>
      <c r="L3733" s="95">
        <f t="shared" si="1800"/>
        <v>0</v>
      </c>
      <c r="M3733" s="95">
        <f t="shared" si="1776"/>
        <v>0</v>
      </c>
      <c r="N3733" s="95">
        <f>+N3734</f>
        <v>230526549416</v>
      </c>
      <c r="O3733" s="95">
        <f t="shared" si="1801"/>
        <v>230526549416</v>
      </c>
      <c r="P3733" s="95">
        <f t="shared" si="1801"/>
        <v>230526549416</v>
      </c>
      <c r="Q3733" s="95">
        <f t="shared" si="1801"/>
        <v>27184528940</v>
      </c>
      <c r="R3733" s="95">
        <f t="shared" si="1801"/>
        <v>27184528940</v>
      </c>
    </row>
    <row r="3734" spans="1:18" ht="18.600000000000001" thickBot="1" x14ac:dyDescent="0.35">
      <c r="A3734" s="2">
        <v>2022</v>
      </c>
      <c r="B3734" s="157" t="s">
        <v>479</v>
      </c>
      <c r="C3734" s="120" t="s">
        <v>248</v>
      </c>
      <c r="D3734" s="16" t="s">
        <v>172</v>
      </c>
      <c r="E3734" s="16">
        <v>13</v>
      </c>
      <c r="F3734" s="16" t="s">
        <v>19</v>
      </c>
      <c r="G3734" s="85" t="s">
        <v>218</v>
      </c>
      <c r="H3734" s="95">
        <f t="shared" si="1800"/>
        <v>230526549416</v>
      </c>
      <c r="I3734" s="95">
        <f t="shared" si="1800"/>
        <v>0</v>
      </c>
      <c r="J3734" s="95">
        <f t="shared" si="1800"/>
        <v>0</v>
      </c>
      <c r="K3734" s="95">
        <f t="shared" si="1800"/>
        <v>0</v>
      </c>
      <c r="L3734" s="95">
        <f t="shared" si="1800"/>
        <v>0</v>
      </c>
      <c r="M3734" s="95">
        <f t="shared" si="1776"/>
        <v>0</v>
      </c>
      <c r="N3734" s="95">
        <f>+N3735</f>
        <v>230526549416</v>
      </c>
      <c r="O3734" s="95">
        <f t="shared" si="1801"/>
        <v>230526549416</v>
      </c>
      <c r="P3734" s="95">
        <f t="shared" si="1801"/>
        <v>230526549416</v>
      </c>
      <c r="Q3734" s="95">
        <f t="shared" si="1801"/>
        <v>27184528940</v>
      </c>
      <c r="R3734" s="95">
        <f t="shared" si="1801"/>
        <v>27184528940</v>
      </c>
    </row>
    <row r="3735" spans="1:18" ht="18.600000000000001" thickBot="1" x14ac:dyDescent="0.35">
      <c r="A3735" s="2">
        <v>2022</v>
      </c>
      <c r="B3735" s="157" t="s">
        <v>479</v>
      </c>
      <c r="C3735" s="121" t="s">
        <v>249</v>
      </c>
      <c r="D3735" s="21" t="s">
        <v>172</v>
      </c>
      <c r="E3735" s="21">
        <v>13</v>
      </c>
      <c r="F3735" s="21" t="s">
        <v>19</v>
      </c>
      <c r="G3735" s="88" t="s">
        <v>208</v>
      </c>
      <c r="H3735" s="90">
        <v>230526549416</v>
      </c>
      <c r="I3735" s="90">
        <v>0</v>
      </c>
      <c r="J3735" s="90">
        <v>0</v>
      </c>
      <c r="K3735" s="90">
        <v>0</v>
      </c>
      <c r="L3735" s="90">
        <v>0</v>
      </c>
      <c r="M3735" s="90">
        <f t="shared" si="1776"/>
        <v>0</v>
      </c>
      <c r="N3735" s="90">
        <f>+H3735+M3735</f>
        <v>230526549416</v>
      </c>
      <c r="O3735" s="90">
        <v>230526549416</v>
      </c>
      <c r="P3735" s="90">
        <v>230526549416</v>
      </c>
      <c r="Q3735" s="90">
        <v>27184528940</v>
      </c>
      <c r="R3735" s="90">
        <v>27184528940</v>
      </c>
    </row>
    <row r="3736" spans="1:18" ht="31.8" thickBot="1" x14ac:dyDescent="0.35">
      <c r="A3736" s="2">
        <v>2022</v>
      </c>
      <c r="B3736" s="157" t="s">
        <v>479</v>
      </c>
      <c r="C3736" s="125" t="s">
        <v>250</v>
      </c>
      <c r="D3736" s="16" t="s">
        <v>172</v>
      </c>
      <c r="E3736" s="16">
        <v>13</v>
      </c>
      <c r="F3736" s="16" t="s">
        <v>19</v>
      </c>
      <c r="G3736" s="85" t="s">
        <v>253</v>
      </c>
      <c r="H3736" s="95">
        <f t="shared" ref="H3736:L3737" si="1802">+H3737</f>
        <v>12654096592</v>
      </c>
      <c r="I3736" s="95">
        <f t="shared" si="1802"/>
        <v>0</v>
      </c>
      <c r="J3736" s="95">
        <f t="shared" si="1802"/>
        <v>0</v>
      </c>
      <c r="K3736" s="95">
        <f t="shared" si="1802"/>
        <v>0</v>
      </c>
      <c r="L3736" s="95">
        <f t="shared" si="1802"/>
        <v>0</v>
      </c>
      <c r="M3736" s="95">
        <f t="shared" si="1776"/>
        <v>0</v>
      </c>
      <c r="N3736" s="95">
        <f>+H3736+M3736</f>
        <v>12654096592</v>
      </c>
      <c r="O3736" s="95">
        <f t="shared" ref="O3736:R3737" si="1803">+O3737</f>
        <v>11910561447.5</v>
      </c>
      <c r="P3736" s="95">
        <f t="shared" si="1803"/>
        <v>10573685432.309999</v>
      </c>
      <c r="Q3736" s="95">
        <f t="shared" si="1803"/>
        <v>1437182429.5999999</v>
      </c>
      <c r="R3736" s="95">
        <f t="shared" si="1803"/>
        <v>1410029995.5999999</v>
      </c>
    </row>
    <row r="3737" spans="1:18" ht="31.8" thickBot="1" x14ac:dyDescent="0.35">
      <c r="A3737" s="2">
        <v>2022</v>
      </c>
      <c r="B3737" s="157" t="s">
        <v>479</v>
      </c>
      <c r="C3737" s="120" t="s">
        <v>252</v>
      </c>
      <c r="D3737" s="16" t="s">
        <v>172</v>
      </c>
      <c r="E3737" s="16">
        <v>13</v>
      </c>
      <c r="F3737" s="16" t="s">
        <v>19</v>
      </c>
      <c r="G3737" s="85" t="s">
        <v>253</v>
      </c>
      <c r="H3737" s="95">
        <f t="shared" si="1802"/>
        <v>12654096592</v>
      </c>
      <c r="I3737" s="95">
        <f t="shared" si="1802"/>
        <v>0</v>
      </c>
      <c r="J3737" s="95">
        <f t="shared" si="1802"/>
        <v>0</v>
      </c>
      <c r="K3737" s="95">
        <f t="shared" si="1802"/>
        <v>0</v>
      </c>
      <c r="L3737" s="95">
        <f t="shared" si="1802"/>
        <v>0</v>
      </c>
      <c r="M3737" s="95">
        <f t="shared" si="1776"/>
        <v>0</v>
      </c>
      <c r="N3737" s="95">
        <f>+N3738</f>
        <v>12654096592</v>
      </c>
      <c r="O3737" s="95">
        <f t="shared" si="1803"/>
        <v>11910561447.5</v>
      </c>
      <c r="P3737" s="95">
        <f t="shared" si="1803"/>
        <v>10573685432.309999</v>
      </c>
      <c r="Q3737" s="95">
        <f t="shared" si="1803"/>
        <v>1437182429.5999999</v>
      </c>
      <c r="R3737" s="95">
        <f t="shared" si="1803"/>
        <v>1410029995.5999999</v>
      </c>
    </row>
    <row r="3738" spans="1:18" ht="47.4" thickBot="1" x14ac:dyDescent="0.35">
      <c r="A3738" s="2">
        <v>2022</v>
      </c>
      <c r="B3738" s="157" t="s">
        <v>479</v>
      </c>
      <c r="C3738" s="120" t="s">
        <v>254</v>
      </c>
      <c r="D3738" s="16" t="s">
        <v>172</v>
      </c>
      <c r="E3738" s="16">
        <v>13</v>
      </c>
      <c r="F3738" s="16" t="s">
        <v>19</v>
      </c>
      <c r="G3738" s="85" t="s">
        <v>255</v>
      </c>
      <c r="H3738" s="95">
        <f>SUM(H3739:H3739)</f>
        <v>12654096592</v>
      </c>
      <c r="I3738" s="95">
        <f>SUM(I3739:I3739)</f>
        <v>0</v>
      </c>
      <c r="J3738" s="95">
        <f>SUM(J3739:J3739)</f>
        <v>0</v>
      </c>
      <c r="K3738" s="95">
        <f>SUM(K3739:K3739)</f>
        <v>0</v>
      </c>
      <c r="L3738" s="95">
        <f>SUM(L3739:L3739)</f>
        <v>0</v>
      </c>
      <c r="M3738" s="95">
        <f t="shared" si="1776"/>
        <v>0</v>
      </c>
      <c r="N3738" s="95">
        <f>SUM(N3739:N3739)</f>
        <v>12654096592</v>
      </c>
      <c r="O3738" s="95">
        <f t="shared" ref="O3738:R3738" si="1804">SUM(O3739:O3739)</f>
        <v>11910561447.5</v>
      </c>
      <c r="P3738" s="95">
        <f t="shared" si="1804"/>
        <v>10573685432.309999</v>
      </c>
      <c r="Q3738" s="95">
        <f t="shared" si="1804"/>
        <v>1437182429.5999999</v>
      </c>
      <c r="R3738" s="95">
        <f t="shared" si="1804"/>
        <v>1410029995.5999999</v>
      </c>
    </row>
    <row r="3739" spans="1:18" ht="18.600000000000001" thickBot="1" x14ac:dyDescent="0.35">
      <c r="A3739" s="2">
        <v>2022</v>
      </c>
      <c r="B3739" s="157" t="s">
        <v>479</v>
      </c>
      <c r="C3739" s="121" t="s">
        <v>256</v>
      </c>
      <c r="D3739" s="21" t="s">
        <v>172</v>
      </c>
      <c r="E3739" s="21">
        <v>13</v>
      </c>
      <c r="F3739" s="21" t="s">
        <v>19</v>
      </c>
      <c r="G3739" s="88" t="s">
        <v>208</v>
      </c>
      <c r="H3739" s="90">
        <v>12654096592</v>
      </c>
      <c r="I3739" s="90">
        <v>0</v>
      </c>
      <c r="J3739" s="90">
        <v>0</v>
      </c>
      <c r="K3739" s="90">
        <v>0</v>
      </c>
      <c r="L3739" s="90">
        <v>0</v>
      </c>
      <c r="M3739" s="90">
        <f t="shared" si="1776"/>
        <v>0</v>
      </c>
      <c r="N3739" s="90">
        <f>+H3739+M3739</f>
        <v>12654096592</v>
      </c>
      <c r="O3739" s="90">
        <v>11910561447.5</v>
      </c>
      <c r="P3739" s="90">
        <v>10573685432.309999</v>
      </c>
      <c r="Q3739" s="90">
        <v>1437182429.5999999</v>
      </c>
      <c r="R3739" s="90">
        <v>1410029995.5999999</v>
      </c>
    </row>
    <row r="3740" spans="1:18" ht="63" thickBot="1" x14ac:dyDescent="0.35">
      <c r="A3740" s="2">
        <v>2022</v>
      </c>
      <c r="B3740" s="157" t="s">
        <v>479</v>
      </c>
      <c r="C3740" s="120" t="s">
        <v>257</v>
      </c>
      <c r="D3740" s="16" t="s">
        <v>172</v>
      </c>
      <c r="E3740" s="16">
        <v>13</v>
      </c>
      <c r="F3740" s="16" t="s">
        <v>19</v>
      </c>
      <c r="G3740" s="85" t="s">
        <v>258</v>
      </c>
      <c r="H3740" s="95">
        <f t="shared" ref="H3740:L3742" si="1805">+H3741</f>
        <v>222571821813</v>
      </c>
      <c r="I3740" s="95">
        <f t="shared" si="1805"/>
        <v>0</v>
      </c>
      <c r="J3740" s="95">
        <f t="shared" si="1805"/>
        <v>0</v>
      </c>
      <c r="K3740" s="95">
        <f t="shared" si="1805"/>
        <v>0</v>
      </c>
      <c r="L3740" s="95">
        <f t="shared" si="1805"/>
        <v>0</v>
      </c>
      <c r="M3740" s="95">
        <f t="shared" si="1776"/>
        <v>0</v>
      </c>
      <c r="N3740" s="95">
        <f>+N3741</f>
        <v>222571821813</v>
      </c>
      <c r="O3740" s="95">
        <f t="shared" ref="O3740:R3742" si="1806">+O3741</f>
        <v>222571821813</v>
      </c>
      <c r="P3740" s="95">
        <f t="shared" si="1806"/>
        <v>222571821813</v>
      </c>
      <c r="Q3740" s="95">
        <f t="shared" si="1806"/>
        <v>7839829655</v>
      </c>
      <c r="R3740" s="95">
        <f t="shared" si="1806"/>
        <v>7839829655</v>
      </c>
    </row>
    <row r="3741" spans="1:18" ht="63" thickBot="1" x14ac:dyDescent="0.35">
      <c r="A3741" s="2">
        <v>2022</v>
      </c>
      <c r="B3741" s="157" t="s">
        <v>479</v>
      </c>
      <c r="C3741" s="120" t="s">
        <v>259</v>
      </c>
      <c r="D3741" s="16" t="s">
        <v>172</v>
      </c>
      <c r="E3741" s="16">
        <v>13</v>
      </c>
      <c r="F3741" s="16" t="s">
        <v>19</v>
      </c>
      <c r="G3741" s="104" t="s">
        <v>258</v>
      </c>
      <c r="H3741" s="95">
        <f t="shared" si="1805"/>
        <v>222571821813</v>
      </c>
      <c r="I3741" s="95">
        <f t="shared" si="1805"/>
        <v>0</v>
      </c>
      <c r="J3741" s="95">
        <f t="shared" si="1805"/>
        <v>0</v>
      </c>
      <c r="K3741" s="95">
        <f t="shared" si="1805"/>
        <v>0</v>
      </c>
      <c r="L3741" s="95">
        <f t="shared" si="1805"/>
        <v>0</v>
      </c>
      <c r="M3741" s="95">
        <f t="shared" si="1776"/>
        <v>0</v>
      </c>
      <c r="N3741" s="95">
        <f>+N3742</f>
        <v>222571821813</v>
      </c>
      <c r="O3741" s="95">
        <f t="shared" si="1806"/>
        <v>222571821813</v>
      </c>
      <c r="P3741" s="95">
        <f t="shared" si="1806"/>
        <v>222571821813</v>
      </c>
      <c r="Q3741" s="95">
        <f t="shared" si="1806"/>
        <v>7839829655</v>
      </c>
      <c r="R3741" s="95">
        <f t="shared" si="1806"/>
        <v>7839829655</v>
      </c>
    </row>
    <row r="3742" spans="1:18" ht="18.600000000000001" thickBot="1" x14ac:dyDescent="0.35">
      <c r="A3742" s="2">
        <v>2022</v>
      </c>
      <c r="B3742" s="157" t="s">
        <v>479</v>
      </c>
      <c r="C3742" s="120" t="s">
        <v>260</v>
      </c>
      <c r="D3742" s="16" t="s">
        <v>172</v>
      </c>
      <c r="E3742" s="16">
        <v>13</v>
      </c>
      <c r="F3742" s="16" t="s">
        <v>19</v>
      </c>
      <c r="G3742" s="85" t="s">
        <v>218</v>
      </c>
      <c r="H3742" s="95">
        <f t="shared" si="1805"/>
        <v>222571821813</v>
      </c>
      <c r="I3742" s="95">
        <f t="shared" si="1805"/>
        <v>0</v>
      </c>
      <c r="J3742" s="95">
        <f t="shared" si="1805"/>
        <v>0</v>
      </c>
      <c r="K3742" s="95">
        <f t="shared" si="1805"/>
        <v>0</v>
      </c>
      <c r="L3742" s="95">
        <f t="shared" si="1805"/>
        <v>0</v>
      </c>
      <c r="M3742" s="95">
        <f t="shared" si="1776"/>
        <v>0</v>
      </c>
      <c r="N3742" s="95">
        <f>+N3743</f>
        <v>222571821813</v>
      </c>
      <c r="O3742" s="95">
        <f t="shared" si="1806"/>
        <v>222571821813</v>
      </c>
      <c r="P3742" s="95">
        <f t="shared" si="1806"/>
        <v>222571821813</v>
      </c>
      <c r="Q3742" s="95">
        <f t="shared" si="1806"/>
        <v>7839829655</v>
      </c>
      <c r="R3742" s="95">
        <f t="shared" si="1806"/>
        <v>7839829655</v>
      </c>
    </row>
    <row r="3743" spans="1:18" ht="18.600000000000001" thickBot="1" x14ac:dyDescent="0.35">
      <c r="A3743" s="2">
        <v>2022</v>
      </c>
      <c r="B3743" s="157" t="s">
        <v>479</v>
      </c>
      <c r="C3743" s="121" t="s">
        <v>261</v>
      </c>
      <c r="D3743" s="21" t="s">
        <v>172</v>
      </c>
      <c r="E3743" s="21">
        <v>13</v>
      </c>
      <c r="F3743" s="21" t="s">
        <v>19</v>
      </c>
      <c r="G3743" s="88" t="s">
        <v>208</v>
      </c>
      <c r="H3743" s="90">
        <v>222571821813</v>
      </c>
      <c r="I3743" s="90">
        <v>0</v>
      </c>
      <c r="J3743" s="90">
        <v>0</v>
      </c>
      <c r="K3743" s="90">
        <v>0</v>
      </c>
      <c r="L3743" s="90">
        <v>0</v>
      </c>
      <c r="M3743" s="90">
        <f t="shared" si="1776"/>
        <v>0</v>
      </c>
      <c r="N3743" s="90">
        <f>+H3743+M3743</f>
        <v>222571821813</v>
      </c>
      <c r="O3743" s="90">
        <v>222571821813</v>
      </c>
      <c r="P3743" s="90">
        <v>222571821813</v>
      </c>
      <c r="Q3743" s="90">
        <v>7839829655</v>
      </c>
      <c r="R3743" s="90">
        <v>7839829655</v>
      </c>
    </row>
    <row r="3744" spans="1:18" ht="47.4" thickBot="1" x14ac:dyDescent="0.35">
      <c r="A3744" s="2">
        <v>2022</v>
      </c>
      <c r="B3744" s="157" t="s">
        <v>479</v>
      </c>
      <c r="C3744" s="120" t="s">
        <v>262</v>
      </c>
      <c r="D3744" s="16" t="s">
        <v>172</v>
      </c>
      <c r="E3744" s="16">
        <v>13</v>
      </c>
      <c r="F3744" s="16" t="s">
        <v>19</v>
      </c>
      <c r="G3744" s="85" t="s">
        <v>263</v>
      </c>
      <c r="H3744" s="95">
        <f t="shared" ref="H3744:L3746" si="1807">+H3745</f>
        <v>256174672458</v>
      </c>
      <c r="I3744" s="95">
        <f t="shared" si="1807"/>
        <v>0</v>
      </c>
      <c r="J3744" s="95">
        <f t="shared" si="1807"/>
        <v>0</v>
      </c>
      <c r="K3744" s="95">
        <f t="shared" si="1807"/>
        <v>0</v>
      </c>
      <c r="L3744" s="95">
        <f t="shared" si="1807"/>
        <v>0</v>
      </c>
      <c r="M3744" s="95">
        <f t="shared" si="1776"/>
        <v>0</v>
      </c>
      <c r="N3744" s="95">
        <f>+N3745</f>
        <v>256174672458</v>
      </c>
      <c r="O3744" s="95">
        <f t="shared" ref="O3744:R3746" si="1808">+O3745</f>
        <v>256174672458</v>
      </c>
      <c r="P3744" s="95">
        <f t="shared" si="1808"/>
        <v>256174672458</v>
      </c>
      <c r="Q3744" s="95">
        <f t="shared" si="1808"/>
        <v>783848182</v>
      </c>
      <c r="R3744" s="95">
        <f t="shared" si="1808"/>
        <v>783848182</v>
      </c>
    </row>
    <row r="3745" spans="1:18" ht="47.4" thickBot="1" x14ac:dyDescent="0.35">
      <c r="A3745" s="2">
        <v>2022</v>
      </c>
      <c r="B3745" s="157" t="s">
        <v>479</v>
      </c>
      <c r="C3745" s="120" t="s">
        <v>264</v>
      </c>
      <c r="D3745" s="16" t="s">
        <v>172</v>
      </c>
      <c r="E3745" s="16">
        <v>13</v>
      </c>
      <c r="F3745" s="16" t="s">
        <v>19</v>
      </c>
      <c r="G3745" s="85" t="s">
        <v>263</v>
      </c>
      <c r="H3745" s="95">
        <f t="shared" si="1807"/>
        <v>256174672458</v>
      </c>
      <c r="I3745" s="95">
        <f t="shared" si="1807"/>
        <v>0</v>
      </c>
      <c r="J3745" s="95">
        <f t="shared" si="1807"/>
        <v>0</v>
      </c>
      <c r="K3745" s="95">
        <f t="shared" si="1807"/>
        <v>0</v>
      </c>
      <c r="L3745" s="95">
        <f t="shared" si="1807"/>
        <v>0</v>
      </c>
      <c r="M3745" s="95">
        <f t="shared" si="1776"/>
        <v>0</v>
      </c>
      <c r="N3745" s="95">
        <f>+N3746</f>
        <v>256174672458</v>
      </c>
      <c r="O3745" s="95">
        <f t="shared" si="1808"/>
        <v>256174672458</v>
      </c>
      <c r="P3745" s="95">
        <f t="shared" si="1808"/>
        <v>256174672458</v>
      </c>
      <c r="Q3745" s="95">
        <f t="shared" si="1808"/>
        <v>783848182</v>
      </c>
      <c r="R3745" s="95">
        <f t="shared" si="1808"/>
        <v>783848182</v>
      </c>
    </row>
    <row r="3746" spans="1:18" ht="18.600000000000001" thickBot="1" x14ac:dyDescent="0.35">
      <c r="A3746" s="2">
        <v>2022</v>
      </c>
      <c r="B3746" s="157" t="s">
        <v>479</v>
      </c>
      <c r="C3746" s="120" t="s">
        <v>265</v>
      </c>
      <c r="D3746" s="16" t="s">
        <v>172</v>
      </c>
      <c r="E3746" s="16">
        <v>13</v>
      </c>
      <c r="F3746" s="16" t="s">
        <v>19</v>
      </c>
      <c r="G3746" s="85" t="s">
        <v>218</v>
      </c>
      <c r="H3746" s="95">
        <f t="shared" si="1807"/>
        <v>256174672458</v>
      </c>
      <c r="I3746" s="95">
        <f t="shared" si="1807"/>
        <v>0</v>
      </c>
      <c r="J3746" s="95">
        <f t="shared" si="1807"/>
        <v>0</v>
      </c>
      <c r="K3746" s="95">
        <f t="shared" si="1807"/>
        <v>0</v>
      </c>
      <c r="L3746" s="95">
        <f t="shared" si="1807"/>
        <v>0</v>
      </c>
      <c r="M3746" s="95">
        <f t="shared" si="1776"/>
        <v>0</v>
      </c>
      <c r="N3746" s="95">
        <f>+N3747</f>
        <v>256174672458</v>
      </c>
      <c r="O3746" s="95">
        <f t="shared" si="1808"/>
        <v>256174672458</v>
      </c>
      <c r="P3746" s="95">
        <f t="shared" si="1808"/>
        <v>256174672458</v>
      </c>
      <c r="Q3746" s="95">
        <f t="shared" si="1808"/>
        <v>783848182</v>
      </c>
      <c r="R3746" s="95">
        <f t="shared" si="1808"/>
        <v>783848182</v>
      </c>
    </row>
    <row r="3747" spans="1:18" ht="18.600000000000001" thickBot="1" x14ac:dyDescent="0.35">
      <c r="A3747" s="2">
        <v>2022</v>
      </c>
      <c r="B3747" s="157" t="s">
        <v>479</v>
      </c>
      <c r="C3747" s="121" t="s">
        <v>266</v>
      </c>
      <c r="D3747" s="21" t="s">
        <v>172</v>
      </c>
      <c r="E3747" s="21">
        <v>13</v>
      </c>
      <c r="F3747" s="21" t="s">
        <v>19</v>
      </c>
      <c r="G3747" s="88" t="s">
        <v>208</v>
      </c>
      <c r="H3747" s="90">
        <v>256174672458</v>
      </c>
      <c r="I3747" s="90">
        <v>0</v>
      </c>
      <c r="J3747" s="90">
        <v>0</v>
      </c>
      <c r="K3747" s="90">
        <v>0</v>
      </c>
      <c r="L3747" s="90">
        <v>0</v>
      </c>
      <c r="M3747" s="90">
        <f t="shared" si="1776"/>
        <v>0</v>
      </c>
      <c r="N3747" s="90">
        <f>+H3747+M3747</f>
        <v>256174672458</v>
      </c>
      <c r="O3747" s="90">
        <v>256174672458</v>
      </c>
      <c r="P3747" s="90">
        <v>256174672458</v>
      </c>
      <c r="Q3747" s="90">
        <v>783848182</v>
      </c>
      <c r="R3747" s="90">
        <v>783848182</v>
      </c>
    </row>
    <row r="3748" spans="1:18" ht="63" thickBot="1" x14ac:dyDescent="0.35">
      <c r="A3748" s="2">
        <v>2022</v>
      </c>
      <c r="B3748" s="157" t="s">
        <v>479</v>
      </c>
      <c r="C3748" s="120" t="s">
        <v>267</v>
      </c>
      <c r="D3748" s="16" t="s">
        <v>172</v>
      </c>
      <c r="E3748" s="16">
        <v>13</v>
      </c>
      <c r="F3748" s="16" t="s">
        <v>19</v>
      </c>
      <c r="G3748" s="85" t="s">
        <v>268</v>
      </c>
      <c r="H3748" s="95">
        <f t="shared" ref="H3748:L3750" si="1809">+H3749</f>
        <v>133566456234</v>
      </c>
      <c r="I3748" s="95">
        <f t="shared" si="1809"/>
        <v>0</v>
      </c>
      <c r="J3748" s="95">
        <f t="shared" si="1809"/>
        <v>0</v>
      </c>
      <c r="K3748" s="95">
        <f t="shared" si="1809"/>
        <v>0</v>
      </c>
      <c r="L3748" s="95">
        <f t="shared" si="1809"/>
        <v>0</v>
      </c>
      <c r="M3748" s="95">
        <f t="shared" si="1776"/>
        <v>0</v>
      </c>
      <c r="N3748" s="95">
        <f>+N3749</f>
        <v>133566456234</v>
      </c>
      <c r="O3748" s="95">
        <f t="shared" ref="O3748:R3750" si="1810">+O3749</f>
        <v>133566456234</v>
      </c>
      <c r="P3748" s="95">
        <f t="shared" si="1810"/>
        <v>133566456234</v>
      </c>
      <c r="Q3748" s="95">
        <f t="shared" si="1810"/>
        <v>426302018</v>
      </c>
      <c r="R3748" s="95">
        <f t="shared" si="1810"/>
        <v>426302018</v>
      </c>
    </row>
    <row r="3749" spans="1:18" ht="63" thickBot="1" x14ac:dyDescent="0.35">
      <c r="A3749" s="2">
        <v>2022</v>
      </c>
      <c r="B3749" s="157" t="s">
        <v>479</v>
      </c>
      <c r="C3749" s="120" t="s">
        <v>269</v>
      </c>
      <c r="D3749" s="16" t="s">
        <v>172</v>
      </c>
      <c r="E3749" s="16">
        <v>13</v>
      </c>
      <c r="F3749" s="16" t="s">
        <v>19</v>
      </c>
      <c r="G3749" s="104" t="s">
        <v>268</v>
      </c>
      <c r="H3749" s="95">
        <f t="shared" si="1809"/>
        <v>133566456234</v>
      </c>
      <c r="I3749" s="95">
        <f t="shared" si="1809"/>
        <v>0</v>
      </c>
      <c r="J3749" s="95">
        <f t="shared" si="1809"/>
        <v>0</v>
      </c>
      <c r="K3749" s="95">
        <f t="shared" si="1809"/>
        <v>0</v>
      </c>
      <c r="L3749" s="95">
        <f t="shared" si="1809"/>
        <v>0</v>
      </c>
      <c r="M3749" s="95">
        <f t="shared" si="1776"/>
        <v>0</v>
      </c>
      <c r="N3749" s="95">
        <f>+N3750</f>
        <v>133566456234</v>
      </c>
      <c r="O3749" s="95">
        <f t="shared" si="1810"/>
        <v>133566456234</v>
      </c>
      <c r="P3749" s="95">
        <f t="shared" si="1810"/>
        <v>133566456234</v>
      </c>
      <c r="Q3749" s="95">
        <f t="shared" si="1810"/>
        <v>426302018</v>
      </c>
      <c r="R3749" s="95">
        <f t="shared" si="1810"/>
        <v>426302018</v>
      </c>
    </row>
    <row r="3750" spans="1:18" ht="18.600000000000001" thickBot="1" x14ac:dyDescent="0.35">
      <c r="A3750" s="2">
        <v>2022</v>
      </c>
      <c r="B3750" s="157" t="s">
        <v>479</v>
      </c>
      <c r="C3750" s="120" t="s">
        <v>270</v>
      </c>
      <c r="D3750" s="16" t="s">
        <v>172</v>
      </c>
      <c r="E3750" s="16">
        <v>13</v>
      </c>
      <c r="F3750" s="16" t="s">
        <v>19</v>
      </c>
      <c r="G3750" s="85" t="s">
        <v>218</v>
      </c>
      <c r="H3750" s="95">
        <f t="shared" si="1809"/>
        <v>133566456234</v>
      </c>
      <c r="I3750" s="95">
        <f t="shared" si="1809"/>
        <v>0</v>
      </c>
      <c r="J3750" s="95">
        <f t="shared" si="1809"/>
        <v>0</v>
      </c>
      <c r="K3750" s="95">
        <f t="shared" si="1809"/>
        <v>0</v>
      </c>
      <c r="L3750" s="95">
        <f t="shared" si="1809"/>
        <v>0</v>
      </c>
      <c r="M3750" s="95">
        <f t="shared" si="1776"/>
        <v>0</v>
      </c>
      <c r="N3750" s="95">
        <f>+N3751</f>
        <v>133566456234</v>
      </c>
      <c r="O3750" s="95">
        <f t="shared" si="1810"/>
        <v>133566456234</v>
      </c>
      <c r="P3750" s="95">
        <f t="shared" si="1810"/>
        <v>133566456234</v>
      </c>
      <c r="Q3750" s="95">
        <f t="shared" si="1810"/>
        <v>426302018</v>
      </c>
      <c r="R3750" s="95">
        <f t="shared" si="1810"/>
        <v>426302018</v>
      </c>
    </row>
    <row r="3751" spans="1:18" ht="18.600000000000001" thickBot="1" x14ac:dyDescent="0.35">
      <c r="A3751" s="2">
        <v>2022</v>
      </c>
      <c r="B3751" s="157" t="s">
        <v>479</v>
      </c>
      <c r="C3751" s="121" t="s">
        <v>271</v>
      </c>
      <c r="D3751" s="21" t="s">
        <v>172</v>
      </c>
      <c r="E3751" s="21">
        <v>13</v>
      </c>
      <c r="F3751" s="21" t="s">
        <v>19</v>
      </c>
      <c r="G3751" s="88" t="s">
        <v>208</v>
      </c>
      <c r="H3751" s="90">
        <v>133566456234</v>
      </c>
      <c r="I3751" s="90">
        <v>0</v>
      </c>
      <c r="J3751" s="90">
        <v>0</v>
      </c>
      <c r="K3751" s="90">
        <v>0</v>
      </c>
      <c r="L3751" s="90">
        <v>0</v>
      </c>
      <c r="M3751" s="90">
        <f t="shared" si="1776"/>
        <v>0</v>
      </c>
      <c r="N3751" s="90">
        <f>+H3751+M3751</f>
        <v>133566456234</v>
      </c>
      <c r="O3751" s="90">
        <v>133566456234</v>
      </c>
      <c r="P3751" s="90">
        <v>133566456234</v>
      </c>
      <c r="Q3751" s="90">
        <v>426302018</v>
      </c>
      <c r="R3751" s="90">
        <v>426302018</v>
      </c>
    </row>
    <row r="3752" spans="1:18" ht="63" thickBot="1" x14ac:dyDescent="0.35">
      <c r="A3752" s="2">
        <v>2022</v>
      </c>
      <c r="B3752" s="157" t="s">
        <v>479</v>
      </c>
      <c r="C3752" s="120" t="s">
        <v>272</v>
      </c>
      <c r="D3752" s="16" t="s">
        <v>172</v>
      </c>
      <c r="E3752" s="16">
        <v>13</v>
      </c>
      <c r="F3752" s="16" t="s">
        <v>19</v>
      </c>
      <c r="G3752" s="85" t="s">
        <v>273</v>
      </c>
      <c r="H3752" s="95">
        <f t="shared" ref="H3752:L3754" si="1811">+H3753</f>
        <v>92126982346</v>
      </c>
      <c r="I3752" s="95">
        <f t="shared" si="1811"/>
        <v>0</v>
      </c>
      <c r="J3752" s="95">
        <f t="shared" si="1811"/>
        <v>0</v>
      </c>
      <c r="K3752" s="95">
        <f t="shared" si="1811"/>
        <v>0</v>
      </c>
      <c r="L3752" s="95">
        <f t="shared" si="1811"/>
        <v>0</v>
      </c>
      <c r="M3752" s="95">
        <f t="shared" si="1776"/>
        <v>0</v>
      </c>
      <c r="N3752" s="95">
        <f>+N3753</f>
        <v>92126982346</v>
      </c>
      <c r="O3752" s="95">
        <f t="shared" ref="O3752:R3754" si="1812">+O3753</f>
        <v>92126982346</v>
      </c>
      <c r="P3752" s="95">
        <f t="shared" si="1812"/>
        <v>92126982346</v>
      </c>
      <c r="Q3752" s="95">
        <f t="shared" si="1812"/>
        <v>308643829</v>
      </c>
      <c r="R3752" s="95">
        <f t="shared" si="1812"/>
        <v>308643829</v>
      </c>
    </row>
    <row r="3753" spans="1:18" ht="63" thickBot="1" x14ac:dyDescent="0.35">
      <c r="A3753" s="2">
        <v>2022</v>
      </c>
      <c r="B3753" s="157" t="s">
        <v>479</v>
      </c>
      <c r="C3753" s="120" t="s">
        <v>274</v>
      </c>
      <c r="D3753" s="16" t="s">
        <v>172</v>
      </c>
      <c r="E3753" s="16">
        <v>13</v>
      </c>
      <c r="F3753" s="16" t="s">
        <v>19</v>
      </c>
      <c r="G3753" s="104" t="s">
        <v>273</v>
      </c>
      <c r="H3753" s="95">
        <f t="shared" si="1811"/>
        <v>92126982346</v>
      </c>
      <c r="I3753" s="95">
        <f t="shared" si="1811"/>
        <v>0</v>
      </c>
      <c r="J3753" s="95">
        <f t="shared" si="1811"/>
        <v>0</v>
      </c>
      <c r="K3753" s="95">
        <f t="shared" si="1811"/>
        <v>0</v>
      </c>
      <c r="L3753" s="95">
        <f t="shared" si="1811"/>
        <v>0</v>
      </c>
      <c r="M3753" s="95">
        <f t="shared" si="1776"/>
        <v>0</v>
      </c>
      <c r="N3753" s="95">
        <f>+N3754</f>
        <v>92126982346</v>
      </c>
      <c r="O3753" s="95">
        <f t="shared" si="1812"/>
        <v>92126982346</v>
      </c>
      <c r="P3753" s="95">
        <f t="shared" si="1812"/>
        <v>92126982346</v>
      </c>
      <c r="Q3753" s="95">
        <f t="shared" si="1812"/>
        <v>308643829</v>
      </c>
      <c r="R3753" s="95">
        <f t="shared" si="1812"/>
        <v>308643829</v>
      </c>
    </row>
    <row r="3754" spans="1:18" ht="18.600000000000001" thickBot="1" x14ac:dyDescent="0.35">
      <c r="A3754" s="2">
        <v>2022</v>
      </c>
      <c r="B3754" s="157" t="s">
        <v>479</v>
      </c>
      <c r="C3754" s="120" t="s">
        <v>275</v>
      </c>
      <c r="D3754" s="16" t="s">
        <v>172</v>
      </c>
      <c r="E3754" s="16">
        <v>13</v>
      </c>
      <c r="F3754" s="16" t="s">
        <v>19</v>
      </c>
      <c r="G3754" s="85" t="s">
        <v>218</v>
      </c>
      <c r="H3754" s="95">
        <f t="shared" si="1811"/>
        <v>92126982346</v>
      </c>
      <c r="I3754" s="95">
        <f t="shared" si="1811"/>
        <v>0</v>
      </c>
      <c r="J3754" s="95">
        <f t="shared" si="1811"/>
        <v>0</v>
      </c>
      <c r="K3754" s="95">
        <f t="shared" si="1811"/>
        <v>0</v>
      </c>
      <c r="L3754" s="95">
        <f t="shared" si="1811"/>
        <v>0</v>
      </c>
      <c r="M3754" s="95">
        <f t="shared" si="1776"/>
        <v>0</v>
      </c>
      <c r="N3754" s="95">
        <f>+N3755</f>
        <v>92126982346</v>
      </c>
      <c r="O3754" s="95">
        <f t="shared" si="1812"/>
        <v>92126982346</v>
      </c>
      <c r="P3754" s="95">
        <f t="shared" si="1812"/>
        <v>92126982346</v>
      </c>
      <c r="Q3754" s="95">
        <f t="shared" si="1812"/>
        <v>308643829</v>
      </c>
      <c r="R3754" s="95">
        <f t="shared" si="1812"/>
        <v>308643829</v>
      </c>
    </row>
    <row r="3755" spans="1:18" ht="18.600000000000001" thickBot="1" x14ac:dyDescent="0.35">
      <c r="A3755" s="2">
        <v>2022</v>
      </c>
      <c r="B3755" s="157" t="s">
        <v>479</v>
      </c>
      <c r="C3755" s="121" t="s">
        <v>276</v>
      </c>
      <c r="D3755" s="21" t="s">
        <v>172</v>
      </c>
      <c r="E3755" s="21">
        <v>13</v>
      </c>
      <c r="F3755" s="21" t="s">
        <v>19</v>
      </c>
      <c r="G3755" s="88" t="s">
        <v>208</v>
      </c>
      <c r="H3755" s="90">
        <v>92126982346</v>
      </c>
      <c r="I3755" s="90">
        <v>0</v>
      </c>
      <c r="J3755" s="90">
        <v>0</v>
      </c>
      <c r="K3755" s="90">
        <v>0</v>
      </c>
      <c r="L3755" s="90">
        <v>0</v>
      </c>
      <c r="M3755" s="90">
        <f t="shared" si="1776"/>
        <v>0</v>
      </c>
      <c r="N3755" s="90">
        <f>+H3755+M3755</f>
        <v>92126982346</v>
      </c>
      <c r="O3755" s="90">
        <v>92126982346</v>
      </c>
      <c r="P3755" s="90">
        <v>92126982346</v>
      </c>
      <c r="Q3755" s="90">
        <v>308643829</v>
      </c>
      <c r="R3755" s="90">
        <v>308643829</v>
      </c>
    </row>
    <row r="3756" spans="1:18" ht="78.599999999999994" thickBot="1" x14ac:dyDescent="0.35">
      <c r="A3756" s="2">
        <v>2022</v>
      </c>
      <c r="B3756" s="157" t="s">
        <v>479</v>
      </c>
      <c r="C3756" s="120" t="s">
        <v>277</v>
      </c>
      <c r="D3756" s="16" t="s">
        <v>172</v>
      </c>
      <c r="E3756" s="16">
        <v>13</v>
      </c>
      <c r="F3756" s="16" t="s">
        <v>19</v>
      </c>
      <c r="G3756" s="85" t="s">
        <v>278</v>
      </c>
      <c r="H3756" s="95">
        <f t="shared" ref="H3756:L3758" si="1813">+H3757</f>
        <v>177242188803</v>
      </c>
      <c r="I3756" s="95">
        <f t="shared" si="1813"/>
        <v>0</v>
      </c>
      <c r="J3756" s="95">
        <f t="shared" si="1813"/>
        <v>0</v>
      </c>
      <c r="K3756" s="95">
        <f t="shared" si="1813"/>
        <v>0</v>
      </c>
      <c r="L3756" s="95">
        <f t="shared" si="1813"/>
        <v>0</v>
      </c>
      <c r="M3756" s="95">
        <f t="shared" si="1776"/>
        <v>0</v>
      </c>
      <c r="N3756" s="95">
        <f>+N3757</f>
        <v>177242188803</v>
      </c>
      <c r="O3756" s="95">
        <f t="shared" ref="O3756:R3758" si="1814">+O3757</f>
        <v>177242188803</v>
      </c>
      <c r="P3756" s="95">
        <f t="shared" si="1814"/>
        <v>177242188803</v>
      </c>
      <c r="Q3756" s="95">
        <f t="shared" si="1814"/>
        <v>12868469971</v>
      </c>
      <c r="R3756" s="95">
        <f t="shared" si="1814"/>
        <v>12868469971</v>
      </c>
    </row>
    <row r="3757" spans="1:18" ht="78.599999999999994" thickBot="1" x14ac:dyDescent="0.35">
      <c r="A3757" s="2">
        <v>2022</v>
      </c>
      <c r="B3757" s="157" t="s">
        <v>479</v>
      </c>
      <c r="C3757" s="120" t="s">
        <v>279</v>
      </c>
      <c r="D3757" s="16" t="s">
        <v>172</v>
      </c>
      <c r="E3757" s="16">
        <v>13</v>
      </c>
      <c r="F3757" s="16" t="s">
        <v>19</v>
      </c>
      <c r="G3757" s="104" t="s">
        <v>278</v>
      </c>
      <c r="H3757" s="95">
        <f t="shared" si="1813"/>
        <v>177242188803</v>
      </c>
      <c r="I3757" s="95">
        <f t="shared" si="1813"/>
        <v>0</v>
      </c>
      <c r="J3757" s="95">
        <f t="shared" si="1813"/>
        <v>0</v>
      </c>
      <c r="K3757" s="95">
        <f t="shared" si="1813"/>
        <v>0</v>
      </c>
      <c r="L3757" s="95">
        <f t="shared" si="1813"/>
        <v>0</v>
      </c>
      <c r="M3757" s="95">
        <f t="shared" si="1776"/>
        <v>0</v>
      </c>
      <c r="N3757" s="95">
        <f>+N3758</f>
        <v>177242188803</v>
      </c>
      <c r="O3757" s="95">
        <f t="shared" si="1814"/>
        <v>177242188803</v>
      </c>
      <c r="P3757" s="95">
        <f t="shared" si="1814"/>
        <v>177242188803</v>
      </c>
      <c r="Q3757" s="95">
        <f t="shared" si="1814"/>
        <v>12868469971</v>
      </c>
      <c r="R3757" s="95">
        <f t="shared" si="1814"/>
        <v>12868469971</v>
      </c>
    </row>
    <row r="3758" spans="1:18" ht="18.600000000000001" thickBot="1" x14ac:dyDescent="0.35">
      <c r="A3758" s="2">
        <v>2022</v>
      </c>
      <c r="B3758" s="157" t="s">
        <v>479</v>
      </c>
      <c r="C3758" s="120" t="s">
        <v>280</v>
      </c>
      <c r="D3758" s="16" t="s">
        <v>172</v>
      </c>
      <c r="E3758" s="16">
        <v>13</v>
      </c>
      <c r="F3758" s="16" t="s">
        <v>19</v>
      </c>
      <c r="G3758" s="85" t="s">
        <v>218</v>
      </c>
      <c r="H3758" s="95">
        <f t="shared" si="1813"/>
        <v>177242188803</v>
      </c>
      <c r="I3758" s="95">
        <f t="shared" si="1813"/>
        <v>0</v>
      </c>
      <c r="J3758" s="95">
        <f t="shared" si="1813"/>
        <v>0</v>
      </c>
      <c r="K3758" s="95">
        <f t="shared" si="1813"/>
        <v>0</v>
      </c>
      <c r="L3758" s="95">
        <f t="shared" si="1813"/>
        <v>0</v>
      </c>
      <c r="M3758" s="95">
        <f t="shared" si="1776"/>
        <v>0</v>
      </c>
      <c r="N3758" s="95">
        <f>+N3759</f>
        <v>177242188803</v>
      </c>
      <c r="O3758" s="95">
        <f t="shared" si="1814"/>
        <v>177242188803</v>
      </c>
      <c r="P3758" s="95">
        <f t="shared" si="1814"/>
        <v>177242188803</v>
      </c>
      <c r="Q3758" s="95">
        <f t="shared" si="1814"/>
        <v>12868469971</v>
      </c>
      <c r="R3758" s="95">
        <f t="shared" si="1814"/>
        <v>12868469971</v>
      </c>
    </row>
    <row r="3759" spans="1:18" ht="18.600000000000001" thickBot="1" x14ac:dyDescent="0.35">
      <c r="A3759" s="2">
        <v>2022</v>
      </c>
      <c r="B3759" s="157" t="s">
        <v>479</v>
      </c>
      <c r="C3759" s="121" t="s">
        <v>281</v>
      </c>
      <c r="D3759" s="21" t="s">
        <v>172</v>
      </c>
      <c r="E3759" s="21">
        <v>13</v>
      </c>
      <c r="F3759" s="21" t="s">
        <v>19</v>
      </c>
      <c r="G3759" s="88" t="s">
        <v>208</v>
      </c>
      <c r="H3759" s="90">
        <v>177242188803</v>
      </c>
      <c r="I3759" s="90">
        <v>0</v>
      </c>
      <c r="J3759" s="90">
        <v>0</v>
      </c>
      <c r="K3759" s="90">
        <v>0</v>
      </c>
      <c r="L3759" s="90">
        <v>0</v>
      </c>
      <c r="M3759" s="90">
        <f t="shared" si="1776"/>
        <v>0</v>
      </c>
      <c r="N3759" s="90">
        <f>+H3759+M3759</f>
        <v>177242188803</v>
      </c>
      <c r="O3759" s="90">
        <v>177242188803</v>
      </c>
      <c r="P3759" s="90">
        <v>177242188803</v>
      </c>
      <c r="Q3759" s="90">
        <v>12868469971</v>
      </c>
      <c r="R3759" s="90">
        <v>12868469971</v>
      </c>
    </row>
    <row r="3760" spans="1:18" ht="47.4" thickBot="1" x14ac:dyDescent="0.35">
      <c r="A3760" s="2">
        <v>2022</v>
      </c>
      <c r="B3760" s="157" t="s">
        <v>479</v>
      </c>
      <c r="C3760" s="120" t="s">
        <v>282</v>
      </c>
      <c r="D3760" s="16" t="s">
        <v>172</v>
      </c>
      <c r="E3760" s="16">
        <v>13</v>
      </c>
      <c r="F3760" s="16" t="s">
        <v>19</v>
      </c>
      <c r="G3760" s="85" t="s">
        <v>283</v>
      </c>
      <c r="H3760" s="95">
        <f t="shared" ref="H3760:L3762" si="1815">+H3761</f>
        <v>186661572672</v>
      </c>
      <c r="I3760" s="95">
        <f t="shared" si="1815"/>
        <v>0</v>
      </c>
      <c r="J3760" s="95">
        <f t="shared" si="1815"/>
        <v>0</v>
      </c>
      <c r="K3760" s="95">
        <f t="shared" si="1815"/>
        <v>0</v>
      </c>
      <c r="L3760" s="95">
        <f t="shared" si="1815"/>
        <v>0</v>
      </c>
      <c r="M3760" s="95">
        <f t="shared" si="1776"/>
        <v>0</v>
      </c>
      <c r="N3760" s="95">
        <f>+N3761</f>
        <v>186661572672</v>
      </c>
      <c r="O3760" s="95">
        <f t="shared" ref="O3760:R3762" si="1816">+O3761</f>
        <v>186661572672</v>
      </c>
      <c r="P3760" s="95">
        <f t="shared" si="1816"/>
        <v>186661572672</v>
      </c>
      <c r="Q3760" s="95">
        <f t="shared" si="1816"/>
        <v>65829708441</v>
      </c>
      <c r="R3760" s="95">
        <f t="shared" si="1816"/>
        <v>65829708441</v>
      </c>
    </row>
    <row r="3761" spans="1:18" ht="47.4" thickBot="1" x14ac:dyDescent="0.35">
      <c r="A3761" s="2">
        <v>2022</v>
      </c>
      <c r="B3761" s="157" t="s">
        <v>479</v>
      </c>
      <c r="C3761" s="120" t="s">
        <v>284</v>
      </c>
      <c r="D3761" s="16" t="s">
        <v>172</v>
      </c>
      <c r="E3761" s="16">
        <v>13</v>
      </c>
      <c r="F3761" s="16" t="s">
        <v>19</v>
      </c>
      <c r="G3761" s="104" t="s">
        <v>283</v>
      </c>
      <c r="H3761" s="95">
        <f t="shared" si="1815"/>
        <v>186661572672</v>
      </c>
      <c r="I3761" s="95">
        <f t="shared" si="1815"/>
        <v>0</v>
      </c>
      <c r="J3761" s="95">
        <f t="shared" si="1815"/>
        <v>0</v>
      </c>
      <c r="K3761" s="95">
        <f t="shared" si="1815"/>
        <v>0</v>
      </c>
      <c r="L3761" s="95">
        <f t="shared" si="1815"/>
        <v>0</v>
      </c>
      <c r="M3761" s="95">
        <f t="shared" si="1776"/>
        <v>0</v>
      </c>
      <c r="N3761" s="95">
        <f>+N3762</f>
        <v>186661572672</v>
      </c>
      <c r="O3761" s="95">
        <f t="shared" si="1816"/>
        <v>186661572672</v>
      </c>
      <c r="P3761" s="95">
        <f t="shared" si="1816"/>
        <v>186661572672</v>
      </c>
      <c r="Q3761" s="95">
        <f t="shared" si="1816"/>
        <v>65829708441</v>
      </c>
      <c r="R3761" s="95">
        <f t="shared" si="1816"/>
        <v>65829708441</v>
      </c>
    </row>
    <row r="3762" spans="1:18" ht="18.600000000000001" thickBot="1" x14ac:dyDescent="0.35">
      <c r="A3762" s="2">
        <v>2022</v>
      </c>
      <c r="B3762" s="157" t="s">
        <v>479</v>
      </c>
      <c r="C3762" s="120" t="s">
        <v>285</v>
      </c>
      <c r="D3762" s="16" t="s">
        <v>172</v>
      </c>
      <c r="E3762" s="16">
        <v>13</v>
      </c>
      <c r="F3762" s="16" t="s">
        <v>19</v>
      </c>
      <c r="G3762" s="85" t="s">
        <v>218</v>
      </c>
      <c r="H3762" s="95">
        <f t="shared" si="1815"/>
        <v>186661572672</v>
      </c>
      <c r="I3762" s="95">
        <f t="shared" si="1815"/>
        <v>0</v>
      </c>
      <c r="J3762" s="95">
        <f t="shared" si="1815"/>
        <v>0</v>
      </c>
      <c r="K3762" s="95">
        <f t="shared" si="1815"/>
        <v>0</v>
      </c>
      <c r="L3762" s="95">
        <f t="shared" si="1815"/>
        <v>0</v>
      </c>
      <c r="M3762" s="95">
        <f t="shared" si="1776"/>
        <v>0</v>
      </c>
      <c r="N3762" s="95">
        <f>+N3763</f>
        <v>186661572672</v>
      </c>
      <c r="O3762" s="95">
        <f t="shared" si="1816"/>
        <v>186661572672</v>
      </c>
      <c r="P3762" s="95">
        <f t="shared" si="1816"/>
        <v>186661572672</v>
      </c>
      <c r="Q3762" s="95">
        <f t="shared" si="1816"/>
        <v>65829708441</v>
      </c>
      <c r="R3762" s="95">
        <f t="shared" si="1816"/>
        <v>65829708441</v>
      </c>
    </row>
    <row r="3763" spans="1:18" ht="18.600000000000001" thickBot="1" x14ac:dyDescent="0.35">
      <c r="A3763" s="2">
        <v>2022</v>
      </c>
      <c r="B3763" s="157" t="s">
        <v>479</v>
      </c>
      <c r="C3763" s="121" t="s">
        <v>286</v>
      </c>
      <c r="D3763" s="53" t="s">
        <v>172</v>
      </c>
      <c r="E3763" s="53">
        <v>13</v>
      </c>
      <c r="F3763" s="21" t="s">
        <v>19</v>
      </c>
      <c r="G3763" s="88" t="s">
        <v>208</v>
      </c>
      <c r="H3763" s="90">
        <v>186661572672</v>
      </c>
      <c r="I3763" s="90">
        <v>0</v>
      </c>
      <c r="J3763" s="90">
        <v>0</v>
      </c>
      <c r="K3763" s="90">
        <v>0</v>
      </c>
      <c r="L3763" s="90">
        <v>0</v>
      </c>
      <c r="M3763" s="90">
        <f t="shared" ref="M3763:M3781" si="1817">+I3763-J3763+K3763-L3763</f>
        <v>0</v>
      </c>
      <c r="N3763" s="90">
        <f>+H3763+M3763</f>
        <v>186661572672</v>
      </c>
      <c r="O3763" s="90">
        <v>186661572672</v>
      </c>
      <c r="P3763" s="90">
        <v>186661572672</v>
      </c>
      <c r="Q3763" s="90">
        <v>65829708441</v>
      </c>
      <c r="R3763" s="90">
        <v>65829708441</v>
      </c>
    </row>
    <row r="3764" spans="1:18" ht="63" thickBot="1" x14ac:dyDescent="0.35">
      <c r="A3764" s="2">
        <v>2022</v>
      </c>
      <c r="B3764" s="157" t="s">
        <v>479</v>
      </c>
      <c r="C3764" s="120" t="s">
        <v>287</v>
      </c>
      <c r="D3764" s="16" t="s">
        <v>172</v>
      </c>
      <c r="E3764" s="16">
        <v>13</v>
      </c>
      <c r="F3764" s="16" t="s">
        <v>19</v>
      </c>
      <c r="G3764" s="85" t="s">
        <v>288</v>
      </c>
      <c r="H3764" s="95">
        <f t="shared" ref="H3764:L3766" si="1818">+H3765</f>
        <v>217966528302</v>
      </c>
      <c r="I3764" s="95">
        <f t="shared" si="1818"/>
        <v>0</v>
      </c>
      <c r="J3764" s="95">
        <f t="shared" si="1818"/>
        <v>0</v>
      </c>
      <c r="K3764" s="95">
        <f t="shared" si="1818"/>
        <v>0</v>
      </c>
      <c r="L3764" s="95">
        <f t="shared" si="1818"/>
        <v>0</v>
      </c>
      <c r="M3764" s="95">
        <f t="shared" si="1817"/>
        <v>0</v>
      </c>
      <c r="N3764" s="95">
        <f>+N3765</f>
        <v>217966528302</v>
      </c>
      <c r="O3764" s="95">
        <f t="shared" ref="O3764:R3766" si="1819">+O3765</f>
        <v>217966528302</v>
      </c>
      <c r="P3764" s="95">
        <f t="shared" si="1819"/>
        <v>217966528302</v>
      </c>
      <c r="Q3764" s="95">
        <f t="shared" si="1819"/>
        <v>35582322411</v>
      </c>
      <c r="R3764" s="95">
        <f t="shared" si="1819"/>
        <v>35582322411</v>
      </c>
    </row>
    <row r="3765" spans="1:18" ht="63" thickBot="1" x14ac:dyDescent="0.35">
      <c r="A3765" s="2">
        <v>2022</v>
      </c>
      <c r="B3765" s="157" t="s">
        <v>479</v>
      </c>
      <c r="C3765" s="120" t="s">
        <v>289</v>
      </c>
      <c r="D3765" s="16" t="s">
        <v>172</v>
      </c>
      <c r="E3765" s="16">
        <v>13</v>
      </c>
      <c r="F3765" s="16" t="s">
        <v>19</v>
      </c>
      <c r="G3765" s="104" t="s">
        <v>288</v>
      </c>
      <c r="H3765" s="95">
        <f t="shared" si="1818"/>
        <v>217966528302</v>
      </c>
      <c r="I3765" s="95">
        <f t="shared" si="1818"/>
        <v>0</v>
      </c>
      <c r="J3765" s="95">
        <f t="shared" si="1818"/>
        <v>0</v>
      </c>
      <c r="K3765" s="95">
        <f t="shared" si="1818"/>
        <v>0</v>
      </c>
      <c r="L3765" s="95">
        <f t="shared" si="1818"/>
        <v>0</v>
      </c>
      <c r="M3765" s="95">
        <f t="shared" si="1817"/>
        <v>0</v>
      </c>
      <c r="N3765" s="95">
        <f>+N3766</f>
        <v>217966528302</v>
      </c>
      <c r="O3765" s="95">
        <f t="shared" si="1819"/>
        <v>217966528302</v>
      </c>
      <c r="P3765" s="95">
        <f t="shared" si="1819"/>
        <v>217966528302</v>
      </c>
      <c r="Q3765" s="95">
        <f t="shared" si="1819"/>
        <v>35582322411</v>
      </c>
      <c r="R3765" s="95">
        <f t="shared" si="1819"/>
        <v>35582322411</v>
      </c>
    </row>
    <row r="3766" spans="1:18" ht="18.600000000000001" thickBot="1" x14ac:dyDescent="0.35">
      <c r="A3766" s="2">
        <v>2022</v>
      </c>
      <c r="B3766" s="157" t="s">
        <v>479</v>
      </c>
      <c r="C3766" s="120" t="s">
        <v>290</v>
      </c>
      <c r="D3766" s="16" t="s">
        <v>172</v>
      </c>
      <c r="E3766" s="16">
        <v>13</v>
      </c>
      <c r="F3766" s="16" t="s">
        <v>19</v>
      </c>
      <c r="G3766" s="85" t="s">
        <v>218</v>
      </c>
      <c r="H3766" s="95">
        <f t="shared" si="1818"/>
        <v>217966528302</v>
      </c>
      <c r="I3766" s="95">
        <f t="shared" si="1818"/>
        <v>0</v>
      </c>
      <c r="J3766" s="95">
        <f t="shared" si="1818"/>
        <v>0</v>
      </c>
      <c r="K3766" s="95">
        <f t="shared" si="1818"/>
        <v>0</v>
      </c>
      <c r="L3766" s="95">
        <f t="shared" si="1818"/>
        <v>0</v>
      </c>
      <c r="M3766" s="95">
        <f t="shared" si="1817"/>
        <v>0</v>
      </c>
      <c r="N3766" s="95">
        <f>+N3767</f>
        <v>217966528302</v>
      </c>
      <c r="O3766" s="95">
        <f t="shared" si="1819"/>
        <v>217966528302</v>
      </c>
      <c r="P3766" s="95">
        <f t="shared" si="1819"/>
        <v>217966528302</v>
      </c>
      <c r="Q3766" s="95">
        <f t="shared" si="1819"/>
        <v>35582322411</v>
      </c>
      <c r="R3766" s="95">
        <f t="shared" si="1819"/>
        <v>35582322411</v>
      </c>
    </row>
    <row r="3767" spans="1:18" ht="18.600000000000001" thickBot="1" x14ac:dyDescent="0.35">
      <c r="A3767" s="2">
        <v>2022</v>
      </c>
      <c r="B3767" s="157" t="s">
        <v>479</v>
      </c>
      <c r="C3767" s="121" t="s">
        <v>291</v>
      </c>
      <c r="D3767" s="21" t="s">
        <v>172</v>
      </c>
      <c r="E3767" s="21">
        <v>13</v>
      </c>
      <c r="F3767" s="21" t="s">
        <v>19</v>
      </c>
      <c r="G3767" s="88" t="s">
        <v>208</v>
      </c>
      <c r="H3767" s="90">
        <v>217966528302</v>
      </c>
      <c r="I3767" s="90">
        <v>0</v>
      </c>
      <c r="J3767" s="90">
        <v>0</v>
      </c>
      <c r="K3767" s="90">
        <v>0</v>
      </c>
      <c r="L3767" s="90">
        <v>0</v>
      </c>
      <c r="M3767" s="90">
        <f t="shared" si="1817"/>
        <v>0</v>
      </c>
      <c r="N3767" s="90">
        <f>+H3767+M3767</f>
        <v>217966528302</v>
      </c>
      <c r="O3767" s="90">
        <v>217966528302</v>
      </c>
      <c r="P3767" s="90">
        <v>217966528302</v>
      </c>
      <c r="Q3767" s="90">
        <v>35582322411</v>
      </c>
      <c r="R3767" s="90">
        <v>35582322411</v>
      </c>
    </row>
    <row r="3768" spans="1:18" ht="63" thickBot="1" x14ac:dyDescent="0.35">
      <c r="A3768" s="2">
        <v>2022</v>
      </c>
      <c r="B3768" s="157" t="s">
        <v>479</v>
      </c>
      <c r="C3768" s="120" t="s">
        <v>292</v>
      </c>
      <c r="D3768" s="16" t="s">
        <v>172</v>
      </c>
      <c r="E3768" s="16">
        <v>13</v>
      </c>
      <c r="F3768" s="16" t="s">
        <v>19</v>
      </c>
      <c r="G3768" s="85" t="s">
        <v>293</v>
      </c>
      <c r="H3768" s="95">
        <f t="shared" ref="H3768:L3770" si="1820">+H3769</f>
        <v>264689746048</v>
      </c>
      <c r="I3768" s="95">
        <f t="shared" si="1820"/>
        <v>0</v>
      </c>
      <c r="J3768" s="95">
        <f t="shared" si="1820"/>
        <v>0</v>
      </c>
      <c r="K3768" s="95">
        <f t="shared" si="1820"/>
        <v>0</v>
      </c>
      <c r="L3768" s="95">
        <f t="shared" si="1820"/>
        <v>0</v>
      </c>
      <c r="M3768" s="95">
        <f t="shared" si="1817"/>
        <v>0</v>
      </c>
      <c r="N3768" s="95">
        <f>+N3769</f>
        <v>264689746048</v>
      </c>
      <c r="O3768" s="95">
        <f t="shared" ref="O3768:R3770" si="1821">+O3769</f>
        <v>264689746048</v>
      </c>
      <c r="P3768" s="95">
        <f t="shared" si="1821"/>
        <v>264689746048</v>
      </c>
      <c r="Q3768" s="95">
        <f t="shared" si="1821"/>
        <v>18890851579</v>
      </c>
      <c r="R3768" s="95">
        <f t="shared" si="1821"/>
        <v>18890851579</v>
      </c>
    </row>
    <row r="3769" spans="1:18" ht="63" thickBot="1" x14ac:dyDescent="0.35">
      <c r="A3769" s="2">
        <v>2022</v>
      </c>
      <c r="B3769" s="157" t="s">
        <v>479</v>
      </c>
      <c r="C3769" s="120" t="s">
        <v>294</v>
      </c>
      <c r="D3769" s="16" t="s">
        <v>172</v>
      </c>
      <c r="E3769" s="16">
        <v>13</v>
      </c>
      <c r="F3769" s="16" t="s">
        <v>19</v>
      </c>
      <c r="G3769" s="104" t="s">
        <v>293</v>
      </c>
      <c r="H3769" s="95">
        <f t="shared" si="1820"/>
        <v>264689746048</v>
      </c>
      <c r="I3769" s="95">
        <f t="shared" si="1820"/>
        <v>0</v>
      </c>
      <c r="J3769" s="95">
        <f t="shared" si="1820"/>
        <v>0</v>
      </c>
      <c r="K3769" s="95">
        <f t="shared" si="1820"/>
        <v>0</v>
      </c>
      <c r="L3769" s="95">
        <f t="shared" si="1820"/>
        <v>0</v>
      </c>
      <c r="M3769" s="95">
        <f t="shared" si="1817"/>
        <v>0</v>
      </c>
      <c r="N3769" s="95">
        <f>+N3770</f>
        <v>264689746048</v>
      </c>
      <c r="O3769" s="95">
        <f t="shared" si="1821"/>
        <v>264689746048</v>
      </c>
      <c r="P3769" s="95">
        <f t="shared" si="1821"/>
        <v>264689746048</v>
      </c>
      <c r="Q3769" s="95">
        <f t="shared" si="1821"/>
        <v>18890851579</v>
      </c>
      <c r="R3769" s="95">
        <f t="shared" si="1821"/>
        <v>18890851579</v>
      </c>
    </row>
    <row r="3770" spans="1:18" ht="18.600000000000001" thickBot="1" x14ac:dyDescent="0.35">
      <c r="A3770" s="2">
        <v>2022</v>
      </c>
      <c r="B3770" s="157" t="s">
        <v>479</v>
      </c>
      <c r="C3770" s="120" t="s">
        <v>295</v>
      </c>
      <c r="D3770" s="16" t="s">
        <v>172</v>
      </c>
      <c r="E3770" s="16">
        <v>13</v>
      </c>
      <c r="F3770" s="16" t="s">
        <v>19</v>
      </c>
      <c r="G3770" s="85" t="s">
        <v>218</v>
      </c>
      <c r="H3770" s="95">
        <f t="shared" si="1820"/>
        <v>264689746048</v>
      </c>
      <c r="I3770" s="95">
        <f t="shared" si="1820"/>
        <v>0</v>
      </c>
      <c r="J3770" s="95">
        <f t="shared" si="1820"/>
        <v>0</v>
      </c>
      <c r="K3770" s="95">
        <f t="shared" si="1820"/>
        <v>0</v>
      </c>
      <c r="L3770" s="95">
        <f t="shared" si="1820"/>
        <v>0</v>
      </c>
      <c r="M3770" s="95">
        <f t="shared" si="1817"/>
        <v>0</v>
      </c>
      <c r="N3770" s="95">
        <f>+N3771</f>
        <v>264689746048</v>
      </c>
      <c r="O3770" s="95">
        <f t="shared" si="1821"/>
        <v>264689746048</v>
      </c>
      <c r="P3770" s="95">
        <f t="shared" si="1821"/>
        <v>264689746048</v>
      </c>
      <c r="Q3770" s="95">
        <f t="shared" si="1821"/>
        <v>18890851579</v>
      </c>
      <c r="R3770" s="95">
        <f t="shared" si="1821"/>
        <v>18890851579</v>
      </c>
    </row>
    <row r="3771" spans="1:18" ht="18.600000000000001" thickBot="1" x14ac:dyDescent="0.35">
      <c r="A3771" s="2">
        <v>2022</v>
      </c>
      <c r="B3771" s="157" t="s">
        <v>479</v>
      </c>
      <c r="C3771" s="121" t="s">
        <v>296</v>
      </c>
      <c r="D3771" s="21" t="s">
        <v>172</v>
      </c>
      <c r="E3771" s="21">
        <v>13</v>
      </c>
      <c r="F3771" s="21" t="s">
        <v>19</v>
      </c>
      <c r="G3771" s="88" t="s">
        <v>208</v>
      </c>
      <c r="H3771" s="90">
        <v>264689746048</v>
      </c>
      <c r="I3771" s="90">
        <v>0</v>
      </c>
      <c r="J3771" s="90">
        <v>0</v>
      </c>
      <c r="K3771" s="90">
        <v>0</v>
      </c>
      <c r="L3771" s="90">
        <v>0</v>
      </c>
      <c r="M3771" s="90">
        <f t="shared" si="1817"/>
        <v>0</v>
      </c>
      <c r="N3771" s="90">
        <f>+H3771+M3771</f>
        <v>264689746048</v>
      </c>
      <c r="O3771" s="90">
        <v>264689746048</v>
      </c>
      <c r="P3771" s="90">
        <v>264689746048</v>
      </c>
      <c r="Q3771" s="90">
        <v>18890851579</v>
      </c>
      <c r="R3771" s="90">
        <v>18890851579</v>
      </c>
    </row>
    <row r="3772" spans="1:18" ht="63" thickBot="1" x14ac:dyDescent="0.35">
      <c r="A3772" s="2">
        <v>2022</v>
      </c>
      <c r="B3772" s="157" t="s">
        <v>479</v>
      </c>
      <c r="C3772" s="120" t="s">
        <v>297</v>
      </c>
      <c r="D3772" s="16" t="s">
        <v>172</v>
      </c>
      <c r="E3772" s="16">
        <v>13</v>
      </c>
      <c r="F3772" s="16" t="s">
        <v>19</v>
      </c>
      <c r="G3772" s="85" t="s">
        <v>298</v>
      </c>
      <c r="H3772" s="95">
        <f t="shared" ref="H3772:L3774" si="1822">+H3773</f>
        <v>141607661383</v>
      </c>
      <c r="I3772" s="95">
        <f t="shared" si="1822"/>
        <v>0</v>
      </c>
      <c r="J3772" s="95">
        <f t="shared" si="1822"/>
        <v>0</v>
      </c>
      <c r="K3772" s="95">
        <f t="shared" si="1822"/>
        <v>0</v>
      </c>
      <c r="L3772" s="95">
        <f t="shared" si="1822"/>
        <v>0</v>
      </c>
      <c r="M3772" s="95">
        <f t="shared" si="1817"/>
        <v>0</v>
      </c>
      <c r="N3772" s="95">
        <f>+N3773</f>
        <v>141607661383</v>
      </c>
      <c r="O3772" s="95">
        <f t="shared" ref="O3772:R3774" si="1823">+O3773</f>
        <v>141607661383</v>
      </c>
      <c r="P3772" s="95">
        <f t="shared" si="1823"/>
        <v>141607661383</v>
      </c>
      <c r="Q3772" s="95">
        <f t="shared" si="1823"/>
        <v>35860807678</v>
      </c>
      <c r="R3772" s="95">
        <f t="shared" si="1823"/>
        <v>35860807678</v>
      </c>
    </row>
    <row r="3773" spans="1:18" ht="63" thickBot="1" x14ac:dyDescent="0.35">
      <c r="A3773" s="2">
        <v>2022</v>
      </c>
      <c r="B3773" s="157" t="s">
        <v>479</v>
      </c>
      <c r="C3773" s="120" t="s">
        <v>299</v>
      </c>
      <c r="D3773" s="16" t="s">
        <v>172</v>
      </c>
      <c r="E3773" s="16">
        <v>13</v>
      </c>
      <c r="F3773" s="16" t="s">
        <v>19</v>
      </c>
      <c r="G3773" s="104" t="s">
        <v>298</v>
      </c>
      <c r="H3773" s="95">
        <f t="shared" si="1822"/>
        <v>141607661383</v>
      </c>
      <c r="I3773" s="95">
        <f t="shared" si="1822"/>
        <v>0</v>
      </c>
      <c r="J3773" s="95">
        <f t="shared" si="1822"/>
        <v>0</v>
      </c>
      <c r="K3773" s="95">
        <f t="shared" si="1822"/>
        <v>0</v>
      </c>
      <c r="L3773" s="95">
        <f t="shared" si="1822"/>
        <v>0</v>
      </c>
      <c r="M3773" s="95">
        <f t="shared" si="1817"/>
        <v>0</v>
      </c>
      <c r="N3773" s="95">
        <f>+N3774</f>
        <v>141607661383</v>
      </c>
      <c r="O3773" s="95">
        <f t="shared" si="1823"/>
        <v>141607661383</v>
      </c>
      <c r="P3773" s="95">
        <f t="shared" si="1823"/>
        <v>141607661383</v>
      </c>
      <c r="Q3773" s="95">
        <f t="shared" si="1823"/>
        <v>35860807678</v>
      </c>
      <c r="R3773" s="95">
        <f t="shared" si="1823"/>
        <v>35860807678</v>
      </c>
    </row>
    <row r="3774" spans="1:18" ht="18.600000000000001" thickBot="1" x14ac:dyDescent="0.35">
      <c r="A3774" s="2">
        <v>2022</v>
      </c>
      <c r="B3774" s="157" t="s">
        <v>479</v>
      </c>
      <c r="C3774" s="120" t="s">
        <v>300</v>
      </c>
      <c r="D3774" s="16" t="s">
        <v>172</v>
      </c>
      <c r="E3774" s="16">
        <v>13</v>
      </c>
      <c r="F3774" s="16" t="s">
        <v>19</v>
      </c>
      <c r="G3774" s="85" t="s">
        <v>218</v>
      </c>
      <c r="H3774" s="95">
        <f t="shared" si="1822"/>
        <v>141607661383</v>
      </c>
      <c r="I3774" s="95">
        <f t="shared" si="1822"/>
        <v>0</v>
      </c>
      <c r="J3774" s="95">
        <f t="shared" si="1822"/>
        <v>0</v>
      </c>
      <c r="K3774" s="95">
        <f t="shared" si="1822"/>
        <v>0</v>
      </c>
      <c r="L3774" s="95">
        <f t="shared" si="1822"/>
        <v>0</v>
      </c>
      <c r="M3774" s="95">
        <f t="shared" si="1817"/>
        <v>0</v>
      </c>
      <c r="N3774" s="95">
        <f>+N3775</f>
        <v>141607661383</v>
      </c>
      <c r="O3774" s="95">
        <f t="shared" si="1823"/>
        <v>141607661383</v>
      </c>
      <c r="P3774" s="95">
        <f t="shared" si="1823"/>
        <v>141607661383</v>
      </c>
      <c r="Q3774" s="95">
        <f t="shared" si="1823"/>
        <v>35860807678</v>
      </c>
      <c r="R3774" s="95">
        <f t="shared" si="1823"/>
        <v>35860807678</v>
      </c>
    </row>
    <row r="3775" spans="1:18" ht="18.600000000000001" thickBot="1" x14ac:dyDescent="0.35">
      <c r="A3775" s="2">
        <v>2022</v>
      </c>
      <c r="B3775" s="157" t="s">
        <v>479</v>
      </c>
      <c r="C3775" s="121" t="s">
        <v>301</v>
      </c>
      <c r="D3775" s="21" t="s">
        <v>172</v>
      </c>
      <c r="E3775" s="21">
        <v>13</v>
      </c>
      <c r="F3775" s="21" t="s">
        <v>19</v>
      </c>
      <c r="G3775" s="88" t="s">
        <v>208</v>
      </c>
      <c r="H3775" s="90">
        <v>141607661383</v>
      </c>
      <c r="I3775" s="90">
        <v>0</v>
      </c>
      <c r="J3775" s="90">
        <v>0</v>
      </c>
      <c r="K3775" s="90">
        <v>0</v>
      </c>
      <c r="L3775" s="90">
        <v>0</v>
      </c>
      <c r="M3775" s="90">
        <f t="shared" si="1817"/>
        <v>0</v>
      </c>
      <c r="N3775" s="90">
        <f>+H3775+M3775</f>
        <v>141607661383</v>
      </c>
      <c r="O3775" s="90">
        <v>141607661383</v>
      </c>
      <c r="P3775" s="90">
        <v>141607661383</v>
      </c>
      <c r="Q3775" s="90">
        <v>35860807678</v>
      </c>
      <c r="R3775" s="90">
        <v>35860807678</v>
      </c>
    </row>
    <row r="3776" spans="1:18" ht="63" thickBot="1" x14ac:dyDescent="0.35">
      <c r="A3776" s="2">
        <v>2022</v>
      </c>
      <c r="B3776" s="157" t="s">
        <v>479</v>
      </c>
      <c r="C3776" s="120" t="s">
        <v>302</v>
      </c>
      <c r="D3776" s="16" t="s">
        <v>172</v>
      </c>
      <c r="E3776" s="16">
        <v>13</v>
      </c>
      <c r="F3776" s="16" t="s">
        <v>19</v>
      </c>
      <c r="G3776" s="85" t="s">
        <v>303</v>
      </c>
      <c r="H3776" s="95">
        <f t="shared" ref="H3776:L3778" si="1824">+H3777</f>
        <v>326484319237</v>
      </c>
      <c r="I3776" s="95">
        <f t="shared" si="1824"/>
        <v>0</v>
      </c>
      <c r="J3776" s="95">
        <f t="shared" si="1824"/>
        <v>0</v>
      </c>
      <c r="K3776" s="95">
        <f t="shared" si="1824"/>
        <v>0</v>
      </c>
      <c r="L3776" s="95">
        <f t="shared" si="1824"/>
        <v>0</v>
      </c>
      <c r="M3776" s="95">
        <f t="shared" si="1817"/>
        <v>0</v>
      </c>
      <c r="N3776" s="95">
        <f>+N3777</f>
        <v>326484319237</v>
      </c>
      <c r="O3776" s="95">
        <f t="shared" ref="O3776:R3778" si="1825">+O3777</f>
        <v>326484319237</v>
      </c>
      <c r="P3776" s="95">
        <f t="shared" si="1825"/>
        <v>326484319237</v>
      </c>
      <c r="Q3776" s="95">
        <f t="shared" si="1825"/>
        <v>18896410145</v>
      </c>
      <c r="R3776" s="95">
        <f t="shared" si="1825"/>
        <v>18896410145</v>
      </c>
    </row>
    <row r="3777" spans="1:18" ht="63" thickBot="1" x14ac:dyDescent="0.35">
      <c r="A3777" s="2">
        <v>2022</v>
      </c>
      <c r="B3777" s="157" t="s">
        <v>479</v>
      </c>
      <c r="C3777" s="120" t="s">
        <v>304</v>
      </c>
      <c r="D3777" s="16" t="s">
        <v>172</v>
      </c>
      <c r="E3777" s="16">
        <v>13</v>
      </c>
      <c r="F3777" s="16" t="s">
        <v>19</v>
      </c>
      <c r="G3777" s="104" t="s">
        <v>303</v>
      </c>
      <c r="H3777" s="95">
        <f t="shared" si="1824"/>
        <v>326484319237</v>
      </c>
      <c r="I3777" s="95">
        <f t="shared" si="1824"/>
        <v>0</v>
      </c>
      <c r="J3777" s="95">
        <f t="shared" si="1824"/>
        <v>0</v>
      </c>
      <c r="K3777" s="95">
        <f t="shared" si="1824"/>
        <v>0</v>
      </c>
      <c r="L3777" s="95">
        <f t="shared" si="1824"/>
        <v>0</v>
      </c>
      <c r="M3777" s="95">
        <f t="shared" si="1817"/>
        <v>0</v>
      </c>
      <c r="N3777" s="95">
        <f>+N3778</f>
        <v>326484319237</v>
      </c>
      <c r="O3777" s="95">
        <f t="shared" si="1825"/>
        <v>326484319237</v>
      </c>
      <c r="P3777" s="95">
        <f t="shared" si="1825"/>
        <v>326484319237</v>
      </c>
      <c r="Q3777" s="95">
        <f t="shared" si="1825"/>
        <v>18896410145</v>
      </c>
      <c r="R3777" s="95">
        <f t="shared" si="1825"/>
        <v>18896410145</v>
      </c>
    </row>
    <row r="3778" spans="1:18" ht="18.600000000000001" thickBot="1" x14ac:dyDescent="0.35">
      <c r="A3778" s="2">
        <v>2022</v>
      </c>
      <c r="B3778" s="157" t="s">
        <v>479</v>
      </c>
      <c r="C3778" s="120" t="s">
        <v>305</v>
      </c>
      <c r="D3778" s="16" t="s">
        <v>172</v>
      </c>
      <c r="E3778" s="16">
        <v>13</v>
      </c>
      <c r="F3778" s="16" t="s">
        <v>19</v>
      </c>
      <c r="G3778" s="85" t="s">
        <v>218</v>
      </c>
      <c r="H3778" s="95">
        <f t="shared" si="1824"/>
        <v>326484319237</v>
      </c>
      <c r="I3778" s="95">
        <f t="shared" si="1824"/>
        <v>0</v>
      </c>
      <c r="J3778" s="95">
        <f t="shared" si="1824"/>
        <v>0</v>
      </c>
      <c r="K3778" s="95">
        <f t="shared" si="1824"/>
        <v>0</v>
      </c>
      <c r="L3778" s="95">
        <f t="shared" si="1824"/>
        <v>0</v>
      </c>
      <c r="M3778" s="95">
        <f t="shared" si="1817"/>
        <v>0</v>
      </c>
      <c r="N3778" s="95">
        <f>+N3779</f>
        <v>326484319237</v>
      </c>
      <c r="O3778" s="95">
        <f t="shared" si="1825"/>
        <v>326484319237</v>
      </c>
      <c r="P3778" s="95">
        <f t="shared" si="1825"/>
        <v>326484319237</v>
      </c>
      <c r="Q3778" s="95">
        <f t="shared" si="1825"/>
        <v>18896410145</v>
      </c>
      <c r="R3778" s="95">
        <f t="shared" si="1825"/>
        <v>18896410145</v>
      </c>
    </row>
    <row r="3779" spans="1:18" ht="18.600000000000001" thickBot="1" x14ac:dyDescent="0.35">
      <c r="A3779" s="2">
        <v>2022</v>
      </c>
      <c r="B3779" s="157" t="s">
        <v>479</v>
      </c>
      <c r="C3779" s="121" t="s">
        <v>306</v>
      </c>
      <c r="D3779" s="21" t="s">
        <v>172</v>
      </c>
      <c r="E3779" s="21">
        <v>13</v>
      </c>
      <c r="F3779" s="21" t="s">
        <v>19</v>
      </c>
      <c r="G3779" s="88" t="s">
        <v>208</v>
      </c>
      <c r="H3779" s="90">
        <v>326484319237</v>
      </c>
      <c r="I3779" s="90">
        <v>0</v>
      </c>
      <c r="J3779" s="90">
        <v>0</v>
      </c>
      <c r="K3779" s="90">
        <v>0</v>
      </c>
      <c r="L3779" s="90">
        <v>0</v>
      </c>
      <c r="M3779" s="90">
        <f t="shared" si="1817"/>
        <v>0</v>
      </c>
      <c r="N3779" s="90">
        <f>+H3779+M3779</f>
        <v>326484319237</v>
      </c>
      <c r="O3779" s="90">
        <v>326484319237</v>
      </c>
      <c r="P3779" s="90">
        <v>326484319237</v>
      </c>
      <c r="Q3779" s="90">
        <v>18896410145</v>
      </c>
      <c r="R3779" s="90">
        <v>18896410145</v>
      </c>
    </row>
    <row r="3780" spans="1:18" ht="63" thickBot="1" x14ac:dyDescent="0.35">
      <c r="A3780" s="2">
        <v>2022</v>
      </c>
      <c r="B3780" s="157" t="s">
        <v>479</v>
      </c>
      <c r="C3780" s="120" t="s">
        <v>307</v>
      </c>
      <c r="D3780" s="16" t="s">
        <v>172</v>
      </c>
      <c r="E3780" s="16">
        <v>13</v>
      </c>
      <c r="F3780" s="16" t="s">
        <v>19</v>
      </c>
      <c r="G3780" s="85" t="s">
        <v>308</v>
      </c>
      <c r="H3780" s="95">
        <f t="shared" ref="H3780:L3782" si="1826">+H3781</f>
        <v>103270216578</v>
      </c>
      <c r="I3780" s="95">
        <f t="shared" si="1826"/>
        <v>0</v>
      </c>
      <c r="J3780" s="95">
        <f t="shared" si="1826"/>
        <v>0</v>
      </c>
      <c r="K3780" s="95">
        <f t="shared" si="1826"/>
        <v>0</v>
      </c>
      <c r="L3780" s="95">
        <f t="shared" si="1826"/>
        <v>0</v>
      </c>
      <c r="M3780" s="95">
        <f t="shared" si="1817"/>
        <v>0</v>
      </c>
      <c r="N3780" s="95">
        <f>+N3781</f>
        <v>103270216578</v>
      </c>
      <c r="O3780" s="95">
        <f t="shared" ref="O3780:R3782" si="1827">+O3781</f>
        <v>103270216578</v>
      </c>
      <c r="P3780" s="95">
        <f t="shared" si="1827"/>
        <v>103270216578</v>
      </c>
      <c r="Q3780" s="95">
        <f t="shared" si="1827"/>
        <v>2037283578</v>
      </c>
      <c r="R3780" s="95">
        <f t="shared" si="1827"/>
        <v>2037283578</v>
      </c>
    </row>
    <row r="3781" spans="1:18" ht="63" thickBot="1" x14ac:dyDescent="0.35">
      <c r="A3781" s="2">
        <v>2022</v>
      </c>
      <c r="B3781" s="157" t="s">
        <v>479</v>
      </c>
      <c r="C3781" s="120" t="s">
        <v>309</v>
      </c>
      <c r="D3781" s="16" t="s">
        <v>172</v>
      </c>
      <c r="E3781" s="16">
        <v>13</v>
      </c>
      <c r="F3781" s="16" t="s">
        <v>19</v>
      </c>
      <c r="G3781" s="104" t="s">
        <v>308</v>
      </c>
      <c r="H3781" s="95">
        <f t="shared" si="1826"/>
        <v>103270216578</v>
      </c>
      <c r="I3781" s="95">
        <f t="shared" si="1826"/>
        <v>0</v>
      </c>
      <c r="J3781" s="95">
        <f t="shared" si="1826"/>
        <v>0</v>
      </c>
      <c r="K3781" s="95">
        <f t="shared" si="1826"/>
        <v>0</v>
      </c>
      <c r="L3781" s="95">
        <f t="shared" si="1826"/>
        <v>0</v>
      </c>
      <c r="M3781" s="95">
        <f t="shared" si="1817"/>
        <v>0</v>
      </c>
      <c r="N3781" s="95">
        <f>+N3782</f>
        <v>103270216578</v>
      </c>
      <c r="O3781" s="95">
        <f t="shared" si="1827"/>
        <v>103270216578</v>
      </c>
      <c r="P3781" s="95">
        <f t="shared" si="1827"/>
        <v>103270216578</v>
      </c>
      <c r="Q3781" s="95">
        <f t="shared" si="1827"/>
        <v>2037283578</v>
      </c>
      <c r="R3781" s="95">
        <f t="shared" si="1827"/>
        <v>2037283578</v>
      </c>
    </row>
    <row r="3782" spans="1:18" ht="18.600000000000001" thickBot="1" x14ac:dyDescent="0.35">
      <c r="A3782" s="2">
        <v>2022</v>
      </c>
      <c r="B3782" s="157" t="s">
        <v>479</v>
      </c>
      <c r="C3782" s="120" t="s">
        <v>310</v>
      </c>
      <c r="D3782" s="16" t="s">
        <v>172</v>
      </c>
      <c r="E3782" s="16">
        <v>13</v>
      </c>
      <c r="F3782" s="16" t="s">
        <v>19</v>
      </c>
      <c r="G3782" s="85" t="s">
        <v>218</v>
      </c>
      <c r="H3782" s="95">
        <f t="shared" si="1826"/>
        <v>103270216578</v>
      </c>
      <c r="I3782" s="95">
        <f t="shared" si="1826"/>
        <v>0</v>
      </c>
      <c r="J3782" s="95">
        <f t="shared" si="1826"/>
        <v>0</v>
      </c>
      <c r="K3782" s="95">
        <f t="shared" si="1826"/>
        <v>0</v>
      </c>
      <c r="L3782" s="95">
        <f t="shared" si="1826"/>
        <v>0</v>
      </c>
      <c r="M3782" s="95">
        <f>+M3783</f>
        <v>0</v>
      </c>
      <c r="N3782" s="95">
        <f>+N3783</f>
        <v>103270216578</v>
      </c>
      <c r="O3782" s="95">
        <f t="shared" si="1827"/>
        <v>103270216578</v>
      </c>
      <c r="P3782" s="95">
        <f t="shared" si="1827"/>
        <v>103270216578</v>
      </c>
      <c r="Q3782" s="95">
        <f t="shared" si="1827"/>
        <v>2037283578</v>
      </c>
      <c r="R3782" s="95">
        <f t="shared" si="1827"/>
        <v>2037283578</v>
      </c>
    </row>
    <row r="3783" spans="1:18" ht="18.600000000000001" thickBot="1" x14ac:dyDescent="0.35">
      <c r="A3783" s="2">
        <v>2022</v>
      </c>
      <c r="B3783" s="157" t="s">
        <v>479</v>
      </c>
      <c r="C3783" s="121" t="s">
        <v>311</v>
      </c>
      <c r="D3783" s="21" t="s">
        <v>172</v>
      </c>
      <c r="E3783" s="21">
        <v>13</v>
      </c>
      <c r="F3783" s="21" t="s">
        <v>19</v>
      </c>
      <c r="G3783" s="88" t="s">
        <v>208</v>
      </c>
      <c r="H3783" s="90">
        <v>103270216578</v>
      </c>
      <c r="I3783" s="90">
        <v>0</v>
      </c>
      <c r="J3783" s="90">
        <v>0</v>
      </c>
      <c r="K3783" s="90">
        <v>0</v>
      </c>
      <c r="L3783" s="90">
        <v>0</v>
      </c>
      <c r="M3783" s="90">
        <f t="shared" ref="M3783:M3846" si="1828">+I3783-J3783+K3783-L3783</f>
        <v>0</v>
      </c>
      <c r="N3783" s="90">
        <f>+H3783+M3783</f>
        <v>103270216578</v>
      </c>
      <c r="O3783" s="90">
        <v>103270216578</v>
      </c>
      <c r="P3783" s="90">
        <v>103270216578</v>
      </c>
      <c r="Q3783" s="90">
        <v>2037283578</v>
      </c>
      <c r="R3783" s="90">
        <v>2037283578</v>
      </c>
    </row>
    <row r="3784" spans="1:18" ht="63" thickBot="1" x14ac:dyDescent="0.35">
      <c r="A3784" s="2">
        <v>2022</v>
      </c>
      <c r="B3784" s="157" t="s">
        <v>479</v>
      </c>
      <c r="C3784" s="120" t="s">
        <v>312</v>
      </c>
      <c r="D3784" s="16" t="s">
        <v>172</v>
      </c>
      <c r="E3784" s="16">
        <v>13</v>
      </c>
      <c r="F3784" s="16" t="s">
        <v>19</v>
      </c>
      <c r="G3784" s="85" t="s">
        <v>313</v>
      </c>
      <c r="H3784" s="95">
        <f t="shared" ref="H3784:L3786" si="1829">+H3785</f>
        <v>323578411182</v>
      </c>
      <c r="I3784" s="95">
        <f t="shared" si="1829"/>
        <v>0</v>
      </c>
      <c r="J3784" s="95">
        <f t="shared" si="1829"/>
        <v>0</v>
      </c>
      <c r="K3784" s="95">
        <f t="shared" si="1829"/>
        <v>0</v>
      </c>
      <c r="L3784" s="95">
        <f t="shared" si="1829"/>
        <v>0</v>
      </c>
      <c r="M3784" s="95">
        <f t="shared" si="1828"/>
        <v>0</v>
      </c>
      <c r="N3784" s="95">
        <f>+N3785</f>
        <v>323578411182</v>
      </c>
      <c r="O3784" s="95">
        <f t="shared" ref="O3784:R3786" si="1830">+O3785</f>
        <v>323578411182</v>
      </c>
      <c r="P3784" s="95">
        <f t="shared" si="1830"/>
        <v>323578411182</v>
      </c>
      <c r="Q3784" s="95">
        <f t="shared" si="1830"/>
        <v>1121067275</v>
      </c>
      <c r="R3784" s="95">
        <f t="shared" si="1830"/>
        <v>1121067275</v>
      </c>
    </row>
    <row r="3785" spans="1:18" ht="63" thickBot="1" x14ac:dyDescent="0.35">
      <c r="A3785" s="2">
        <v>2022</v>
      </c>
      <c r="B3785" s="157" t="s">
        <v>479</v>
      </c>
      <c r="C3785" s="120" t="s">
        <v>314</v>
      </c>
      <c r="D3785" s="16" t="s">
        <v>172</v>
      </c>
      <c r="E3785" s="16">
        <v>13</v>
      </c>
      <c r="F3785" s="16" t="s">
        <v>19</v>
      </c>
      <c r="G3785" s="85" t="s">
        <v>313</v>
      </c>
      <c r="H3785" s="95">
        <f t="shared" si="1829"/>
        <v>323578411182</v>
      </c>
      <c r="I3785" s="95">
        <f t="shared" si="1829"/>
        <v>0</v>
      </c>
      <c r="J3785" s="95">
        <f t="shared" si="1829"/>
        <v>0</v>
      </c>
      <c r="K3785" s="95">
        <f t="shared" si="1829"/>
        <v>0</v>
      </c>
      <c r="L3785" s="95">
        <f t="shared" si="1829"/>
        <v>0</v>
      </c>
      <c r="M3785" s="95">
        <f t="shared" si="1828"/>
        <v>0</v>
      </c>
      <c r="N3785" s="95">
        <f>+N3786</f>
        <v>323578411182</v>
      </c>
      <c r="O3785" s="95">
        <f t="shared" si="1830"/>
        <v>323578411182</v>
      </c>
      <c r="P3785" s="95">
        <f t="shared" si="1830"/>
        <v>323578411182</v>
      </c>
      <c r="Q3785" s="95">
        <f t="shared" si="1830"/>
        <v>1121067275</v>
      </c>
      <c r="R3785" s="95">
        <f t="shared" si="1830"/>
        <v>1121067275</v>
      </c>
    </row>
    <row r="3786" spans="1:18" ht="18.600000000000001" thickBot="1" x14ac:dyDescent="0.35">
      <c r="A3786" s="2">
        <v>2022</v>
      </c>
      <c r="B3786" s="157" t="s">
        <v>479</v>
      </c>
      <c r="C3786" s="120" t="s">
        <v>315</v>
      </c>
      <c r="D3786" s="16" t="s">
        <v>172</v>
      </c>
      <c r="E3786" s="16">
        <v>13</v>
      </c>
      <c r="F3786" s="16" t="s">
        <v>19</v>
      </c>
      <c r="G3786" s="85" t="s">
        <v>218</v>
      </c>
      <c r="H3786" s="95">
        <f t="shared" si="1829"/>
        <v>323578411182</v>
      </c>
      <c r="I3786" s="95">
        <f t="shared" si="1829"/>
        <v>0</v>
      </c>
      <c r="J3786" s="95">
        <f t="shared" si="1829"/>
        <v>0</v>
      </c>
      <c r="K3786" s="95">
        <f t="shared" si="1829"/>
        <v>0</v>
      </c>
      <c r="L3786" s="95">
        <f t="shared" si="1829"/>
        <v>0</v>
      </c>
      <c r="M3786" s="95">
        <f t="shared" si="1828"/>
        <v>0</v>
      </c>
      <c r="N3786" s="95">
        <f>+N3787</f>
        <v>323578411182</v>
      </c>
      <c r="O3786" s="95">
        <f t="shared" si="1830"/>
        <v>323578411182</v>
      </c>
      <c r="P3786" s="95">
        <f t="shared" si="1830"/>
        <v>323578411182</v>
      </c>
      <c r="Q3786" s="95">
        <f t="shared" si="1830"/>
        <v>1121067275</v>
      </c>
      <c r="R3786" s="95">
        <f t="shared" si="1830"/>
        <v>1121067275</v>
      </c>
    </row>
    <row r="3787" spans="1:18" ht="18.600000000000001" thickBot="1" x14ac:dyDescent="0.35">
      <c r="A3787" s="2">
        <v>2022</v>
      </c>
      <c r="B3787" s="157" t="s">
        <v>479</v>
      </c>
      <c r="C3787" s="121" t="s">
        <v>316</v>
      </c>
      <c r="D3787" s="21" t="s">
        <v>172</v>
      </c>
      <c r="E3787" s="21">
        <v>13</v>
      </c>
      <c r="F3787" s="21" t="s">
        <v>19</v>
      </c>
      <c r="G3787" s="88" t="s">
        <v>208</v>
      </c>
      <c r="H3787" s="90">
        <v>323578411182</v>
      </c>
      <c r="I3787" s="90">
        <v>0</v>
      </c>
      <c r="J3787" s="90">
        <v>0</v>
      </c>
      <c r="K3787" s="90">
        <v>0</v>
      </c>
      <c r="L3787" s="90">
        <v>0</v>
      </c>
      <c r="M3787" s="90">
        <f t="shared" si="1828"/>
        <v>0</v>
      </c>
      <c r="N3787" s="90">
        <f>+H3787+M3787</f>
        <v>323578411182</v>
      </c>
      <c r="O3787" s="90">
        <v>323578411182</v>
      </c>
      <c r="P3787" s="90">
        <v>323578411182</v>
      </c>
      <c r="Q3787" s="90">
        <v>1121067275</v>
      </c>
      <c r="R3787" s="90">
        <v>1121067275</v>
      </c>
    </row>
    <row r="3788" spans="1:18" ht="63" thickBot="1" x14ac:dyDescent="0.35">
      <c r="A3788" s="2">
        <v>2022</v>
      </c>
      <c r="B3788" s="157" t="s">
        <v>479</v>
      </c>
      <c r="C3788" s="120" t="s">
        <v>317</v>
      </c>
      <c r="D3788" s="16" t="s">
        <v>172</v>
      </c>
      <c r="E3788" s="16">
        <v>13</v>
      </c>
      <c r="F3788" s="16" t="s">
        <v>19</v>
      </c>
      <c r="G3788" s="85" t="s">
        <v>318</v>
      </c>
      <c r="H3788" s="95">
        <f t="shared" ref="H3788:L3790" si="1831">+H3789</f>
        <v>53127095469</v>
      </c>
      <c r="I3788" s="95">
        <f t="shared" si="1831"/>
        <v>0</v>
      </c>
      <c r="J3788" s="95">
        <f t="shared" si="1831"/>
        <v>0</v>
      </c>
      <c r="K3788" s="95">
        <f t="shared" si="1831"/>
        <v>0</v>
      </c>
      <c r="L3788" s="95">
        <f t="shared" si="1831"/>
        <v>0</v>
      </c>
      <c r="M3788" s="95">
        <f t="shared" si="1828"/>
        <v>0</v>
      </c>
      <c r="N3788" s="95">
        <f>+N3789</f>
        <v>53127095469</v>
      </c>
      <c r="O3788" s="95">
        <f t="shared" ref="O3788:R3790" si="1832">+O3789</f>
        <v>53127095469</v>
      </c>
      <c r="P3788" s="95">
        <f t="shared" si="1832"/>
        <v>53127095469</v>
      </c>
      <c r="Q3788" s="95">
        <f t="shared" si="1832"/>
        <v>0</v>
      </c>
      <c r="R3788" s="95">
        <f t="shared" si="1832"/>
        <v>0</v>
      </c>
    </row>
    <row r="3789" spans="1:18" ht="63" thickBot="1" x14ac:dyDescent="0.35">
      <c r="A3789" s="2">
        <v>2022</v>
      </c>
      <c r="B3789" s="157" t="s">
        <v>479</v>
      </c>
      <c r="C3789" s="120" t="s">
        <v>319</v>
      </c>
      <c r="D3789" s="16" t="s">
        <v>172</v>
      </c>
      <c r="E3789" s="16">
        <v>13</v>
      </c>
      <c r="F3789" s="16" t="s">
        <v>19</v>
      </c>
      <c r="G3789" s="104" t="s">
        <v>318</v>
      </c>
      <c r="H3789" s="95">
        <f t="shared" si="1831"/>
        <v>53127095469</v>
      </c>
      <c r="I3789" s="95">
        <f t="shared" si="1831"/>
        <v>0</v>
      </c>
      <c r="J3789" s="95">
        <f t="shared" si="1831"/>
        <v>0</v>
      </c>
      <c r="K3789" s="95">
        <f t="shared" si="1831"/>
        <v>0</v>
      </c>
      <c r="L3789" s="95">
        <f t="shared" si="1831"/>
        <v>0</v>
      </c>
      <c r="M3789" s="95">
        <f t="shared" si="1828"/>
        <v>0</v>
      </c>
      <c r="N3789" s="95">
        <f>+N3790</f>
        <v>53127095469</v>
      </c>
      <c r="O3789" s="95">
        <f t="shared" si="1832"/>
        <v>53127095469</v>
      </c>
      <c r="P3789" s="95">
        <f t="shared" si="1832"/>
        <v>53127095469</v>
      </c>
      <c r="Q3789" s="95">
        <f t="shared" si="1832"/>
        <v>0</v>
      </c>
      <c r="R3789" s="95">
        <f t="shared" si="1832"/>
        <v>0</v>
      </c>
    </row>
    <row r="3790" spans="1:18" ht="18.600000000000001" thickBot="1" x14ac:dyDescent="0.35">
      <c r="A3790" s="2">
        <v>2022</v>
      </c>
      <c r="B3790" s="157" t="s">
        <v>479</v>
      </c>
      <c r="C3790" s="120" t="s">
        <v>320</v>
      </c>
      <c r="D3790" s="16" t="s">
        <v>172</v>
      </c>
      <c r="E3790" s="16">
        <v>13</v>
      </c>
      <c r="F3790" s="16" t="s">
        <v>19</v>
      </c>
      <c r="G3790" s="85" t="s">
        <v>218</v>
      </c>
      <c r="H3790" s="95">
        <f t="shared" si="1831"/>
        <v>53127095469</v>
      </c>
      <c r="I3790" s="95">
        <f t="shared" si="1831"/>
        <v>0</v>
      </c>
      <c r="J3790" s="95">
        <f t="shared" si="1831"/>
        <v>0</v>
      </c>
      <c r="K3790" s="95">
        <f t="shared" si="1831"/>
        <v>0</v>
      </c>
      <c r="L3790" s="95">
        <f t="shared" si="1831"/>
        <v>0</v>
      </c>
      <c r="M3790" s="95">
        <f t="shared" si="1828"/>
        <v>0</v>
      </c>
      <c r="N3790" s="95">
        <f>+N3791</f>
        <v>53127095469</v>
      </c>
      <c r="O3790" s="95">
        <f t="shared" si="1832"/>
        <v>53127095469</v>
      </c>
      <c r="P3790" s="95">
        <f t="shared" si="1832"/>
        <v>53127095469</v>
      </c>
      <c r="Q3790" s="95">
        <f t="shared" si="1832"/>
        <v>0</v>
      </c>
      <c r="R3790" s="95">
        <f t="shared" si="1832"/>
        <v>0</v>
      </c>
    </row>
    <row r="3791" spans="1:18" ht="18.600000000000001" thickBot="1" x14ac:dyDescent="0.35">
      <c r="A3791" s="2">
        <v>2022</v>
      </c>
      <c r="B3791" s="157" t="s">
        <v>479</v>
      </c>
      <c r="C3791" s="121" t="s">
        <v>321</v>
      </c>
      <c r="D3791" s="21" t="s">
        <v>172</v>
      </c>
      <c r="E3791" s="21">
        <v>13</v>
      </c>
      <c r="F3791" s="21" t="s">
        <v>19</v>
      </c>
      <c r="G3791" s="88" t="s">
        <v>208</v>
      </c>
      <c r="H3791" s="90">
        <v>53127095469</v>
      </c>
      <c r="I3791" s="90">
        <v>0</v>
      </c>
      <c r="J3791" s="90">
        <v>0</v>
      </c>
      <c r="K3791" s="90">
        <v>0</v>
      </c>
      <c r="L3791" s="90">
        <v>0</v>
      </c>
      <c r="M3791" s="90">
        <f t="shared" si="1828"/>
        <v>0</v>
      </c>
      <c r="N3791" s="90">
        <f>+H3791+M3791</f>
        <v>53127095469</v>
      </c>
      <c r="O3791" s="90">
        <v>53127095469</v>
      </c>
      <c r="P3791" s="90">
        <v>53127095469</v>
      </c>
      <c r="Q3791" s="90">
        <v>0</v>
      </c>
      <c r="R3791" s="90">
        <v>0</v>
      </c>
    </row>
    <row r="3792" spans="1:18" ht="47.4" thickBot="1" x14ac:dyDescent="0.35">
      <c r="A3792" s="2">
        <v>2022</v>
      </c>
      <c r="B3792" s="157" t="s">
        <v>479</v>
      </c>
      <c r="C3792" s="125" t="s">
        <v>322</v>
      </c>
      <c r="D3792" s="64" t="s">
        <v>172</v>
      </c>
      <c r="E3792" s="16">
        <v>11</v>
      </c>
      <c r="F3792" s="16" t="s">
        <v>19</v>
      </c>
      <c r="G3792" s="104" t="s">
        <v>400</v>
      </c>
      <c r="H3792" s="93">
        <f>+H3794</f>
        <v>25000000000</v>
      </c>
      <c r="I3792" s="93">
        <f t="shared" ref="I3792:L3793" si="1833">+I3794</f>
        <v>0</v>
      </c>
      <c r="J3792" s="93">
        <f t="shared" si="1833"/>
        <v>0</v>
      </c>
      <c r="K3792" s="93">
        <f t="shared" si="1833"/>
        <v>0</v>
      </c>
      <c r="L3792" s="93">
        <f t="shared" si="1833"/>
        <v>0</v>
      </c>
      <c r="M3792" s="93">
        <f t="shared" si="1828"/>
        <v>0</v>
      </c>
      <c r="N3792" s="94">
        <f>+H3792+M3792</f>
        <v>25000000000</v>
      </c>
      <c r="O3792" s="93">
        <f t="shared" ref="O3792:R3793" si="1834">+O3794</f>
        <v>2974170000</v>
      </c>
      <c r="P3792" s="93">
        <f t="shared" si="1834"/>
        <v>16549.91</v>
      </c>
      <c r="Q3792" s="93">
        <f t="shared" si="1834"/>
        <v>16549.91</v>
      </c>
      <c r="R3792" s="93">
        <f t="shared" si="1834"/>
        <v>16549.91</v>
      </c>
    </row>
    <row r="3793" spans="1:18" ht="47.4" thickBot="1" x14ac:dyDescent="0.35">
      <c r="A3793" s="2">
        <v>2022</v>
      </c>
      <c r="B3793" s="157" t="s">
        <v>479</v>
      </c>
      <c r="C3793" s="125" t="s">
        <v>322</v>
      </c>
      <c r="D3793" s="64" t="s">
        <v>172</v>
      </c>
      <c r="E3793" s="16">
        <v>13</v>
      </c>
      <c r="F3793" s="16" t="s">
        <v>19</v>
      </c>
      <c r="G3793" s="104" t="s">
        <v>400</v>
      </c>
      <c r="H3793" s="93">
        <f>+H3795</f>
        <v>80000000000</v>
      </c>
      <c r="I3793" s="93">
        <f t="shared" si="1833"/>
        <v>0</v>
      </c>
      <c r="J3793" s="93">
        <f t="shared" si="1833"/>
        <v>0</v>
      </c>
      <c r="K3793" s="93">
        <f t="shared" si="1833"/>
        <v>0</v>
      </c>
      <c r="L3793" s="93">
        <f t="shared" si="1833"/>
        <v>0</v>
      </c>
      <c r="M3793" s="93">
        <f t="shared" si="1828"/>
        <v>0</v>
      </c>
      <c r="N3793" s="94">
        <f>+H3793+M3793</f>
        <v>80000000000</v>
      </c>
      <c r="O3793" s="93">
        <f t="shared" si="1834"/>
        <v>0</v>
      </c>
      <c r="P3793" s="93">
        <f t="shared" si="1834"/>
        <v>0</v>
      </c>
      <c r="Q3793" s="93">
        <f t="shared" si="1834"/>
        <v>0</v>
      </c>
      <c r="R3793" s="93">
        <f t="shared" si="1834"/>
        <v>0</v>
      </c>
    </row>
    <row r="3794" spans="1:18" ht="47.4" thickBot="1" x14ac:dyDescent="0.35">
      <c r="A3794" s="2">
        <v>2022</v>
      </c>
      <c r="B3794" s="157" t="s">
        <v>479</v>
      </c>
      <c r="C3794" s="125" t="s">
        <v>399</v>
      </c>
      <c r="D3794" s="64" t="s">
        <v>172</v>
      </c>
      <c r="E3794" s="16">
        <v>11</v>
      </c>
      <c r="F3794" s="16" t="s">
        <v>19</v>
      </c>
      <c r="G3794" s="104" t="s">
        <v>400</v>
      </c>
      <c r="H3794" s="93">
        <f>+H3797+H3801</f>
        <v>25000000000</v>
      </c>
      <c r="I3794" s="93">
        <f t="shared" ref="I3794:L3794" si="1835">+I3797+I3801</f>
        <v>0</v>
      </c>
      <c r="J3794" s="93">
        <f t="shared" si="1835"/>
        <v>0</v>
      </c>
      <c r="K3794" s="93">
        <f t="shared" si="1835"/>
        <v>0</v>
      </c>
      <c r="L3794" s="93">
        <f t="shared" si="1835"/>
        <v>0</v>
      </c>
      <c r="M3794" s="93">
        <f t="shared" si="1828"/>
        <v>0</v>
      </c>
      <c r="N3794" s="94">
        <f t="shared" ref="N3794" si="1836">+H3794+M3794</f>
        <v>25000000000</v>
      </c>
      <c r="O3794" s="93">
        <f t="shared" ref="O3794:R3794" si="1837">+O3797+O3801</f>
        <v>2974170000</v>
      </c>
      <c r="P3794" s="93">
        <f t="shared" si="1837"/>
        <v>16549.91</v>
      </c>
      <c r="Q3794" s="93">
        <f t="shared" si="1837"/>
        <v>16549.91</v>
      </c>
      <c r="R3794" s="93">
        <f t="shared" si="1837"/>
        <v>16549.91</v>
      </c>
    </row>
    <row r="3795" spans="1:18" ht="47.4" thickBot="1" x14ac:dyDescent="0.35">
      <c r="A3795" s="2">
        <v>2022</v>
      </c>
      <c r="B3795" s="157" t="s">
        <v>479</v>
      </c>
      <c r="C3795" s="125" t="s">
        <v>399</v>
      </c>
      <c r="D3795" s="64" t="s">
        <v>172</v>
      </c>
      <c r="E3795" s="16">
        <v>13</v>
      </c>
      <c r="F3795" s="16" t="s">
        <v>19</v>
      </c>
      <c r="G3795" s="104" t="s">
        <v>400</v>
      </c>
      <c r="H3795" s="93">
        <f>+H3799</f>
        <v>80000000000</v>
      </c>
      <c r="I3795" s="93">
        <f t="shared" ref="I3795:L3795" si="1838">+I3799</f>
        <v>0</v>
      </c>
      <c r="J3795" s="93">
        <f t="shared" si="1838"/>
        <v>0</v>
      </c>
      <c r="K3795" s="93">
        <f t="shared" si="1838"/>
        <v>0</v>
      </c>
      <c r="L3795" s="93">
        <f t="shared" si="1838"/>
        <v>0</v>
      </c>
      <c r="M3795" s="93">
        <f t="shared" si="1828"/>
        <v>0</v>
      </c>
      <c r="N3795" s="94">
        <f>+H3795+M3795</f>
        <v>80000000000</v>
      </c>
      <c r="O3795" s="93">
        <f t="shared" ref="O3795:R3795" si="1839">+O3799</f>
        <v>0</v>
      </c>
      <c r="P3795" s="93">
        <f t="shared" si="1839"/>
        <v>0</v>
      </c>
      <c r="Q3795" s="93">
        <f t="shared" si="1839"/>
        <v>0</v>
      </c>
      <c r="R3795" s="93">
        <f t="shared" si="1839"/>
        <v>0</v>
      </c>
    </row>
    <row r="3796" spans="1:18" ht="18.600000000000001" thickBot="1" x14ac:dyDescent="0.35">
      <c r="A3796" s="2">
        <v>2022</v>
      </c>
      <c r="B3796" s="157" t="s">
        <v>479</v>
      </c>
      <c r="C3796" s="125" t="s">
        <v>401</v>
      </c>
      <c r="D3796" s="64" t="s">
        <v>172</v>
      </c>
      <c r="E3796" s="16">
        <v>11</v>
      </c>
      <c r="F3796" s="16" t="s">
        <v>19</v>
      </c>
      <c r="G3796" s="104" t="s">
        <v>402</v>
      </c>
      <c r="H3796" s="93">
        <f>+H3797</f>
        <v>12000000000</v>
      </c>
      <c r="I3796" s="93">
        <f>+I3797</f>
        <v>0</v>
      </c>
      <c r="J3796" s="93">
        <f>+J3797</f>
        <v>0</v>
      </c>
      <c r="K3796" s="93">
        <f>+K3797</f>
        <v>0</v>
      </c>
      <c r="L3796" s="93">
        <f>+L3797</f>
        <v>0</v>
      </c>
      <c r="M3796" s="93">
        <f t="shared" si="1828"/>
        <v>0</v>
      </c>
      <c r="N3796" s="93">
        <f>+N3797</f>
        <v>12000000000</v>
      </c>
      <c r="O3796" s="93">
        <f t="shared" ref="O3796:R3796" si="1840">+O3797</f>
        <v>15000</v>
      </c>
      <c r="P3796" s="93">
        <f t="shared" si="1840"/>
        <v>0</v>
      </c>
      <c r="Q3796" s="93">
        <f t="shared" si="1840"/>
        <v>0</v>
      </c>
      <c r="R3796" s="93">
        <f t="shared" si="1840"/>
        <v>0</v>
      </c>
    </row>
    <row r="3797" spans="1:18" ht="18.600000000000001" thickBot="1" x14ac:dyDescent="0.35">
      <c r="A3797" s="2">
        <v>2022</v>
      </c>
      <c r="B3797" s="157" t="s">
        <v>479</v>
      </c>
      <c r="C3797" s="126" t="s">
        <v>403</v>
      </c>
      <c r="D3797" s="60" t="s">
        <v>172</v>
      </c>
      <c r="E3797" s="21">
        <v>11</v>
      </c>
      <c r="F3797" s="21" t="s">
        <v>19</v>
      </c>
      <c r="G3797" s="88" t="s">
        <v>208</v>
      </c>
      <c r="H3797" s="90">
        <v>12000000000</v>
      </c>
      <c r="I3797" s="106">
        <v>0</v>
      </c>
      <c r="J3797" s="106">
        <v>0</v>
      </c>
      <c r="K3797" s="106">
        <v>0</v>
      </c>
      <c r="L3797" s="106">
        <v>0</v>
      </c>
      <c r="M3797" s="106">
        <f t="shared" si="1828"/>
        <v>0</v>
      </c>
      <c r="N3797" s="90">
        <f>+H3797+M3797</f>
        <v>12000000000</v>
      </c>
      <c r="O3797" s="106">
        <v>15000</v>
      </c>
      <c r="P3797" s="106">
        <v>0</v>
      </c>
      <c r="Q3797" s="106">
        <v>0</v>
      </c>
      <c r="R3797" s="106">
        <v>0</v>
      </c>
    </row>
    <row r="3798" spans="1:18" ht="31.8" thickBot="1" x14ac:dyDescent="0.35">
      <c r="A3798" s="2">
        <v>2022</v>
      </c>
      <c r="B3798" s="157" t="s">
        <v>479</v>
      </c>
      <c r="C3798" s="125" t="s">
        <v>404</v>
      </c>
      <c r="D3798" s="64" t="s">
        <v>172</v>
      </c>
      <c r="E3798" s="16">
        <v>13</v>
      </c>
      <c r="F3798" s="16" t="s">
        <v>19</v>
      </c>
      <c r="G3798" s="104" t="s">
        <v>405</v>
      </c>
      <c r="H3798" s="93">
        <f>+H3799</f>
        <v>80000000000</v>
      </c>
      <c r="I3798" s="93">
        <f>+I3799</f>
        <v>0</v>
      </c>
      <c r="J3798" s="93">
        <f>+J3799</f>
        <v>0</v>
      </c>
      <c r="K3798" s="93">
        <f>+K3799</f>
        <v>0</v>
      </c>
      <c r="L3798" s="93">
        <f>+L3799</f>
        <v>0</v>
      </c>
      <c r="M3798" s="93">
        <f t="shared" si="1828"/>
        <v>0</v>
      </c>
      <c r="N3798" s="93">
        <f>+N3799</f>
        <v>80000000000</v>
      </c>
      <c r="O3798" s="93">
        <f t="shared" ref="O3798:R3798" si="1841">+O3799</f>
        <v>0</v>
      </c>
      <c r="P3798" s="93">
        <f t="shared" si="1841"/>
        <v>0</v>
      </c>
      <c r="Q3798" s="93">
        <f t="shared" si="1841"/>
        <v>0</v>
      </c>
      <c r="R3798" s="93">
        <f t="shared" si="1841"/>
        <v>0</v>
      </c>
    </row>
    <row r="3799" spans="1:18" ht="18.600000000000001" thickBot="1" x14ac:dyDescent="0.35">
      <c r="A3799" s="2">
        <v>2022</v>
      </c>
      <c r="B3799" s="157" t="s">
        <v>479</v>
      </c>
      <c r="C3799" s="126" t="s">
        <v>406</v>
      </c>
      <c r="D3799" s="60" t="s">
        <v>172</v>
      </c>
      <c r="E3799" s="21">
        <v>13</v>
      </c>
      <c r="F3799" s="21" t="s">
        <v>19</v>
      </c>
      <c r="G3799" s="88" t="s">
        <v>208</v>
      </c>
      <c r="H3799" s="106">
        <v>80000000000</v>
      </c>
      <c r="I3799" s="106">
        <v>0</v>
      </c>
      <c r="J3799" s="106">
        <v>0</v>
      </c>
      <c r="K3799" s="106">
        <v>0</v>
      </c>
      <c r="L3799" s="106">
        <v>0</v>
      </c>
      <c r="M3799" s="106">
        <f t="shared" si="1828"/>
        <v>0</v>
      </c>
      <c r="N3799" s="90">
        <f>+H3799+M3799</f>
        <v>80000000000</v>
      </c>
      <c r="O3799" s="90">
        <v>0</v>
      </c>
      <c r="P3799" s="90">
        <v>0</v>
      </c>
      <c r="Q3799" s="90">
        <v>0</v>
      </c>
      <c r="R3799" s="90">
        <v>0</v>
      </c>
    </row>
    <row r="3800" spans="1:18" ht="18.600000000000001" thickBot="1" x14ac:dyDescent="0.35">
      <c r="A3800" s="2">
        <v>2022</v>
      </c>
      <c r="B3800" s="157" t="s">
        <v>479</v>
      </c>
      <c r="C3800" s="125" t="s">
        <v>407</v>
      </c>
      <c r="D3800" s="64" t="s">
        <v>172</v>
      </c>
      <c r="E3800" s="16">
        <v>11</v>
      </c>
      <c r="F3800" s="16" t="s">
        <v>19</v>
      </c>
      <c r="G3800" s="104" t="s">
        <v>218</v>
      </c>
      <c r="H3800" s="93">
        <f>+H3801</f>
        <v>13000000000</v>
      </c>
      <c r="I3800" s="93">
        <f>+I3801</f>
        <v>0</v>
      </c>
      <c r="J3800" s="93">
        <f>+J3801</f>
        <v>0</v>
      </c>
      <c r="K3800" s="93">
        <f>+K3801</f>
        <v>0</v>
      </c>
      <c r="L3800" s="93">
        <f>+L3801</f>
        <v>0</v>
      </c>
      <c r="M3800" s="93">
        <f t="shared" si="1828"/>
        <v>0</v>
      </c>
      <c r="N3800" s="93">
        <f>+N3801</f>
        <v>13000000000</v>
      </c>
      <c r="O3800" s="93">
        <f t="shared" ref="O3800:R3800" si="1842">+O3801</f>
        <v>2974155000</v>
      </c>
      <c r="P3800" s="93">
        <f t="shared" si="1842"/>
        <v>16549.91</v>
      </c>
      <c r="Q3800" s="93">
        <f t="shared" si="1842"/>
        <v>16549.91</v>
      </c>
      <c r="R3800" s="93">
        <f t="shared" si="1842"/>
        <v>16549.91</v>
      </c>
    </row>
    <row r="3801" spans="1:18" ht="18.600000000000001" thickBot="1" x14ac:dyDescent="0.35">
      <c r="A3801" s="2">
        <v>2022</v>
      </c>
      <c r="B3801" s="157" t="s">
        <v>479</v>
      </c>
      <c r="C3801" s="126" t="s">
        <v>408</v>
      </c>
      <c r="D3801" s="60" t="s">
        <v>172</v>
      </c>
      <c r="E3801" s="21">
        <v>11</v>
      </c>
      <c r="F3801" s="21" t="s">
        <v>19</v>
      </c>
      <c r="G3801" s="88" t="s">
        <v>208</v>
      </c>
      <c r="H3801" s="90">
        <v>13000000000</v>
      </c>
      <c r="I3801" s="106">
        <v>0</v>
      </c>
      <c r="J3801" s="106">
        <v>0</v>
      </c>
      <c r="K3801" s="106">
        <v>0</v>
      </c>
      <c r="L3801" s="106">
        <v>0</v>
      </c>
      <c r="M3801" s="106">
        <f t="shared" si="1828"/>
        <v>0</v>
      </c>
      <c r="N3801" s="90">
        <f>+H3801+M3801</f>
        <v>13000000000</v>
      </c>
      <c r="O3801" s="90">
        <v>2974155000</v>
      </c>
      <c r="P3801" s="90">
        <v>16549.91</v>
      </c>
      <c r="Q3801" s="106">
        <v>16549.91</v>
      </c>
      <c r="R3801" s="106">
        <v>16549.91</v>
      </c>
    </row>
    <row r="3802" spans="1:18" ht="31.8" thickBot="1" x14ac:dyDescent="0.35">
      <c r="A3802" s="2">
        <v>2022</v>
      </c>
      <c r="B3802" s="157" t="s">
        <v>479</v>
      </c>
      <c r="C3802" s="120" t="s">
        <v>324</v>
      </c>
      <c r="D3802" s="16" t="s">
        <v>172</v>
      </c>
      <c r="E3802" s="16">
        <v>13</v>
      </c>
      <c r="F3802" s="16" t="s">
        <v>19</v>
      </c>
      <c r="G3802" s="104" t="s">
        <v>325</v>
      </c>
      <c r="H3802" s="95">
        <f>+H3803</f>
        <v>6042022926</v>
      </c>
      <c r="I3802" s="95">
        <f>+I3803</f>
        <v>0</v>
      </c>
      <c r="J3802" s="95">
        <f>+J3803</f>
        <v>0</v>
      </c>
      <c r="K3802" s="95">
        <f>+K3803</f>
        <v>0</v>
      </c>
      <c r="L3802" s="95">
        <f>+L3803</f>
        <v>0</v>
      </c>
      <c r="M3802" s="95">
        <f t="shared" si="1828"/>
        <v>0</v>
      </c>
      <c r="N3802" s="95">
        <f>+N3803</f>
        <v>6042022926</v>
      </c>
      <c r="O3802" s="95">
        <f t="shared" ref="O3802:R3802" si="1843">+O3803</f>
        <v>2043005969.5</v>
      </c>
      <c r="P3802" s="95">
        <f t="shared" si="1843"/>
        <v>1883801584.79</v>
      </c>
      <c r="Q3802" s="95">
        <f t="shared" si="1843"/>
        <v>268522926.29000002</v>
      </c>
      <c r="R3802" s="95">
        <f t="shared" si="1843"/>
        <v>267715261.28999999</v>
      </c>
    </row>
    <row r="3803" spans="1:18" ht="18.600000000000001" thickBot="1" x14ac:dyDescent="0.35">
      <c r="A3803" s="2">
        <v>2022</v>
      </c>
      <c r="B3803" s="157" t="s">
        <v>479</v>
      </c>
      <c r="C3803" s="120" t="s">
        <v>326</v>
      </c>
      <c r="D3803" s="16" t="s">
        <v>172</v>
      </c>
      <c r="E3803" s="16">
        <v>13</v>
      </c>
      <c r="F3803" s="16" t="s">
        <v>19</v>
      </c>
      <c r="G3803" s="85" t="s">
        <v>201</v>
      </c>
      <c r="H3803" s="95">
        <f>+H3804+H3808</f>
        <v>6042022926</v>
      </c>
      <c r="I3803" s="95">
        <f>+I3804+I3808</f>
        <v>0</v>
      </c>
      <c r="J3803" s="95">
        <f>+J3804+J3808</f>
        <v>0</v>
      </c>
      <c r="K3803" s="95">
        <f>+K3804+K3808</f>
        <v>0</v>
      </c>
      <c r="L3803" s="95">
        <f>+L3804+L3808</f>
        <v>0</v>
      </c>
      <c r="M3803" s="95">
        <f t="shared" si="1828"/>
        <v>0</v>
      </c>
      <c r="N3803" s="95">
        <f>+N3804+N3808</f>
        <v>6042022926</v>
      </c>
      <c r="O3803" s="95">
        <f t="shared" ref="O3803:R3803" si="1844">+O3804+O3808</f>
        <v>2043005969.5</v>
      </c>
      <c r="P3803" s="95">
        <f t="shared" si="1844"/>
        <v>1883801584.79</v>
      </c>
      <c r="Q3803" s="95">
        <f t="shared" si="1844"/>
        <v>268522926.29000002</v>
      </c>
      <c r="R3803" s="95">
        <f t="shared" si="1844"/>
        <v>267715261.28999999</v>
      </c>
    </row>
    <row r="3804" spans="1:18" ht="31.8" thickBot="1" x14ac:dyDescent="0.35">
      <c r="A3804" s="2">
        <v>2022</v>
      </c>
      <c r="B3804" s="157" t="s">
        <v>479</v>
      </c>
      <c r="C3804" s="120" t="s">
        <v>327</v>
      </c>
      <c r="D3804" s="16" t="s">
        <v>172</v>
      </c>
      <c r="E3804" s="16">
        <v>13</v>
      </c>
      <c r="F3804" s="16" t="s">
        <v>19</v>
      </c>
      <c r="G3804" s="85" t="s">
        <v>328</v>
      </c>
      <c r="H3804" s="95">
        <f t="shared" ref="H3804:L3806" si="1845">+H3805</f>
        <v>2257022926</v>
      </c>
      <c r="I3804" s="95">
        <f t="shared" si="1845"/>
        <v>0</v>
      </c>
      <c r="J3804" s="95">
        <f t="shared" si="1845"/>
        <v>0</v>
      </c>
      <c r="K3804" s="95">
        <f t="shared" si="1845"/>
        <v>0</v>
      </c>
      <c r="L3804" s="95">
        <f t="shared" si="1845"/>
        <v>0</v>
      </c>
      <c r="M3804" s="95">
        <f t="shared" si="1828"/>
        <v>0</v>
      </c>
      <c r="N3804" s="95">
        <f>+N3805</f>
        <v>2257022926</v>
      </c>
      <c r="O3804" s="95">
        <f t="shared" ref="O3804:R3806" si="1846">+O3805</f>
        <v>2043005969.5</v>
      </c>
      <c r="P3804" s="95">
        <f t="shared" si="1846"/>
        <v>1883801584.79</v>
      </c>
      <c r="Q3804" s="95">
        <f t="shared" si="1846"/>
        <v>268522926.29000002</v>
      </c>
      <c r="R3804" s="95">
        <f t="shared" si="1846"/>
        <v>267715261.28999999</v>
      </c>
    </row>
    <row r="3805" spans="1:18" ht="31.8" thickBot="1" x14ac:dyDescent="0.35">
      <c r="A3805" s="2">
        <v>2022</v>
      </c>
      <c r="B3805" s="157" t="s">
        <v>479</v>
      </c>
      <c r="C3805" s="120" t="s">
        <v>329</v>
      </c>
      <c r="D3805" s="16" t="s">
        <v>172</v>
      </c>
      <c r="E3805" s="16">
        <v>13</v>
      </c>
      <c r="F3805" s="16" t="s">
        <v>19</v>
      </c>
      <c r="G3805" s="85" t="s">
        <v>328</v>
      </c>
      <c r="H3805" s="95">
        <f t="shared" si="1845"/>
        <v>2257022926</v>
      </c>
      <c r="I3805" s="95">
        <f t="shared" si="1845"/>
        <v>0</v>
      </c>
      <c r="J3805" s="95">
        <f t="shared" si="1845"/>
        <v>0</v>
      </c>
      <c r="K3805" s="95">
        <f t="shared" si="1845"/>
        <v>0</v>
      </c>
      <c r="L3805" s="95">
        <f t="shared" si="1845"/>
        <v>0</v>
      </c>
      <c r="M3805" s="95">
        <f t="shared" si="1828"/>
        <v>0</v>
      </c>
      <c r="N3805" s="95">
        <f>+N3806</f>
        <v>2257022926</v>
      </c>
      <c r="O3805" s="95">
        <f t="shared" si="1846"/>
        <v>2043005969.5</v>
      </c>
      <c r="P3805" s="95">
        <f t="shared" si="1846"/>
        <v>1883801584.79</v>
      </c>
      <c r="Q3805" s="95">
        <f t="shared" si="1846"/>
        <v>268522926.29000002</v>
      </c>
      <c r="R3805" s="95">
        <f t="shared" si="1846"/>
        <v>267715261.28999999</v>
      </c>
    </row>
    <row r="3806" spans="1:18" ht="18.600000000000001" thickBot="1" x14ac:dyDescent="0.35">
      <c r="A3806" s="2">
        <v>2022</v>
      </c>
      <c r="B3806" s="157" t="s">
        <v>479</v>
      </c>
      <c r="C3806" s="120" t="s">
        <v>330</v>
      </c>
      <c r="D3806" s="16" t="s">
        <v>172</v>
      </c>
      <c r="E3806" s="16">
        <v>13</v>
      </c>
      <c r="F3806" s="16" t="s">
        <v>19</v>
      </c>
      <c r="G3806" s="104" t="s">
        <v>331</v>
      </c>
      <c r="H3806" s="95">
        <f t="shared" si="1845"/>
        <v>2257022926</v>
      </c>
      <c r="I3806" s="95">
        <f t="shared" si="1845"/>
        <v>0</v>
      </c>
      <c r="J3806" s="95">
        <f t="shared" si="1845"/>
        <v>0</v>
      </c>
      <c r="K3806" s="95">
        <f t="shared" si="1845"/>
        <v>0</v>
      </c>
      <c r="L3806" s="95">
        <f t="shared" si="1845"/>
        <v>0</v>
      </c>
      <c r="M3806" s="95">
        <f t="shared" si="1828"/>
        <v>0</v>
      </c>
      <c r="N3806" s="95">
        <f>+N3807</f>
        <v>2257022926</v>
      </c>
      <c r="O3806" s="95">
        <f t="shared" si="1846"/>
        <v>2043005969.5</v>
      </c>
      <c r="P3806" s="95">
        <f t="shared" si="1846"/>
        <v>1883801584.79</v>
      </c>
      <c r="Q3806" s="95">
        <f t="shared" si="1846"/>
        <v>268522926.29000002</v>
      </c>
      <c r="R3806" s="95">
        <f t="shared" si="1846"/>
        <v>267715261.28999999</v>
      </c>
    </row>
    <row r="3807" spans="1:18" ht="18.600000000000001" thickBot="1" x14ac:dyDescent="0.35">
      <c r="A3807" s="2">
        <v>2022</v>
      </c>
      <c r="B3807" s="157" t="s">
        <v>479</v>
      </c>
      <c r="C3807" s="121" t="s">
        <v>332</v>
      </c>
      <c r="D3807" s="21" t="s">
        <v>172</v>
      </c>
      <c r="E3807" s="21">
        <v>13</v>
      </c>
      <c r="F3807" s="21" t="s">
        <v>19</v>
      </c>
      <c r="G3807" s="88" t="s">
        <v>208</v>
      </c>
      <c r="H3807" s="90">
        <v>2257022926</v>
      </c>
      <c r="I3807" s="90">
        <v>0</v>
      </c>
      <c r="J3807" s="90">
        <v>0</v>
      </c>
      <c r="K3807" s="90">
        <v>0</v>
      </c>
      <c r="L3807" s="90">
        <v>0</v>
      </c>
      <c r="M3807" s="90">
        <f t="shared" si="1828"/>
        <v>0</v>
      </c>
      <c r="N3807" s="90">
        <f>+H3807+M3807</f>
        <v>2257022926</v>
      </c>
      <c r="O3807" s="90">
        <v>2043005969.5</v>
      </c>
      <c r="P3807" s="90">
        <v>1883801584.79</v>
      </c>
      <c r="Q3807" s="90">
        <v>268522926.29000002</v>
      </c>
      <c r="R3807" s="90">
        <v>267715261.28999999</v>
      </c>
    </row>
    <row r="3808" spans="1:18" ht="31.8" thickBot="1" x14ac:dyDescent="0.35">
      <c r="A3808" s="2">
        <v>2022</v>
      </c>
      <c r="B3808" s="157" t="s">
        <v>479</v>
      </c>
      <c r="C3808" s="120" t="s">
        <v>463</v>
      </c>
      <c r="D3808" s="16" t="s">
        <v>172</v>
      </c>
      <c r="E3808" s="16">
        <v>13</v>
      </c>
      <c r="F3808" s="16" t="s">
        <v>19</v>
      </c>
      <c r="G3808" s="85" t="s">
        <v>464</v>
      </c>
      <c r="H3808" s="95">
        <f t="shared" ref="H3808:L3810" si="1847">+H3809</f>
        <v>3785000000</v>
      </c>
      <c r="I3808" s="95">
        <f t="shared" si="1847"/>
        <v>0</v>
      </c>
      <c r="J3808" s="95">
        <f t="shared" si="1847"/>
        <v>0</v>
      </c>
      <c r="K3808" s="95">
        <f t="shared" si="1847"/>
        <v>0</v>
      </c>
      <c r="L3808" s="95">
        <f t="shared" si="1847"/>
        <v>0</v>
      </c>
      <c r="M3808" s="95">
        <f t="shared" si="1828"/>
        <v>0</v>
      </c>
      <c r="N3808" s="95">
        <f>+N3809</f>
        <v>3785000000</v>
      </c>
      <c r="O3808" s="95">
        <f t="shared" ref="O3808:R3810" si="1848">+O3809</f>
        <v>0</v>
      </c>
      <c r="P3808" s="95">
        <f t="shared" si="1848"/>
        <v>0</v>
      </c>
      <c r="Q3808" s="95">
        <f t="shared" si="1848"/>
        <v>0</v>
      </c>
      <c r="R3808" s="95">
        <f t="shared" si="1848"/>
        <v>0</v>
      </c>
    </row>
    <row r="3809" spans="1:18" ht="31.8" thickBot="1" x14ac:dyDescent="0.35">
      <c r="A3809" s="2">
        <v>2022</v>
      </c>
      <c r="B3809" s="157" t="s">
        <v>479</v>
      </c>
      <c r="C3809" s="120" t="s">
        <v>465</v>
      </c>
      <c r="D3809" s="16" t="s">
        <v>172</v>
      </c>
      <c r="E3809" s="16">
        <v>13</v>
      </c>
      <c r="F3809" s="16" t="s">
        <v>19</v>
      </c>
      <c r="G3809" s="85" t="s">
        <v>466</v>
      </c>
      <c r="H3809" s="95">
        <f t="shared" si="1847"/>
        <v>3785000000</v>
      </c>
      <c r="I3809" s="95">
        <f t="shared" si="1847"/>
        <v>0</v>
      </c>
      <c r="J3809" s="95">
        <f t="shared" si="1847"/>
        <v>0</v>
      </c>
      <c r="K3809" s="95">
        <f t="shared" si="1847"/>
        <v>0</v>
      </c>
      <c r="L3809" s="95">
        <f t="shared" si="1847"/>
        <v>0</v>
      </c>
      <c r="M3809" s="95">
        <f t="shared" si="1828"/>
        <v>0</v>
      </c>
      <c r="N3809" s="95">
        <f>+N3810</f>
        <v>3785000000</v>
      </c>
      <c r="O3809" s="95">
        <f t="shared" si="1848"/>
        <v>0</v>
      </c>
      <c r="P3809" s="95">
        <f t="shared" si="1848"/>
        <v>0</v>
      </c>
      <c r="Q3809" s="95">
        <f t="shared" si="1848"/>
        <v>0</v>
      </c>
      <c r="R3809" s="95">
        <f t="shared" si="1848"/>
        <v>0</v>
      </c>
    </row>
    <row r="3810" spans="1:18" ht="18.600000000000001" thickBot="1" x14ac:dyDescent="0.35">
      <c r="A3810" s="2">
        <v>2022</v>
      </c>
      <c r="B3810" s="157" t="s">
        <v>479</v>
      </c>
      <c r="C3810" s="120" t="s">
        <v>467</v>
      </c>
      <c r="D3810" s="16" t="s">
        <v>172</v>
      </c>
      <c r="E3810" s="16">
        <v>13</v>
      </c>
      <c r="F3810" s="16" t="s">
        <v>19</v>
      </c>
      <c r="G3810" s="104" t="s">
        <v>331</v>
      </c>
      <c r="H3810" s="95">
        <f t="shared" si="1847"/>
        <v>3785000000</v>
      </c>
      <c r="I3810" s="95">
        <f t="shared" si="1847"/>
        <v>0</v>
      </c>
      <c r="J3810" s="95">
        <f t="shared" si="1847"/>
        <v>0</v>
      </c>
      <c r="K3810" s="95">
        <f t="shared" si="1847"/>
        <v>0</v>
      </c>
      <c r="L3810" s="95">
        <f t="shared" si="1847"/>
        <v>0</v>
      </c>
      <c r="M3810" s="95">
        <f t="shared" si="1828"/>
        <v>0</v>
      </c>
      <c r="N3810" s="95">
        <f>+N3811</f>
        <v>3785000000</v>
      </c>
      <c r="O3810" s="95">
        <f t="shared" si="1848"/>
        <v>0</v>
      </c>
      <c r="P3810" s="95">
        <f t="shared" si="1848"/>
        <v>0</v>
      </c>
      <c r="Q3810" s="95">
        <f t="shared" si="1848"/>
        <v>0</v>
      </c>
      <c r="R3810" s="95">
        <f t="shared" si="1848"/>
        <v>0</v>
      </c>
    </row>
    <row r="3811" spans="1:18" ht="18.600000000000001" thickBot="1" x14ac:dyDescent="0.35">
      <c r="A3811" s="2">
        <v>2022</v>
      </c>
      <c r="B3811" s="157" t="s">
        <v>479</v>
      </c>
      <c r="C3811" s="121" t="s">
        <v>468</v>
      </c>
      <c r="D3811" s="21" t="s">
        <v>172</v>
      </c>
      <c r="E3811" s="21">
        <v>13</v>
      </c>
      <c r="F3811" s="21" t="s">
        <v>19</v>
      </c>
      <c r="G3811" s="88" t="s">
        <v>208</v>
      </c>
      <c r="H3811" s="90">
        <v>3785000000</v>
      </c>
      <c r="I3811" s="90">
        <v>0</v>
      </c>
      <c r="J3811" s="90">
        <v>0</v>
      </c>
      <c r="K3811" s="90">
        <v>0</v>
      </c>
      <c r="L3811" s="90">
        <v>0</v>
      </c>
      <c r="M3811" s="90">
        <f t="shared" si="1828"/>
        <v>0</v>
      </c>
      <c r="N3811" s="90">
        <f>+H3811+M3811</f>
        <v>3785000000</v>
      </c>
      <c r="O3811" s="90">
        <v>0</v>
      </c>
      <c r="P3811" s="90">
        <v>0</v>
      </c>
      <c r="Q3811" s="90">
        <v>0</v>
      </c>
      <c r="R3811" s="90">
        <v>0</v>
      </c>
    </row>
    <row r="3812" spans="1:18" ht="18.600000000000001" thickBot="1" x14ac:dyDescent="0.35">
      <c r="A3812" s="2">
        <v>2022</v>
      </c>
      <c r="B3812" s="157" t="s">
        <v>479</v>
      </c>
      <c r="C3812" s="120" t="s">
        <v>333</v>
      </c>
      <c r="D3812" s="16" t="s">
        <v>172</v>
      </c>
      <c r="E3812" s="16">
        <v>13</v>
      </c>
      <c r="F3812" s="16" t="s">
        <v>19</v>
      </c>
      <c r="G3812" s="85" t="s">
        <v>334</v>
      </c>
      <c r="H3812" s="95">
        <f>+H3814</f>
        <v>1124097372</v>
      </c>
      <c r="I3812" s="95">
        <f t="shared" ref="I3812:L3813" si="1849">+I3814</f>
        <v>0</v>
      </c>
      <c r="J3812" s="95">
        <f t="shared" si="1849"/>
        <v>0</v>
      </c>
      <c r="K3812" s="95">
        <f t="shared" si="1849"/>
        <v>0</v>
      </c>
      <c r="L3812" s="95">
        <f t="shared" si="1849"/>
        <v>0</v>
      </c>
      <c r="M3812" s="95">
        <f t="shared" si="1828"/>
        <v>0</v>
      </c>
      <c r="N3812" s="95">
        <f>+N3814</f>
        <v>1124097372</v>
      </c>
      <c r="O3812" s="95">
        <f t="shared" ref="O3812:R3813" si="1850">+O3814</f>
        <v>914322175</v>
      </c>
      <c r="P3812" s="95">
        <f t="shared" si="1850"/>
        <v>825234689.09000003</v>
      </c>
      <c r="Q3812" s="95">
        <f>+Q3814</f>
        <v>111546954.09</v>
      </c>
      <c r="R3812" s="95">
        <f t="shared" si="1850"/>
        <v>110207206.09</v>
      </c>
    </row>
    <row r="3813" spans="1:18" ht="18.600000000000001" thickBot="1" x14ac:dyDescent="0.35">
      <c r="A3813" s="2">
        <v>2022</v>
      </c>
      <c r="B3813" s="157" t="s">
        <v>479</v>
      </c>
      <c r="C3813" s="120" t="s">
        <v>333</v>
      </c>
      <c r="D3813" s="16" t="s">
        <v>18</v>
      </c>
      <c r="E3813" s="16">
        <v>20</v>
      </c>
      <c r="F3813" s="16" t="s">
        <v>19</v>
      </c>
      <c r="G3813" s="85" t="s">
        <v>334</v>
      </c>
      <c r="H3813" s="95">
        <f>+H3815</f>
        <v>76235881312</v>
      </c>
      <c r="I3813" s="95">
        <f t="shared" si="1849"/>
        <v>0</v>
      </c>
      <c r="J3813" s="95">
        <f t="shared" si="1849"/>
        <v>0</v>
      </c>
      <c r="K3813" s="95">
        <f t="shared" si="1849"/>
        <v>0</v>
      </c>
      <c r="L3813" s="95">
        <f t="shared" si="1849"/>
        <v>0</v>
      </c>
      <c r="M3813" s="95">
        <f t="shared" si="1828"/>
        <v>0</v>
      </c>
      <c r="N3813" s="95">
        <f>+N3815</f>
        <v>76235881312</v>
      </c>
      <c r="O3813" s="95">
        <f t="shared" si="1850"/>
        <v>49002053305</v>
      </c>
      <c r="P3813" s="95">
        <f t="shared" si="1850"/>
        <v>29487449537</v>
      </c>
      <c r="Q3813" s="95">
        <f t="shared" si="1850"/>
        <v>324727575</v>
      </c>
      <c r="R3813" s="95">
        <f t="shared" si="1850"/>
        <v>324727575</v>
      </c>
    </row>
    <row r="3814" spans="1:18" ht="18.600000000000001" thickBot="1" x14ac:dyDescent="0.35">
      <c r="A3814" s="2">
        <v>2022</v>
      </c>
      <c r="B3814" s="157" t="s">
        <v>479</v>
      </c>
      <c r="C3814" s="120" t="s">
        <v>335</v>
      </c>
      <c r="D3814" s="16" t="s">
        <v>172</v>
      </c>
      <c r="E3814" s="16">
        <v>13</v>
      </c>
      <c r="F3814" s="16" t="s">
        <v>19</v>
      </c>
      <c r="G3814" s="85" t="s">
        <v>201</v>
      </c>
      <c r="H3814" s="95">
        <f>+H3822</f>
        <v>1124097372</v>
      </c>
      <c r="I3814" s="95">
        <f t="shared" ref="I3814:L3814" si="1851">+I3822</f>
        <v>0</v>
      </c>
      <c r="J3814" s="95">
        <f t="shared" si="1851"/>
        <v>0</v>
      </c>
      <c r="K3814" s="95">
        <f t="shared" si="1851"/>
        <v>0</v>
      </c>
      <c r="L3814" s="95">
        <f t="shared" si="1851"/>
        <v>0</v>
      </c>
      <c r="M3814" s="95">
        <f t="shared" si="1828"/>
        <v>0</v>
      </c>
      <c r="N3814" s="95">
        <f>+N3822</f>
        <v>1124097372</v>
      </c>
      <c r="O3814" s="95">
        <f t="shared" ref="O3814:P3814" si="1852">+O3822</f>
        <v>914322175</v>
      </c>
      <c r="P3814" s="95">
        <f t="shared" si="1852"/>
        <v>825234689.09000003</v>
      </c>
      <c r="Q3814" s="95">
        <f>+Q3822</f>
        <v>111546954.09</v>
      </c>
      <c r="R3814" s="95">
        <f>+R3822</f>
        <v>110207206.09</v>
      </c>
    </row>
    <row r="3815" spans="1:18" ht="18.600000000000001" thickBot="1" x14ac:dyDescent="0.35">
      <c r="A3815" s="2">
        <v>2022</v>
      </c>
      <c r="B3815" s="157" t="s">
        <v>479</v>
      </c>
      <c r="C3815" s="120" t="s">
        <v>335</v>
      </c>
      <c r="D3815" s="16" t="s">
        <v>18</v>
      </c>
      <c r="E3815" s="16">
        <v>20</v>
      </c>
      <c r="F3815" s="16" t="s">
        <v>19</v>
      </c>
      <c r="G3815" s="85" t="s">
        <v>201</v>
      </c>
      <c r="H3815" s="95">
        <f>+H3816</f>
        <v>76235881312</v>
      </c>
      <c r="I3815" s="95">
        <f t="shared" ref="I3815:L3816" si="1853">+I3816</f>
        <v>0</v>
      </c>
      <c r="J3815" s="95">
        <f t="shared" si="1853"/>
        <v>0</v>
      </c>
      <c r="K3815" s="95">
        <f t="shared" si="1853"/>
        <v>0</v>
      </c>
      <c r="L3815" s="95">
        <f t="shared" si="1853"/>
        <v>0</v>
      </c>
      <c r="M3815" s="95">
        <f t="shared" si="1828"/>
        <v>0</v>
      </c>
      <c r="N3815" s="95">
        <f>+N3816</f>
        <v>76235881312</v>
      </c>
      <c r="O3815" s="95">
        <f t="shared" ref="O3815:Q3816" si="1854">+O3816</f>
        <v>49002053305</v>
      </c>
      <c r="P3815" s="95">
        <f t="shared" si="1854"/>
        <v>29487449537</v>
      </c>
      <c r="Q3815" s="95">
        <f>+Q3816</f>
        <v>324727575</v>
      </c>
      <c r="R3815" s="95">
        <f t="shared" ref="R3815:R3816" si="1855">+R3816</f>
        <v>324727575</v>
      </c>
    </row>
    <row r="3816" spans="1:18" ht="47.4" thickBot="1" x14ac:dyDescent="0.35">
      <c r="A3816" s="2">
        <v>2022</v>
      </c>
      <c r="B3816" s="157" t="s">
        <v>479</v>
      </c>
      <c r="C3816" s="120" t="s">
        <v>336</v>
      </c>
      <c r="D3816" s="16" t="s">
        <v>18</v>
      </c>
      <c r="E3816" s="16">
        <v>20</v>
      </c>
      <c r="F3816" s="16" t="s">
        <v>19</v>
      </c>
      <c r="G3816" s="104" t="s">
        <v>337</v>
      </c>
      <c r="H3816" s="95">
        <f>+H3817</f>
        <v>76235881312</v>
      </c>
      <c r="I3816" s="95">
        <f t="shared" si="1853"/>
        <v>0</v>
      </c>
      <c r="J3816" s="95">
        <f t="shared" si="1853"/>
        <v>0</v>
      </c>
      <c r="K3816" s="95">
        <f t="shared" si="1853"/>
        <v>0</v>
      </c>
      <c r="L3816" s="95">
        <f t="shared" si="1853"/>
        <v>0</v>
      </c>
      <c r="M3816" s="95">
        <f t="shared" si="1828"/>
        <v>0</v>
      </c>
      <c r="N3816" s="95">
        <f>+N3817</f>
        <v>76235881312</v>
      </c>
      <c r="O3816" s="95">
        <f t="shared" si="1854"/>
        <v>49002053305</v>
      </c>
      <c r="P3816" s="95">
        <f t="shared" si="1854"/>
        <v>29487449537</v>
      </c>
      <c r="Q3816" s="95">
        <f t="shared" si="1854"/>
        <v>324727575</v>
      </c>
      <c r="R3816" s="95">
        <f t="shared" si="1855"/>
        <v>324727575</v>
      </c>
    </row>
    <row r="3817" spans="1:18" ht="47.4" thickBot="1" x14ac:dyDescent="0.35">
      <c r="A3817" s="2">
        <v>2022</v>
      </c>
      <c r="B3817" s="157" t="s">
        <v>479</v>
      </c>
      <c r="C3817" s="120" t="s">
        <v>338</v>
      </c>
      <c r="D3817" s="16" t="s">
        <v>18</v>
      </c>
      <c r="E3817" s="16">
        <v>20</v>
      </c>
      <c r="F3817" s="16" t="s">
        <v>19</v>
      </c>
      <c r="G3817" s="85" t="s">
        <v>337</v>
      </c>
      <c r="H3817" s="95">
        <f>+H3818+H3820</f>
        <v>76235881312</v>
      </c>
      <c r="I3817" s="95">
        <f t="shared" ref="I3817:L3817" si="1856">+I3818+I3820</f>
        <v>0</v>
      </c>
      <c r="J3817" s="95">
        <f t="shared" si="1856"/>
        <v>0</v>
      </c>
      <c r="K3817" s="95">
        <f t="shared" si="1856"/>
        <v>0</v>
      </c>
      <c r="L3817" s="95">
        <f t="shared" si="1856"/>
        <v>0</v>
      </c>
      <c r="M3817" s="95">
        <f t="shared" si="1828"/>
        <v>0</v>
      </c>
      <c r="N3817" s="95">
        <f>+N3818+N3820</f>
        <v>76235881312</v>
      </c>
      <c r="O3817" s="95">
        <f t="shared" ref="O3817:Q3817" si="1857">+O3818+O3820</f>
        <v>49002053305</v>
      </c>
      <c r="P3817" s="95">
        <f t="shared" si="1857"/>
        <v>29487449537</v>
      </c>
      <c r="Q3817" s="95">
        <f t="shared" si="1857"/>
        <v>324727575</v>
      </c>
      <c r="R3817" s="95">
        <f>+R3818+R3820</f>
        <v>324727575</v>
      </c>
    </row>
    <row r="3818" spans="1:18" ht="18.600000000000001" thickBot="1" x14ac:dyDescent="0.35">
      <c r="A3818" s="2">
        <v>2022</v>
      </c>
      <c r="B3818" s="157" t="s">
        <v>479</v>
      </c>
      <c r="C3818" s="120" t="s">
        <v>339</v>
      </c>
      <c r="D3818" s="16" t="s">
        <v>18</v>
      </c>
      <c r="E3818" s="16">
        <v>20</v>
      </c>
      <c r="F3818" s="16" t="s">
        <v>19</v>
      </c>
      <c r="G3818" s="85" t="s">
        <v>340</v>
      </c>
      <c r="H3818" s="95">
        <f>+H3819</f>
        <v>65370924168</v>
      </c>
      <c r="I3818" s="95">
        <f>+I3819</f>
        <v>0</v>
      </c>
      <c r="J3818" s="95">
        <f>+J3819</f>
        <v>0</v>
      </c>
      <c r="K3818" s="95">
        <f>+K3819</f>
        <v>0</v>
      </c>
      <c r="L3818" s="95">
        <f>+L3819</f>
        <v>0</v>
      </c>
      <c r="M3818" s="95">
        <f t="shared" si="1828"/>
        <v>0</v>
      </c>
      <c r="N3818" s="95">
        <f>+N3819</f>
        <v>65370924168</v>
      </c>
      <c r="O3818" s="95">
        <f t="shared" ref="O3818:Q3818" si="1858">+O3819</f>
        <v>44627166353</v>
      </c>
      <c r="P3818" s="95">
        <f t="shared" si="1858"/>
        <v>25112562585</v>
      </c>
      <c r="Q3818" s="95">
        <f t="shared" si="1858"/>
        <v>0</v>
      </c>
      <c r="R3818" s="95">
        <f>+R3819</f>
        <v>0</v>
      </c>
    </row>
    <row r="3819" spans="1:18" ht="18.600000000000001" thickBot="1" x14ac:dyDescent="0.35">
      <c r="A3819" s="2">
        <v>2022</v>
      </c>
      <c r="B3819" s="157" t="s">
        <v>479</v>
      </c>
      <c r="C3819" s="121" t="s">
        <v>341</v>
      </c>
      <c r="D3819" s="21" t="s">
        <v>18</v>
      </c>
      <c r="E3819" s="21">
        <v>20</v>
      </c>
      <c r="F3819" s="21" t="s">
        <v>19</v>
      </c>
      <c r="G3819" s="88" t="s">
        <v>208</v>
      </c>
      <c r="H3819" s="90">
        <v>65370924168</v>
      </c>
      <c r="I3819" s="90">
        <v>0</v>
      </c>
      <c r="J3819" s="90">
        <v>0</v>
      </c>
      <c r="K3819" s="90"/>
      <c r="L3819" s="90">
        <v>0</v>
      </c>
      <c r="M3819" s="90">
        <f t="shared" si="1828"/>
        <v>0</v>
      </c>
      <c r="N3819" s="90">
        <f>+H3819+M3819</f>
        <v>65370924168</v>
      </c>
      <c r="O3819" s="90">
        <v>44627166353</v>
      </c>
      <c r="P3819" s="90">
        <v>25112562585</v>
      </c>
      <c r="Q3819" s="90">
        <v>0</v>
      </c>
      <c r="R3819" s="90">
        <v>0</v>
      </c>
    </row>
    <row r="3820" spans="1:18" ht="18.600000000000001" thickBot="1" x14ac:dyDescent="0.35">
      <c r="A3820" s="2">
        <v>2022</v>
      </c>
      <c r="B3820" s="157" t="s">
        <v>479</v>
      </c>
      <c r="C3820" s="120" t="s">
        <v>342</v>
      </c>
      <c r="D3820" s="16" t="s">
        <v>18</v>
      </c>
      <c r="E3820" s="16">
        <v>20</v>
      </c>
      <c r="F3820" s="16" t="s">
        <v>19</v>
      </c>
      <c r="G3820" s="85" t="s">
        <v>343</v>
      </c>
      <c r="H3820" s="95">
        <f>+H3821</f>
        <v>10864957144</v>
      </c>
      <c r="I3820" s="95">
        <f>+I3821</f>
        <v>0</v>
      </c>
      <c r="J3820" s="95">
        <f>+J3821</f>
        <v>0</v>
      </c>
      <c r="K3820" s="95">
        <f>+K3821</f>
        <v>0</v>
      </c>
      <c r="L3820" s="95">
        <f>+L3821</f>
        <v>0</v>
      </c>
      <c r="M3820" s="95">
        <f t="shared" si="1828"/>
        <v>0</v>
      </c>
      <c r="N3820" s="95">
        <f>+N3821</f>
        <v>10864957144</v>
      </c>
      <c r="O3820" s="95">
        <f t="shared" ref="O3820:R3820" si="1859">+O3821</f>
        <v>4374886952</v>
      </c>
      <c r="P3820" s="95">
        <f t="shared" si="1859"/>
        <v>4374886952</v>
      </c>
      <c r="Q3820" s="95">
        <f t="shared" si="1859"/>
        <v>324727575</v>
      </c>
      <c r="R3820" s="95">
        <f t="shared" si="1859"/>
        <v>324727575</v>
      </c>
    </row>
    <row r="3821" spans="1:18" ht="18.600000000000001" thickBot="1" x14ac:dyDescent="0.35">
      <c r="A3821" s="2">
        <v>2022</v>
      </c>
      <c r="B3821" s="157" t="s">
        <v>479</v>
      </c>
      <c r="C3821" s="121" t="s">
        <v>344</v>
      </c>
      <c r="D3821" s="21" t="s">
        <v>18</v>
      </c>
      <c r="E3821" s="21">
        <v>20</v>
      </c>
      <c r="F3821" s="21" t="s">
        <v>19</v>
      </c>
      <c r="G3821" s="88" t="s">
        <v>208</v>
      </c>
      <c r="H3821" s="90">
        <v>10864957144</v>
      </c>
      <c r="I3821" s="90">
        <v>0</v>
      </c>
      <c r="J3821" s="90">
        <v>0</v>
      </c>
      <c r="K3821" s="90">
        <v>0</v>
      </c>
      <c r="L3821" s="90"/>
      <c r="M3821" s="90">
        <f t="shared" si="1828"/>
        <v>0</v>
      </c>
      <c r="N3821" s="90">
        <f>+H3821+M3821</f>
        <v>10864957144</v>
      </c>
      <c r="O3821" s="90">
        <v>4374886952</v>
      </c>
      <c r="P3821" s="90">
        <v>4374886952</v>
      </c>
      <c r="Q3821" s="90">
        <v>324727575</v>
      </c>
      <c r="R3821" s="90">
        <v>324727575</v>
      </c>
    </row>
    <row r="3822" spans="1:18" ht="31.8" thickBot="1" x14ac:dyDescent="0.35">
      <c r="A3822" s="2">
        <v>2022</v>
      </c>
      <c r="B3822" s="157" t="s">
        <v>479</v>
      </c>
      <c r="C3822" s="120" t="s">
        <v>345</v>
      </c>
      <c r="D3822" s="16" t="s">
        <v>172</v>
      </c>
      <c r="E3822" s="16">
        <v>13</v>
      </c>
      <c r="F3822" s="16" t="s">
        <v>19</v>
      </c>
      <c r="G3822" s="85" t="s">
        <v>346</v>
      </c>
      <c r="H3822" s="95">
        <f t="shared" ref="H3822:L3824" si="1860">+H3823</f>
        <v>1124097372</v>
      </c>
      <c r="I3822" s="95">
        <f t="shared" si="1860"/>
        <v>0</v>
      </c>
      <c r="J3822" s="95">
        <f t="shared" si="1860"/>
        <v>0</v>
      </c>
      <c r="K3822" s="95">
        <f t="shared" si="1860"/>
        <v>0</v>
      </c>
      <c r="L3822" s="95">
        <f t="shared" si="1860"/>
        <v>0</v>
      </c>
      <c r="M3822" s="95">
        <f t="shared" si="1828"/>
        <v>0</v>
      </c>
      <c r="N3822" s="95">
        <f>+N3823</f>
        <v>1124097372</v>
      </c>
      <c r="O3822" s="95">
        <f t="shared" ref="O3822:R3824" si="1861">+O3823</f>
        <v>914322175</v>
      </c>
      <c r="P3822" s="95">
        <f t="shared" si="1861"/>
        <v>825234689.09000003</v>
      </c>
      <c r="Q3822" s="95">
        <f t="shared" si="1861"/>
        <v>111546954.09</v>
      </c>
      <c r="R3822" s="95">
        <f t="shared" si="1861"/>
        <v>110207206.09</v>
      </c>
    </row>
    <row r="3823" spans="1:18" ht="31.8" thickBot="1" x14ac:dyDescent="0.35">
      <c r="A3823" s="2">
        <v>2022</v>
      </c>
      <c r="B3823" s="157" t="s">
        <v>479</v>
      </c>
      <c r="C3823" s="120" t="s">
        <v>347</v>
      </c>
      <c r="D3823" s="16" t="s">
        <v>172</v>
      </c>
      <c r="E3823" s="16">
        <v>13</v>
      </c>
      <c r="F3823" s="16" t="s">
        <v>19</v>
      </c>
      <c r="G3823" s="85" t="s">
        <v>346</v>
      </c>
      <c r="H3823" s="95">
        <f t="shared" si="1860"/>
        <v>1124097372</v>
      </c>
      <c r="I3823" s="95">
        <f t="shared" si="1860"/>
        <v>0</v>
      </c>
      <c r="J3823" s="95">
        <f t="shared" si="1860"/>
        <v>0</v>
      </c>
      <c r="K3823" s="95">
        <f t="shared" si="1860"/>
        <v>0</v>
      </c>
      <c r="L3823" s="95">
        <f t="shared" si="1860"/>
        <v>0</v>
      </c>
      <c r="M3823" s="95">
        <f t="shared" si="1828"/>
        <v>0</v>
      </c>
      <c r="N3823" s="95">
        <f>+N3824</f>
        <v>1124097372</v>
      </c>
      <c r="O3823" s="95">
        <f t="shared" si="1861"/>
        <v>914322175</v>
      </c>
      <c r="P3823" s="95">
        <f t="shared" si="1861"/>
        <v>825234689.09000003</v>
      </c>
      <c r="Q3823" s="95">
        <f t="shared" si="1861"/>
        <v>111546954.09</v>
      </c>
      <c r="R3823" s="95">
        <f t="shared" si="1861"/>
        <v>110207206.09</v>
      </c>
    </row>
    <row r="3824" spans="1:18" ht="18.600000000000001" thickBot="1" x14ac:dyDescent="0.35">
      <c r="A3824" s="2">
        <v>2022</v>
      </c>
      <c r="B3824" s="157" t="s">
        <v>479</v>
      </c>
      <c r="C3824" s="120" t="s">
        <v>348</v>
      </c>
      <c r="D3824" s="16" t="s">
        <v>172</v>
      </c>
      <c r="E3824" s="16">
        <v>13</v>
      </c>
      <c r="F3824" s="16" t="s">
        <v>19</v>
      </c>
      <c r="G3824" s="85" t="s">
        <v>331</v>
      </c>
      <c r="H3824" s="86">
        <f t="shared" si="1860"/>
        <v>1124097372</v>
      </c>
      <c r="I3824" s="86">
        <f t="shared" si="1860"/>
        <v>0</v>
      </c>
      <c r="J3824" s="86">
        <f t="shared" si="1860"/>
        <v>0</v>
      </c>
      <c r="K3824" s="86">
        <f t="shared" si="1860"/>
        <v>0</v>
      </c>
      <c r="L3824" s="86">
        <f t="shared" si="1860"/>
        <v>0</v>
      </c>
      <c r="M3824" s="86">
        <f t="shared" si="1828"/>
        <v>0</v>
      </c>
      <c r="N3824" s="86">
        <f>+N3825</f>
        <v>1124097372</v>
      </c>
      <c r="O3824" s="86">
        <f t="shared" si="1861"/>
        <v>914322175</v>
      </c>
      <c r="P3824" s="86">
        <f t="shared" si="1861"/>
        <v>825234689.09000003</v>
      </c>
      <c r="Q3824" s="86">
        <f t="shared" si="1861"/>
        <v>111546954.09</v>
      </c>
      <c r="R3824" s="86">
        <f t="shared" si="1861"/>
        <v>110207206.09</v>
      </c>
    </row>
    <row r="3825" spans="1:18" ht="18.600000000000001" thickBot="1" x14ac:dyDescent="0.35">
      <c r="A3825" s="2">
        <v>2022</v>
      </c>
      <c r="B3825" s="157" t="s">
        <v>479</v>
      </c>
      <c r="C3825" s="121" t="s">
        <v>349</v>
      </c>
      <c r="D3825" s="21" t="s">
        <v>172</v>
      </c>
      <c r="E3825" s="21">
        <v>13</v>
      </c>
      <c r="F3825" s="21" t="s">
        <v>19</v>
      </c>
      <c r="G3825" s="88" t="s">
        <v>208</v>
      </c>
      <c r="H3825" s="90">
        <v>1124097372</v>
      </c>
      <c r="I3825" s="90">
        <v>0</v>
      </c>
      <c r="J3825" s="90">
        <v>0</v>
      </c>
      <c r="K3825" s="90">
        <v>0</v>
      </c>
      <c r="L3825" s="90">
        <v>0</v>
      </c>
      <c r="M3825" s="90">
        <f t="shared" si="1828"/>
        <v>0</v>
      </c>
      <c r="N3825" s="90">
        <f>+H3825+M3825</f>
        <v>1124097372</v>
      </c>
      <c r="O3825" s="90">
        <v>914322175</v>
      </c>
      <c r="P3825" s="90">
        <v>825234689.09000003</v>
      </c>
      <c r="Q3825" s="90">
        <v>111546954.09</v>
      </c>
      <c r="R3825" s="90">
        <v>110207206.09</v>
      </c>
    </row>
    <row r="3826" spans="1:18" ht="18.600000000000001" thickBot="1" x14ac:dyDescent="0.35">
      <c r="A3826" s="2">
        <v>2022</v>
      </c>
      <c r="B3826" s="157" t="s">
        <v>479</v>
      </c>
      <c r="C3826" s="120" t="s">
        <v>350</v>
      </c>
      <c r="D3826" s="16" t="s">
        <v>172</v>
      </c>
      <c r="E3826" s="16">
        <v>13</v>
      </c>
      <c r="F3826" s="16" t="s">
        <v>19</v>
      </c>
      <c r="G3826" s="85" t="s">
        <v>351</v>
      </c>
      <c r="H3826" s="93">
        <f>+H3827</f>
        <v>4056837754</v>
      </c>
      <c r="I3826" s="93">
        <f>+I3827</f>
        <v>0</v>
      </c>
      <c r="J3826" s="93">
        <f>+J3827</f>
        <v>0</v>
      </c>
      <c r="K3826" s="93">
        <f>+K3827</f>
        <v>0</v>
      </c>
      <c r="L3826" s="93">
        <f>+L3827</f>
        <v>0</v>
      </c>
      <c r="M3826" s="93">
        <f t="shared" si="1828"/>
        <v>0</v>
      </c>
      <c r="N3826" s="93">
        <f>+N3827</f>
        <v>4056837754</v>
      </c>
      <c r="O3826" s="93">
        <f t="shared" ref="O3826:R3826" si="1862">+O3827</f>
        <v>3270670502</v>
      </c>
      <c r="P3826" s="93">
        <f t="shared" si="1862"/>
        <v>3065308983.2800002</v>
      </c>
      <c r="Q3826" s="93">
        <f t="shared" si="1862"/>
        <v>388647208.48000002</v>
      </c>
      <c r="R3826" s="93">
        <f t="shared" si="1862"/>
        <v>377134208.48000002</v>
      </c>
    </row>
    <row r="3827" spans="1:18" ht="18.600000000000001" thickBot="1" x14ac:dyDescent="0.35">
      <c r="A3827" s="2">
        <v>2022</v>
      </c>
      <c r="B3827" s="157" t="s">
        <v>479</v>
      </c>
      <c r="C3827" s="120" t="s">
        <v>352</v>
      </c>
      <c r="D3827" s="16" t="s">
        <v>172</v>
      </c>
      <c r="E3827" s="16">
        <v>13</v>
      </c>
      <c r="F3827" s="16" t="s">
        <v>19</v>
      </c>
      <c r="G3827" s="104" t="s">
        <v>201</v>
      </c>
      <c r="H3827" s="93">
        <f>H3828+H3832</f>
        <v>4056837754</v>
      </c>
      <c r="I3827" s="93">
        <f>I3828+I3832</f>
        <v>0</v>
      </c>
      <c r="J3827" s="93">
        <f>J3828+J3832</f>
        <v>0</v>
      </c>
      <c r="K3827" s="93">
        <f>K3828+K3832</f>
        <v>0</v>
      </c>
      <c r="L3827" s="93">
        <f>L3828+L3832</f>
        <v>0</v>
      </c>
      <c r="M3827" s="93">
        <f t="shared" si="1828"/>
        <v>0</v>
      </c>
      <c r="N3827" s="93">
        <f>N3828+N3832</f>
        <v>4056837754</v>
      </c>
      <c r="O3827" s="93">
        <f t="shared" ref="O3827:R3827" si="1863">O3828+O3832</f>
        <v>3270670502</v>
      </c>
      <c r="P3827" s="93">
        <f t="shared" si="1863"/>
        <v>3065308983.2800002</v>
      </c>
      <c r="Q3827" s="93">
        <f t="shared" si="1863"/>
        <v>388647208.48000002</v>
      </c>
      <c r="R3827" s="93">
        <f t="shared" si="1863"/>
        <v>377134208.48000002</v>
      </c>
    </row>
    <row r="3828" spans="1:18" ht="31.8" thickBot="1" x14ac:dyDescent="0.35">
      <c r="A3828" s="2">
        <v>2022</v>
      </c>
      <c r="B3828" s="157" t="s">
        <v>479</v>
      </c>
      <c r="C3828" s="120" t="s">
        <v>353</v>
      </c>
      <c r="D3828" s="16" t="s">
        <v>172</v>
      </c>
      <c r="E3828" s="16">
        <v>13</v>
      </c>
      <c r="F3828" s="16" t="s">
        <v>19</v>
      </c>
      <c r="G3828" s="85" t="s">
        <v>356</v>
      </c>
      <c r="H3828" s="93">
        <f>H3829</f>
        <v>1000000000</v>
      </c>
      <c r="I3828" s="93">
        <f>I3829</f>
        <v>0</v>
      </c>
      <c r="J3828" s="93">
        <f>J3829</f>
        <v>0</v>
      </c>
      <c r="K3828" s="93">
        <f>K3829</f>
        <v>0</v>
      </c>
      <c r="L3828" s="93">
        <f>L3829</f>
        <v>0</v>
      </c>
      <c r="M3828" s="93">
        <f t="shared" si="1828"/>
        <v>0</v>
      </c>
      <c r="N3828" s="93">
        <f>N3829</f>
        <v>1000000000</v>
      </c>
      <c r="O3828" s="93">
        <f t="shared" ref="O3828:R3828" si="1864">O3829</f>
        <v>367252932</v>
      </c>
      <c r="P3828" s="93">
        <f t="shared" si="1864"/>
        <v>367250432</v>
      </c>
      <c r="Q3828" s="93">
        <f t="shared" si="1864"/>
        <v>0</v>
      </c>
      <c r="R3828" s="93">
        <f t="shared" si="1864"/>
        <v>0</v>
      </c>
    </row>
    <row r="3829" spans="1:18" ht="31.8" thickBot="1" x14ac:dyDescent="0.35">
      <c r="A3829" s="2">
        <v>2022</v>
      </c>
      <c r="B3829" s="157" t="s">
        <v>479</v>
      </c>
      <c r="C3829" s="120" t="s">
        <v>355</v>
      </c>
      <c r="D3829" s="16" t="s">
        <v>172</v>
      </c>
      <c r="E3829" s="16">
        <v>13</v>
      </c>
      <c r="F3829" s="16" t="s">
        <v>19</v>
      </c>
      <c r="G3829" s="85" t="s">
        <v>356</v>
      </c>
      <c r="H3829" s="93">
        <f t="shared" ref="H3829:L3830" si="1865">+H3830</f>
        <v>1000000000</v>
      </c>
      <c r="I3829" s="93">
        <f t="shared" si="1865"/>
        <v>0</v>
      </c>
      <c r="J3829" s="93">
        <f t="shared" si="1865"/>
        <v>0</v>
      </c>
      <c r="K3829" s="93">
        <f t="shared" si="1865"/>
        <v>0</v>
      </c>
      <c r="L3829" s="93">
        <f t="shared" si="1865"/>
        <v>0</v>
      </c>
      <c r="M3829" s="93">
        <f t="shared" si="1828"/>
        <v>0</v>
      </c>
      <c r="N3829" s="93">
        <f>+N3830</f>
        <v>1000000000</v>
      </c>
      <c r="O3829" s="93">
        <f t="shared" ref="O3829:R3830" si="1866">+O3830</f>
        <v>367252932</v>
      </c>
      <c r="P3829" s="93">
        <f t="shared" si="1866"/>
        <v>367250432</v>
      </c>
      <c r="Q3829" s="93">
        <f t="shared" si="1866"/>
        <v>0</v>
      </c>
      <c r="R3829" s="93">
        <f t="shared" si="1866"/>
        <v>0</v>
      </c>
    </row>
    <row r="3830" spans="1:18" ht="18.600000000000001" thickBot="1" x14ac:dyDescent="0.35">
      <c r="A3830" s="2">
        <v>2022</v>
      </c>
      <c r="B3830" s="157" t="s">
        <v>479</v>
      </c>
      <c r="C3830" s="120" t="s">
        <v>357</v>
      </c>
      <c r="D3830" s="16" t="s">
        <v>172</v>
      </c>
      <c r="E3830" s="16">
        <v>13</v>
      </c>
      <c r="F3830" s="16" t="s">
        <v>19</v>
      </c>
      <c r="G3830" s="85" t="s">
        <v>358</v>
      </c>
      <c r="H3830" s="93">
        <f t="shared" si="1865"/>
        <v>1000000000</v>
      </c>
      <c r="I3830" s="93">
        <f t="shared" si="1865"/>
        <v>0</v>
      </c>
      <c r="J3830" s="93">
        <f t="shared" si="1865"/>
        <v>0</v>
      </c>
      <c r="K3830" s="93">
        <f t="shared" si="1865"/>
        <v>0</v>
      </c>
      <c r="L3830" s="93">
        <f t="shared" si="1865"/>
        <v>0</v>
      </c>
      <c r="M3830" s="93">
        <f t="shared" si="1828"/>
        <v>0</v>
      </c>
      <c r="N3830" s="93">
        <f>+N3831</f>
        <v>1000000000</v>
      </c>
      <c r="O3830" s="93">
        <f t="shared" si="1866"/>
        <v>367252932</v>
      </c>
      <c r="P3830" s="93">
        <f t="shared" si="1866"/>
        <v>367250432</v>
      </c>
      <c r="Q3830" s="93">
        <f t="shared" si="1866"/>
        <v>0</v>
      </c>
      <c r="R3830" s="93">
        <f t="shared" si="1866"/>
        <v>0</v>
      </c>
    </row>
    <row r="3831" spans="1:18" ht="18.600000000000001" thickBot="1" x14ac:dyDescent="0.35">
      <c r="A3831" s="2">
        <v>2022</v>
      </c>
      <c r="B3831" s="157" t="s">
        <v>479</v>
      </c>
      <c r="C3831" s="121" t="s">
        <v>359</v>
      </c>
      <c r="D3831" s="21" t="s">
        <v>172</v>
      </c>
      <c r="E3831" s="21">
        <v>13</v>
      </c>
      <c r="F3831" s="21" t="s">
        <v>19</v>
      </c>
      <c r="G3831" s="88" t="s">
        <v>208</v>
      </c>
      <c r="H3831" s="90">
        <v>1000000000</v>
      </c>
      <c r="I3831" s="90">
        <v>0</v>
      </c>
      <c r="J3831" s="90">
        <v>0</v>
      </c>
      <c r="K3831" s="90">
        <v>0</v>
      </c>
      <c r="L3831" s="90">
        <v>0</v>
      </c>
      <c r="M3831" s="90">
        <f t="shared" si="1828"/>
        <v>0</v>
      </c>
      <c r="N3831" s="90">
        <f>+H3831+M3831</f>
        <v>1000000000</v>
      </c>
      <c r="O3831" s="90">
        <v>367252932</v>
      </c>
      <c r="P3831" s="90">
        <v>367250432</v>
      </c>
      <c r="Q3831" s="90">
        <v>0</v>
      </c>
      <c r="R3831" s="90">
        <v>0</v>
      </c>
    </row>
    <row r="3832" spans="1:18" ht="31.8" thickBot="1" x14ac:dyDescent="0.35">
      <c r="A3832" s="2">
        <v>2022</v>
      </c>
      <c r="B3832" s="157" t="s">
        <v>479</v>
      </c>
      <c r="C3832" s="120" t="s">
        <v>360</v>
      </c>
      <c r="D3832" s="16" t="s">
        <v>172</v>
      </c>
      <c r="E3832" s="16">
        <v>13</v>
      </c>
      <c r="F3832" s="16" t="s">
        <v>19</v>
      </c>
      <c r="G3832" s="85" t="s">
        <v>361</v>
      </c>
      <c r="H3832" s="95">
        <f t="shared" ref="H3832:L3834" si="1867">+H3833</f>
        <v>3056837754</v>
      </c>
      <c r="I3832" s="95">
        <f t="shared" si="1867"/>
        <v>0</v>
      </c>
      <c r="J3832" s="95">
        <f t="shared" si="1867"/>
        <v>0</v>
      </c>
      <c r="K3832" s="95">
        <f t="shared" si="1867"/>
        <v>0</v>
      </c>
      <c r="L3832" s="95">
        <f t="shared" si="1867"/>
        <v>0</v>
      </c>
      <c r="M3832" s="95">
        <f t="shared" si="1828"/>
        <v>0</v>
      </c>
      <c r="N3832" s="95">
        <f>+N3833</f>
        <v>3056837754</v>
      </c>
      <c r="O3832" s="95">
        <f t="shared" ref="O3832:R3834" si="1868">+O3833</f>
        <v>2903417570</v>
      </c>
      <c r="P3832" s="95">
        <f t="shared" si="1868"/>
        <v>2698058551.2800002</v>
      </c>
      <c r="Q3832" s="95">
        <f t="shared" si="1868"/>
        <v>388647208.48000002</v>
      </c>
      <c r="R3832" s="95">
        <f t="shared" si="1868"/>
        <v>377134208.48000002</v>
      </c>
    </row>
    <row r="3833" spans="1:18" ht="31.8" thickBot="1" x14ac:dyDescent="0.35">
      <c r="A3833" s="2">
        <v>2022</v>
      </c>
      <c r="B3833" s="157" t="s">
        <v>479</v>
      </c>
      <c r="C3833" s="120" t="s">
        <v>362</v>
      </c>
      <c r="D3833" s="16" t="s">
        <v>172</v>
      </c>
      <c r="E3833" s="16">
        <v>13</v>
      </c>
      <c r="F3833" s="16" t="s">
        <v>19</v>
      </c>
      <c r="G3833" s="85" t="s">
        <v>361</v>
      </c>
      <c r="H3833" s="95">
        <f t="shared" si="1867"/>
        <v>3056837754</v>
      </c>
      <c r="I3833" s="95">
        <f t="shared" si="1867"/>
        <v>0</v>
      </c>
      <c r="J3833" s="95">
        <f t="shared" si="1867"/>
        <v>0</v>
      </c>
      <c r="K3833" s="95">
        <f t="shared" si="1867"/>
        <v>0</v>
      </c>
      <c r="L3833" s="95">
        <f t="shared" si="1867"/>
        <v>0</v>
      </c>
      <c r="M3833" s="95">
        <f t="shared" si="1828"/>
        <v>0</v>
      </c>
      <c r="N3833" s="95">
        <f>+N3834</f>
        <v>3056837754</v>
      </c>
      <c r="O3833" s="95">
        <f t="shared" si="1868"/>
        <v>2903417570</v>
      </c>
      <c r="P3833" s="95">
        <f t="shared" si="1868"/>
        <v>2698058551.2800002</v>
      </c>
      <c r="Q3833" s="95">
        <f t="shared" si="1868"/>
        <v>388647208.48000002</v>
      </c>
      <c r="R3833" s="95">
        <f t="shared" si="1868"/>
        <v>377134208.48000002</v>
      </c>
    </row>
    <row r="3834" spans="1:18" ht="18.600000000000001" thickBot="1" x14ac:dyDescent="0.35">
      <c r="A3834" s="2">
        <v>2022</v>
      </c>
      <c r="B3834" s="157" t="s">
        <v>479</v>
      </c>
      <c r="C3834" s="120" t="s">
        <v>363</v>
      </c>
      <c r="D3834" s="16" t="s">
        <v>172</v>
      </c>
      <c r="E3834" s="16">
        <v>13</v>
      </c>
      <c r="F3834" s="16" t="s">
        <v>19</v>
      </c>
      <c r="G3834" s="85" t="s">
        <v>331</v>
      </c>
      <c r="H3834" s="95">
        <f t="shared" si="1867"/>
        <v>3056837754</v>
      </c>
      <c r="I3834" s="95">
        <f t="shared" si="1867"/>
        <v>0</v>
      </c>
      <c r="J3834" s="95">
        <f t="shared" si="1867"/>
        <v>0</v>
      </c>
      <c r="K3834" s="95">
        <f t="shared" si="1867"/>
        <v>0</v>
      </c>
      <c r="L3834" s="95">
        <f t="shared" si="1867"/>
        <v>0</v>
      </c>
      <c r="M3834" s="95">
        <f t="shared" si="1828"/>
        <v>0</v>
      </c>
      <c r="N3834" s="95">
        <f>+N3835</f>
        <v>3056837754</v>
      </c>
      <c r="O3834" s="95">
        <f t="shared" si="1868"/>
        <v>2903417570</v>
      </c>
      <c r="P3834" s="95">
        <f t="shared" si="1868"/>
        <v>2698058551.2800002</v>
      </c>
      <c r="Q3834" s="95">
        <f t="shared" si="1868"/>
        <v>388647208.48000002</v>
      </c>
      <c r="R3834" s="95">
        <f t="shared" si="1868"/>
        <v>377134208.48000002</v>
      </c>
    </row>
    <row r="3835" spans="1:18" ht="18.600000000000001" thickBot="1" x14ac:dyDescent="0.35">
      <c r="A3835" s="2">
        <v>2022</v>
      </c>
      <c r="B3835" s="157" t="s">
        <v>479</v>
      </c>
      <c r="C3835" s="121" t="s">
        <v>364</v>
      </c>
      <c r="D3835" s="21" t="s">
        <v>172</v>
      </c>
      <c r="E3835" s="21">
        <v>13</v>
      </c>
      <c r="F3835" s="21" t="s">
        <v>19</v>
      </c>
      <c r="G3835" s="88" t="s">
        <v>208</v>
      </c>
      <c r="H3835" s="90">
        <v>3056837754</v>
      </c>
      <c r="I3835" s="90">
        <v>0</v>
      </c>
      <c r="J3835" s="90">
        <v>0</v>
      </c>
      <c r="K3835" s="90">
        <v>0</v>
      </c>
      <c r="L3835" s="90">
        <v>0</v>
      </c>
      <c r="M3835" s="90">
        <f t="shared" si="1828"/>
        <v>0</v>
      </c>
      <c r="N3835" s="90">
        <f>+H3835+M3835</f>
        <v>3056837754</v>
      </c>
      <c r="O3835" s="90">
        <v>2903417570</v>
      </c>
      <c r="P3835" s="90">
        <v>2698058551.2800002</v>
      </c>
      <c r="Q3835" s="90">
        <v>388647208.48000002</v>
      </c>
      <c r="R3835" s="90">
        <v>377134208.48000002</v>
      </c>
    </row>
    <row r="3836" spans="1:18" ht="18.600000000000001" thickBot="1" x14ac:dyDescent="0.35">
      <c r="A3836" s="2">
        <v>2022</v>
      </c>
      <c r="B3836" s="157" t="s">
        <v>479</v>
      </c>
      <c r="C3836" s="120" t="s">
        <v>469</v>
      </c>
      <c r="D3836" s="16" t="s">
        <v>172</v>
      </c>
      <c r="E3836" s="16">
        <v>13</v>
      </c>
      <c r="F3836" s="16" t="s">
        <v>19</v>
      </c>
      <c r="G3836" s="85" t="s">
        <v>470</v>
      </c>
      <c r="H3836" s="93">
        <f t="shared" ref="H3836:L3837" si="1869">+H3837</f>
        <v>907945356</v>
      </c>
      <c r="I3836" s="93">
        <f t="shared" si="1869"/>
        <v>0</v>
      </c>
      <c r="J3836" s="93">
        <f t="shared" si="1869"/>
        <v>0</v>
      </c>
      <c r="K3836" s="93">
        <f t="shared" si="1869"/>
        <v>0</v>
      </c>
      <c r="L3836" s="93">
        <f t="shared" si="1869"/>
        <v>0</v>
      </c>
      <c r="M3836" s="93">
        <f t="shared" si="1828"/>
        <v>0</v>
      </c>
      <c r="N3836" s="93">
        <f>+N3837</f>
        <v>907945356</v>
      </c>
      <c r="O3836" s="93">
        <f t="shared" ref="O3836:R3837" si="1870">+O3837</f>
        <v>160368834</v>
      </c>
      <c r="P3836" s="93">
        <f t="shared" si="1870"/>
        <v>128223401.75</v>
      </c>
      <c r="Q3836" s="93">
        <f t="shared" si="1870"/>
        <v>28601615.239999998</v>
      </c>
      <c r="R3836" s="93">
        <f t="shared" si="1870"/>
        <v>28601615.239999998</v>
      </c>
    </row>
    <row r="3837" spans="1:18" ht="18.600000000000001" thickBot="1" x14ac:dyDescent="0.35">
      <c r="A3837" s="2">
        <v>2022</v>
      </c>
      <c r="B3837" s="157" t="s">
        <v>479</v>
      </c>
      <c r="C3837" s="120" t="s">
        <v>471</v>
      </c>
      <c r="D3837" s="16" t="s">
        <v>172</v>
      </c>
      <c r="E3837" s="16">
        <v>13</v>
      </c>
      <c r="F3837" s="16" t="s">
        <v>19</v>
      </c>
      <c r="G3837" s="104" t="s">
        <v>201</v>
      </c>
      <c r="H3837" s="93">
        <f t="shared" si="1869"/>
        <v>907945356</v>
      </c>
      <c r="I3837" s="93">
        <f t="shared" si="1869"/>
        <v>0</v>
      </c>
      <c r="J3837" s="93">
        <f t="shared" si="1869"/>
        <v>0</v>
      </c>
      <c r="K3837" s="93">
        <f t="shared" si="1869"/>
        <v>0</v>
      </c>
      <c r="L3837" s="93">
        <f t="shared" si="1869"/>
        <v>0</v>
      </c>
      <c r="M3837" s="93">
        <f t="shared" si="1828"/>
        <v>0</v>
      </c>
      <c r="N3837" s="93">
        <f>+N3838</f>
        <v>907945356</v>
      </c>
      <c r="O3837" s="93">
        <f t="shared" si="1870"/>
        <v>160368834</v>
      </c>
      <c r="P3837" s="93">
        <f t="shared" si="1870"/>
        <v>128223401.75</v>
      </c>
      <c r="Q3837" s="93">
        <f t="shared" si="1870"/>
        <v>28601615.239999998</v>
      </c>
      <c r="R3837" s="93">
        <f t="shared" si="1870"/>
        <v>28601615.239999998</v>
      </c>
    </row>
    <row r="3838" spans="1:18" ht="31.8" thickBot="1" x14ac:dyDescent="0.35">
      <c r="A3838" s="2">
        <v>2022</v>
      </c>
      <c r="B3838" s="157" t="s">
        <v>479</v>
      </c>
      <c r="C3838" s="120" t="s">
        <v>472</v>
      </c>
      <c r="D3838" s="16" t="s">
        <v>172</v>
      </c>
      <c r="E3838" s="16">
        <v>13</v>
      </c>
      <c r="F3838" s="16" t="s">
        <v>19</v>
      </c>
      <c r="G3838" s="85" t="s">
        <v>473</v>
      </c>
      <c r="H3838" s="93">
        <f>H3839</f>
        <v>907945356</v>
      </c>
      <c r="I3838" s="93">
        <f>I3839</f>
        <v>0</v>
      </c>
      <c r="J3838" s="93">
        <f>J3839</f>
        <v>0</v>
      </c>
      <c r="K3838" s="93">
        <f>K3839</f>
        <v>0</v>
      </c>
      <c r="L3838" s="93">
        <f>L3839</f>
        <v>0</v>
      </c>
      <c r="M3838" s="93">
        <f t="shared" si="1828"/>
        <v>0</v>
      </c>
      <c r="N3838" s="93">
        <f>N3839</f>
        <v>907945356</v>
      </c>
      <c r="O3838" s="93">
        <f t="shared" ref="O3838:R3838" si="1871">O3839</f>
        <v>160368834</v>
      </c>
      <c r="P3838" s="93">
        <f t="shared" si="1871"/>
        <v>128223401.75</v>
      </c>
      <c r="Q3838" s="93">
        <f t="shared" si="1871"/>
        <v>28601615.239999998</v>
      </c>
      <c r="R3838" s="93">
        <f t="shared" si="1871"/>
        <v>28601615.239999998</v>
      </c>
    </row>
    <row r="3839" spans="1:18" ht="31.8" thickBot="1" x14ac:dyDescent="0.35">
      <c r="A3839" s="2">
        <v>2022</v>
      </c>
      <c r="B3839" s="157" t="s">
        <v>479</v>
      </c>
      <c r="C3839" s="120" t="s">
        <v>474</v>
      </c>
      <c r="D3839" s="16" t="s">
        <v>172</v>
      </c>
      <c r="E3839" s="16">
        <v>13</v>
      </c>
      <c r="F3839" s="16" t="s">
        <v>19</v>
      </c>
      <c r="G3839" s="85" t="s">
        <v>473</v>
      </c>
      <c r="H3839" s="93">
        <f t="shared" ref="H3839:L3840" si="1872">+H3840</f>
        <v>907945356</v>
      </c>
      <c r="I3839" s="93">
        <f t="shared" si="1872"/>
        <v>0</v>
      </c>
      <c r="J3839" s="93">
        <f t="shared" si="1872"/>
        <v>0</v>
      </c>
      <c r="K3839" s="93">
        <f t="shared" si="1872"/>
        <v>0</v>
      </c>
      <c r="L3839" s="93">
        <f t="shared" si="1872"/>
        <v>0</v>
      </c>
      <c r="M3839" s="93">
        <f t="shared" si="1828"/>
        <v>0</v>
      </c>
      <c r="N3839" s="93">
        <f>+N3840</f>
        <v>907945356</v>
      </c>
      <c r="O3839" s="93">
        <f t="shared" ref="O3839:R3840" si="1873">+O3840</f>
        <v>160368834</v>
      </c>
      <c r="P3839" s="93">
        <f t="shared" si="1873"/>
        <v>128223401.75</v>
      </c>
      <c r="Q3839" s="93">
        <f t="shared" si="1873"/>
        <v>28601615.239999998</v>
      </c>
      <c r="R3839" s="93">
        <f t="shared" si="1873"/>
        <v>28601615.239999998</v>
      </c>
    </row>
    <row r="3840" spans="1:18" ht="18.600000000000001" thickBot="1" x14ac:dyDescent="0.35">
      <c r="A3840" s="2">
        <v>2022</v>
      </c>
      <c r="B3840" s="157" t="s">
        <v>479</v>
      </c>
      <c r="C3840" s="120" t="s">
        <v>475</v>
      </c>
      <c r="D3840" s="16" t="s">
        <v>172</v>
      </c>
      <c r="E3840" s="16">
        <v>13</v>
      </c>
      <c r="F3840" s="16" t="s">
        <v>19</v>
      </c>
      <c r="G3840" s="85" t="s">
        <v>331</v>
      </c>
      <c r="H3840" s="93">
        <f t="shared" si="1872"/>
        <v>907945356</v>
      </c>
      <c r="I3840" s="93">
        <f t="shared" si="1872"/>
        <v>0</v>
      </c>
      <c r="J3840" s="93">
        <f t="shared" si="1872"/>
        <v>0</v>
      </c>
      <c r="K3840" s="93">
        <f t="shared" si="1872"/>
        <v>0</v>
      </c>
      <c r="L3840" s="93">
        <f t="shared" si="1872"/>
        <v>0</v>
      </c>
      <c r="M3840" s="93">
        <f t="shared" si="1828"/>
        <v>0</v>
      </c>
      <c r="N3840" s="93">
        <f>+N3841</f>
        <v>907945356</v>
      </c>
      <c r="O3840" s="93">
        <f t="shared" si="1873"/>
        <v>160368834</v>
      </c>
      <c r="P3840" s="93">
        <f t="shared" si="1873"/>
        <v>128223401.75</v>
      </c>
      <c r="Q3840" s="93">
        <f t="shared" si="1873"/>
        <v>28601615.239999998</v>
      </c>
      <c r="R3840" s="93">
        <f t="shared" si="1873"/>
        <v>28601615.239999998</v>
      </c>
    </row>
    <row r="3841" spans="1:18" ht="18.600000000000001" thickBot="1" x14ac:dyDescent="0.35">
      <c r="A3841" s="2">
        <v>2022</v>
      </c>
      <c r="B3841" s="157" t="s">
        <v>479</v>
      </c>
      <c r="C3841" s="121" t="s">
        <v>476</v>
      </c>
      <c r="D3841" s="21" t="s">
        <v>172</v>
      </c>
      <c r="E3841" s="21">
        <v>13</v>
      </c>
      <c r="F3841" s="21" t="s">
        <v>19</v>
      </c>
      <c r="G3841" s="88" t="s">
        <v>208</v>
      </c>
      <c r="H3841" s="90">
        <v>907945356</v>
      </c>
      <c r="I3841" s="90">
        <v>0</v>
      </c>
      <c r="J3841" s="90">
        <v>0</v>
      </c>
      <c r="K3841" s="90">
        <v>0</v>
      </c>
      <c r="L3841" s="90">
        <v>0</v>
      </c>
      <c r="M3841" s="90">
        <f t="shared" si="1828"/>
        <v>0</v>
      </c>
      <c r="N3841" s="90">
        <f>+H3841+M3841</f>
        <v>907945356</v>
      </c>
      <c r="O3841" s="90">
        <v>160368834</v>
      </c>
      <c r="P3841" s="90">
        <v>128223401.75</v>
      </c>
      <c r="Q3841" s="90">
        <v>28601615.239999998</v>
      </c>
      <c r="R3841" s="90">
        <v>28601615.239999998</v>
      </c>
    </row>
    <row r="3842" spans="1:18" ht="31.8" thickBot="1" x14ac:dyDescent="0.35">
      <c r="A3842" s="2">
        <v>2022</v>
      </c>
      <c r="B3842" s="157" t="s">
        <v>479</v>
      </c>
      <c r="C3842" s="127" t="s">
        <v>365</v>
      </c>
      <c r="D3842" s="64" t="s">
        <v>172</v>
      </c>
      <c r="E3842" s="16">
        <v>13</v>
      </c>
      <c r="F3842" s="16" t="s">
        <v>19</v>
      </c>
      <c r="G3842" s="104" t="s">
        <v>366</v>
      </c>
      <c r="H3842" s="94">
        <f>+H3844</f>
        <v>55000000000</v>
      </c>
      <c r="I3842" s="94">
        <f t="shared" ref="I3842:L3843" si="1874">+I3844</f>
        <v>0</v>
      </c>
      <c r="J3842" s="94">
        <f t="shared" si="1874"/>
        <v>0</v>
      </c>
      <c r="K3842" s="94">
        <f t="shared" si="1874"/>
        <v>0</v>
      </c>
      <c r="L3842" s="94">
        <f t="shared" si="1874"/>
        <v>0</v>
      </c>
      <c r="M3842" s="94">
        <f t="shared" si="1828"/>
        <v>0</v>
      </c>
      <c r="N3842" s="94">
        <f>+N3844</f>
        <v>55000000000</v>
      </c>
      <c r="O3842" s="94">
        <f t="shared" ref="O3842:R3843" si="1875">+O3844</f>
        <v>20537192725.610001</v>
      </c>
      <c r="P3842" s="94">
        <f t="shared" si="1875"/>
        <v>18363584901.329998</v>
      </c>
      <c r="Q3842" s="94">
        <f t="shared" si="1875"/>
        <v>3770324519.5300007</v>
      </c>
      <c r="R3842" s="94">
        <f t="shared" si="1875"/>
        <v>3541668690.5300002</v>
      </c>
    </row>
    <row r="3843" spans="1:18" ht="31.8" thickBot="1" x14ac:dyDescent="0.35">
      <c r="A3843" s="2">
        <v>2022</v>
      </c>
      <c r="B3843" s="157" t="s">
        <v>479</v>
      </c>
      <c r="C3843" s="127" t="s">
        <v>365</v>
      </c>
      <c r="D3843" s="64" t="s">
        <v>18</v>
      </c>
      <c r="E3843" s="16">
        <v>20</v>
      </c>
      <c r="F3843" s="16" t="s">
        <v>19</v>
      </c>
      <c r="G3843" s="104" t="s">
        <v>366</v>
      </c>
      <c r="H3843" s="94">
        <f>+H3845</f>
        <v>10000000000</v>
      </c>
      <c r="I3843" s="94">
        <f t="shared" si="1874"/>
        <v>0</v>
      </c>
      <c r="J3843" s="94">
        <f t="shared" si="1874"/>
        <v>0</v>
      </c>
      <c r="K3843" s="94">
        <f t="shared" si="1874"/>
        <v>0</v>
      </c>
      <c r="L3843" s="94">
        <f t="shared" si="1874"/>
        <v>0</v>
      </c>
      <c r="M3843" s="94">
        <f t="shared" si="1828"/>
        <v>0</v>
      </c>
      <c r="N3843" s="94">
        <f>+N3845</f>
        <v>10000000000</v>
      </c>
      <c r="O3843" s="94">
        <f t="shared" si="1875"/>
        <v>0</v>
      </c>
      <c r="P3843" s="94">
        <f t="shared" si="1875"/>
        <v>0</v>
      </c>
      <c r="Q3843" s="94">
        <f t="shared" si="1875"/>
        <v>0</v>
      </c>
      <c r="R3843" s="94">
        <f t="shared" si="1875"/>
        <v>0</v>
      </c>
    </row>
    <row r="3844" spans="1:18" ht="18.600000000000001" thickBot="1" x14ac:dyDescent="0.35">
      <c r="A3844" s="2">
        <v>2022</v>
      </c>
      <c r="B3844" s="157" t="s">
        <v>479</v>
      </c>
      <c r="C3844" s="127" t="s">
        <v>367</v>
      </c>
      <c r="D3844" s="64" t="s">
        <v>172</v>
      </c>
      <c r="E3844" s="16">
        <v>13</v>
      </c>
      <c r="F3844" s="16" t="s">
        <v>19</v>
      </c>
      <c r="G3844" s="104" t="s">
        <v>201</v>
      </c>
      <c r="H3844" s="94">
        <f>+H3846+H3850+H3860+H3864</f>
        <v>55000000000</v>
      </c>
      <c r="I3844" s="94">
        <f t="shared" ref="I3844:L3844" si="1876">+I3846+I3850+I3860+I3864</f>
        <v>0</v>
      </c>
      <c r="J3844" s="94">
        <f t="shared" si="1876"/>
        <v>0</v>
      </c>
      <c r="K3844" s="94">
        <f t="shared" si="1876"/>
        <v>0</v>
      </c>
      <c r="L3844" s="94">
        <f t="shared" si="1876"/>
        <v>0</v>
      </c>
      <c r="M3844" s="94">
        <f t="shared" si="1828"/>
        <v>0</v>
      </c>
      <c r="N3844" s="94">
        <f>+N3849+N3857+N3858+N3860+N3864</f>
        <v>55000000000</v>
      </c>
      <c r="O3844" s="94">
        <f t="shared" ref="O3844:R3844" si="1877">+O3846+O3850+O3860+O3864</f>
        <v>20537192725.610001</v>
      </c>
      <c r="P3844" s="94">
        <f t="shared" si="1877"/>
        <v>18363584901.329998</v>
      </c>
      <c r="Q3844" s="94">
        <f t="shared" si="1877"/>
        <v>3770324519.5300007</v>
      </c>
      <c r="R3844" s="94">
        <f t="shared" si="1877"/>
        <v>3541668690.5300002</v>
      </c>
    </row>
    <row r="3845" spans="1:18" ht="18.600000000000001" thickBot="1" x14ac:dyDescent="0.35">
      <c r="A3845" s="2">
        <v>2022</v>
      </c>
      <c r="B3845" s="157" t="s">
        <v>479</v>
      </c>
      <c r="C3845" s="127" t="s">
        <v>367</v>
      </c>
      <c r="D3845" s="64" t="s">
        <v>18</v>
      </c>
      <c r="E3845" s="16">
        <v>20</v>
      </c>
      <c r="F3845" s="16" t="s">
        <v>19</v>
      </c>
      <c r="G3845" s="104" t="s">
        <v>201</v>
      </c>
      <c r="H3845" s="94">
        <f>+H3851</f>
        <v>10000000000</v>
      </c>
      <c r="I3845" s="94">
        <f t="shared" ref="I3845:L3845" si="1878">+I3851</f>
        <v>0</v>
      </c>
      <c r="J3845" s="94">
        <f t="shared" si="1878"/>
        <v>0</v>
      </c>
      <c r="K3845" s="94">
        <f t="shared" si="1878"/>
        <v>0</v>
      </c>
      <c r="L3845" s="94">
        <f t="shared" si="1878"/>
        <v>0</v>
      </c>
      <c r="M3845" s="94">
        <f t="shared" si="1828"/>
        <v>0</v>
      </c>
      <c r="N3845" s="94">
        <f>+N3859</f>
        <v>10000000000</v>
      </c>
      <c r="O3845" s="94">
        <f t="shared" ref="O3845:R3845" si="1879">+O3851</f>
        <v>0</v>
      </c>
      <c r="P3845" s="94">
        <f t="shared" si="1879"/>
        <v>0</v>
      </c>
      <c r="Q3845" s="94">
        <f t="shared" si="1879"/>
        <v>0</v>
      </c>
      <c r="R3845" s="94">
        <f t="shared" si="1879"/>
        <v>0</v>
      </c>
    </row>
    <row r="3846" spans="1:18" ht="47.4" thickBot="1" x14ac:dyDescent="0.35">
      <c r="A3846" s="2">
        <v>2022</v>
      </c>
      <c r="B3846" s="157" t="s">
        <v>479</v>
      </c>
      <c r="C3846" s="125" t="s">
        <v>368</v>
      </c>
      <c r="D3846" s="64" t="s">
        <v>172</v>
      </c>
      <c r="E3846" s="16">
        <v>13</v>
      </c>
      <c r="F3846" s="16" t="s">
        <v>19</v>
      </c>
      <c r="G3846" s="104" t="s">
        <v>371</v>
      </c>
      <c r="H3846" s="94">
        <f t="shared" ref="H3846:L3848" si="1880">+H3847</f>
        <v>200000000</v>
      </c>
      <c r="I3846" s="94">
        <f t="shared" si="1880"/>
        <v>0</v>
      </c>
      <c r="J3846" s="94">
        <f t="shared" si="1880"/>
        <v>0</v>
      </c>
      <c r="K3846" s="94">
        <f t="shared" si="1880"/>
        <v>0</v>
      </c>
      <c r="L3846" s="94">
        <f t="shared" si="1880"/>
        <v>0</v>
      </c>
      <c r="M3846" s="94">
        <f t="shared" si="1828"/>
        <v>0</v>
      </c>
      <c r="N3846" s="94">
        <f>+N3847</f>
        <v>200000000</v>
      </c>
      <c r="O3846" s="94">
        <f t="shared" ref="O3846:R3848" si="1881">+O3847</f>
        <v>144566687</v>
      </c>
      <c r="P3846" s="94">
        <f t="shared" si="1881"/>
        <v>79900728.379999995</v>
      </c>
      <c r="Q3846" s="94">
        <f t="shared" si="1881"/>
        <v>10280299.380000001</v>
      </c>
      <c r="R3846" s="94">
        <f t="shared" si="1881"/>
        <v>10280299.380000001</v>
      </c>
    </row>
    <row r="3847" spans="1:18" ht="47.4" thickBot="1" x14ac:dyDescent="0.35">
      <c r="A3847" s="2">
        <v>2022</v>
      </c>
      <c r="B3847" s="157" t="s">
        <v>479</v>
      </c>
      <c r="C3847" s="125" t="s">
        <v>370</v>
      </c>
      <c r="D3847" s="64" t="s">
        <v>172</v>
      </c>
      <c r="E3847" s="16">
        <v>13</v>
      </c>
      <c r="F3847" s="16" t="s">
        <v>19</v>
      </c>
      <c r="G3847" s="104" t="s">
        <v>371</v>
      </c>
      <c r="H3847" s="94">
        <f t="shared" si="1880"/>
        <v>200000000</v>
      </c>
      <c r="I3847" s="94">
        <f t="shared" si="1880"/>
        <v>0</v>
      </c>
      <c r="J3847" s="94">
        <f t="shared" si="1880"/>
        <v>0</v>
      </c>
      <c r="K3847" s="94">
        <f t="shared" si="1880"/>
        <v>0</v>
      </c>
      <c r="L3847" s="94">
        <f t="shared" si="1880"/>
        <v>0</v>
      </c>
      <c r="M3847" s="94">
        <f t="shared" ref="M3847:M3910" si="1882">+I3847-J3847+K3847-L3847</f>
        <v>0</v>
      </c>
      <c r="N3847" s="94">
        <f>+N3848</f>
        <v>200000000</v>
      </c>
      <c r="O3847" s="94">
        <f t="shared" si="1881"/>
        <v>144566687</v>
      </c>
      <c r="P3847" s="94">
        <f t="shared" si="1881"/>
        <v>79900728.379999995</v>
      </c>
      <c r="Q3847" s="94">
        <f t="shared" si="1881"/>
        <v>10280299.380000001</v>
      </c>
      <c r="R3847" s="94">
        <f t="shared" si="1881"/>
        <v>10280299.380000001</v>
      </c>
    </row>
    <row r="3848" spans="1:18" ht="31.8" thickBot="1" x14ac:dyDescent="0.35">
      <c r="A3848" s="2">
        <v>2022</v>
      </c>
      <c r="B3848" s="157" t="s">
        <v>479</v>
      </c>
      <c r="C3848" s="125" t="s">
        <v>372</v>
      </c>
      <c r="D3848" s="64" t="s">
        <v>172</v>
      </c>
      <c r="E3848" s="16">
        <v>13</v>
      </c>
      <c r="F3848" s="16" t="s">
        <v>19</v>
      </c>
      <c r="G3848" s="104" t="s">
        <v>373</v>
      </c>
      <c r="H3848" s="94">
        <f t="shared" si="1880"/>
        <v>200000000</v>
      </c>
      <c r="I3848" s="94">
        <f t="shared" si="1880"/>
        <v>0</v>
      </c>
      <c r="J3848" s="94">
        <f t="shared" si="1880"/>
        <v>0</v>
      </c>
      <c r="K3848" s="94">
        <f t="shared" si="1880"/>
        <v>0</v>
      </c>
      <c r="L3848" s="94">
        <f t="shared" si="1880"/>
        <v>0</v>
      </c>
      <c r="M3848" s="94">
        <f t="shared" si="1882"/>
        <v>0</v>
      </c>
      <c r="N3848" s="94">
        <f>+N3849</f>
        <v>200000000</v>
      </c>
      <c r="O3848" s="94">
        <f t="shared" si="1881"/>
        <v>144566687</v>
      </c>
      <c r="P3848" s="94">
        <f t="shared" si="1881"/>
        <v>79900728.379999995</v>
      </c>
      <c r="Q3848" s="94">
        <f t="shared" si="1881"/>
        <v>10280299.380000001</v>
      </c>
      <c r="R3848" s="94">
        <f t="shared" si="1881"/>
        <v>10280299.380000001</v>
      </c>
    </row>
    <row r="3849" spans="1:18" ht="18.600000000000001" thickBot="1" x14ac:dyDescent="0.35">
      <c r="A3849" s="2">
        <v>2022</v>
      </c>
      <c r="B3849" s="157" t="s">
        <v>479</v>
      </c>
      <c r="C3849" s="121" t="s">
        <v>374</v>
      </c>
      <c r="D3849" s="60" t="s">
        <v>172</v>
      </c>
      <c r="E3849" s="21">
        <v>13</v>
      </c>
      <c r="F3849" s="21" t="s">
        <v>19</v>
      </c>
      <c r="G3849" s="88" t="s">
        <v>208</v>
      </c>
      <c r="H3849" s="90">
        <v>200000000</v>
      </c>
      <c r="I3849" s="90">
        <v>0</v>
      </c>
      <c r="J3849" s="90">
        <v>0</v>
      </c>
      <c r="K3849" s="90">
        <v>0</v>
      </c>
      <c r="L3849" s="90">
        <v>0</v>
      </c>
      <c r="M3849" s="90">
        <f t="shared" si="1882"/>
        <v>0</v>
      </c>
      <c r="N3849" s="90">
        <f>+H3849+M3849</f>
        <v>200000000</v>
      </c>
      <c r="O3849" s="90">
        <v>144566687</v>
      </c>
      <c r="P3849" s="90">
        <v>79900728.379999995</v>
      </c>
      <c r="Q3849" s="90">
        <v>10280299.380000001</v>
      </c>
      <c r="R3849" s="90">
        <v>10280299.380000001</v>
      </c>
    </row>
    <row r="3850" spans="1:18" ht="47.4" thickBot="1" x14ac:dyDescent="0.35">
      <c r="A3850" s="2">
        <v>2022</v>
      </c>
      <c r="B3850" s="157" t="s">
        <v>479</v>
      </c>
      <c r="C3850" s="125" t="s">
        <v>375</v>
      </c>
      <c r="D3850" s="55" t="s">
        <v>172</v>
      </c>
      <c r="E3850" s="16">
        <v>13</v>
      </c>
      <c r="F3850" s="16" t="s">
        <v>19</v>
      </c>
      <c r="G3850" s="104" t="s">
        <v>378</v>
      </c>
      <c r="H3850" s="93">
        <f>+H3852</f>
        <v>48800000000</v>
      </c>
      <c r="I3850" s="93">
        <f t="shared" ref="I3850:L3850" si="1883">+I3852</f>
        <v>0</v>
      </c>
      <c r="J3850" s="93">
        <f t="shared" si="1883"/>
        <v>0</v>
      </c>
      <c r="K3850" s="93">
        <f t="shared" si="1883"/>
        <v>0</v>
      </c>
      <c r="L3850" s="93">
        <f t="shared" si="1883"/>
        <v>0</v>
      </c>
      <c r="M3850" s="94">
        <f t="shared" si="1882"/>
        <v>0</v>
      </c>
      <c r="N3850" s="95">
        <f>+H3850+M3850</f>
        <v>48800000000</v>
      </c>
      <c r="O3850" s="93">
        <f t="shared" ref="O3850:R3850" si="1884">+O3852</f>
        <v>16135463622.82</v>
      </c>
      <c r="P3850" s="93">
        <f t="shared" si="1884"/>
        <v>14208876126.139999</v>
      </c>
      <c r="Q3850" s="93">
        <f t="shared" si="1884"/>
        <v>2218826526.3400002</v>
      </c>
      <c r="R3850" s="93">
        <f t="shared" si="1884"/>
        <v>2014117167.3399999</v>
      </c>
    </row>
    <row r="3851" spans="1:18" ht="47.4" thickBot="1" x14ac:dyDescent="0.35">
      <c r="A3851" s="2">
        <v>2022</v>
      </c>
      <c r="B3851" s="157" t="s">
        <v>479</v>
      </c>
      <c r="C3851" s="125" t="s">
        <v>375</v>
      </c>
      <c r="D3851" s="64" t="s">
        <v>18</v>
      </c>
      <c r="E3851" s="16">
        <v>20</v>
      </c>
      <c r="F3851" s="16" t="s">
        <v>19</v>
      </c>
      <c r="G3851" s="104" t="s">
        <v>378</v>
      </c>
      <c r="H3851" s="93">
        <f>+H3856</f>
        <v>10000000000</v>
      </c>
      <c r="I3851" s="93">
        <f t="shared" ref="I3851:L3851" si="1885">+I3856</f>
        <v>0</v>
      </c>
      <c r="J3851" s="93">
        <f t="shared" si="1885"/>
        <v>0</v>
      </c>
      <c r="K3851" s="93">
        <f t="shared" si="1885"/>
        <v>0</v>
      </c>
      <c r="L3851" s="93">
        <f t="shared" si="1885"/>
        <v>0</v>
      </c>
      <c r="M3851" s="94">
        <f t="shared" si="1882"/>
        <v>0</v>
      </c>
      <c r="N3851" s="95">
        <f>+H3851+M3851</f>
        <v>10000000000</v>
      </c>
      <c r="O3851" s="93">
        <f t="shared" ref="O3851:R3851" si="1886">+O3856</f>
        <v>0</v>
      </c>
      <c r="P3851" s="93">
        <f t="shared" si="1886"/>
        <v>0</v>
      </c>
      <c r="Q3851" s="93">
        <f t="shared" si="1886"/>
        <v>0</v>
      </c>
      <c r="R3851" s="93">
        <f t="shared" si="1886"/>
        <v>0</v>
      </c>
    </row>
    <row r="3852" spans="1:18" ht="47.4" thickBot="1" x14ac:dyDescent="0.35">
      <c r="A3852" s="2">
        <v>2022</v>
      </c>
      <c r="B3852" s="157" t="s">
        <v>479</v>
      </c>
      <c r="C3852" s="125" t="s">
        <v>377</v>
      </c>
      <c r="D3852" s="55" t="s">
        <v>172</v>
      </c>
      <c r="E3852" s="16">
        <v>13</v>
      </c>
      <c r="F3852" s="16" t="s">
        <v>19</v>
      </c>
      <c r="G3852" s="104" t="s">
        <v>378</v>
      </c>
      <c r="H3852" s="94">
        <f>+H3854+H3855</f>
        <v>48800000000</v>
      </c>
      <c r="I3852" s="94">
        <f t="shared" ref="I3852:L3852" si="1887">+I3854+I3855</f>
        <v>0</v>
      </c>
      <c r="J3852" s="94">
        <f t="shared" si="1887"/>
        <v>0</v>
      </c>
      <c r="K3852" s="94">
        <f t="shared" si="1887"/>
        <v>0</v>
      </c>
      <c r="L3852" s="94">
        <f t="shared" si="1887"/>
        <v>0</v>
      </c>
      <c r="M3852" s="94">
        <f t="shared" si="1882"/>
        <v>0</v>
      </c>
      <c r="N3852" s="95">
        <f t="shared" ref="N3852:N3856" si="1888">+H3852+M3852</f>
        <v>48800000000</v>
      </c>
      <c r="O3852" s="94">
        <f t="shared" ref="O3852:R3852" si="1889">+O3854+O3855</f>
        <v>16135463622.82</v>
      </c>
      <c r="P3852" s="94">
        <f t="shared" si="1889"/>
        <v>14208876126.139999</v>
      </c>
      <c r="Q3852" s="94">
        <f t="shared" si="1889"/>
        <v>2218826526.3400002</v>
      </c>
      <c r="R3852" s="94">
        <f t="shared" si="1889"/>
        <v>2014117167.3399999</v>
      </c>
    </row>
    <row r="3853" spans="1:18" ht="47.4" thickBot="1" x14ac:dyDescent="0.35">
      <c r="A3853" s="2">
        <v>2022</v>
      </c>
      <c r="B3853" s="157" t="s">
        <v>479</v>
      </c>
      <c r="C3853" s="125" t="s">
        <v>377</v>
      </c>
      <c r="D3853" s="64" t="s">
        <v>18</v>
      </c>
      <c r="E3853" s="16">
        <v>20</v>
      </c>
      <c r="F3853" s="16" t="s">
        <v>19</v>
      </c>
      <c r="G3853" s="104" t="s">
        <v>378</v>
      </c>
      <c r="H3853" s="94">
        <f>+H3856</f>
        <v>10000000000</v>
      </c>
      <c r="I3853" s="94">
        <f t="shared" ref="I3853:L3853" si="1890">+I3856</f>
        <v>0</v>
      </c>
      <c r="J3853" s="94">
        <f t="shared" si="1890"/>
        <v>0</v>
      </c>
      <c r="K3853" s="94">
        <f t="shared" si="1890"/>
        <v>0</v>
      </c>
      <c r="L3853" s="94">
        <f t="shared" si="1890"/>
        <v>0</v>
      </c>
      <c r="M3853" s="94">
        <f t="shared" si="1882"/>
        <v>0</v>
      </c>
      <c r="N3853" s="95">
        <f t="shared" si="1888"/>
        <v>10000000000</v>
      </c>
      <c r="O3853" s="94">
        <f t="shared" ref="O3853:R3853" si="1891">+O3856</f>
        <v>0</v>
      </c>
      <c r="P3853" s="94">
        <f t="shared" si="1891"/>
        <v>0</v>
      </c>
      <c r="Q3853" s="94">
        <f t="shared" si="1891"/>
        <v>0</v>
      </c>
      <c r="R3853" s="94">
        <f t="shared" si="1891"/>
        <v>0</v>
      </c>
    </row>
    <row r="3854" spans="1:18" ht="18.600000000000001" thickBot="1" x14ac:dyDescent="0.35">
      <c r="A3854" s="2">
        <v>2022</v>
      </c>
      <c r="B3854" s="157" t="s">
        <v>479</v>
      </c>
      <c r="C3854" s="120" t="s">
        <v>381</v>
      </c>
      <c r="D3854" s="55" t="s">
        <v>172</v>
      </c>
      <c r="E3854" s="16">
        <v>13</v>
      </c>
      <c r="F3854" s="16" t="s">
        <v>19</v>
      </c>
      <c r="G3854" s="85" t="s">
        <v>382</v>
      </c>
      <c r="H3854" s="95">
        <f>+H3858</f>
        <v>20000000000</v>
      </c>
      <c r="I3854" s="95">
        <f t="shared" ref="I3854:L3854" si="1892">+I3858</f>
        <v>0</v>
      </c>
      <c r="J3854" s="95">
        <f t="shared" si="1892"/>
        <v>0</v>
      </c>
      <c r="K3854" s="95">
        <f t="shared" si="1892"/>
        <v>0</v>
      </c>
      <c r="L3854" s="95">
        <f t="shared" si="1892"/>
        <v>0</v>
      </c>
      <c r="M3854" s="95">
        <f t="shared" si="1882"/>
        <v>0</v>
      </c>
      <c r="N3854" s="95">
        <f t="shared" si="1888"/>
        <v>20000000000</v>
      </c>
      <c r="O3854" s="95">
        <f t="shared" ref="O3854:R3854" si="1893">+O3858</f>
        <v>1500000</v>
      </c>
      <c r="P3854" s="95">
        <f t="shared" si="1893"/>
        <v>34241.800000000003</v>
      </c>
      <c r="Q3854" s="95">
        <f t="shared" si="1893"/>
        <v>34241.800000000003</v>
      </c>
      <c r="R3854" s="95">
        <f t="shared" si="1893"/>
        <v>34241.800000000003</v>
      </c>
    </row>
    <row r="3855" spans="1:18" ht="18.600000000000001" thickBot="1" x14ac:dyDescent="0.35">
      <c r="A3855" s="2">
        <v>2022</v>
      </c>
      <c r="B3855" s="157" t="s">
        <v>479</v>
      </c>
      <c r="C3855" s="125" t="s">
        <v>379</v>
      </c>
      <c r="D3855" s="55" t="s">
        <v>172</v>
      </c>
      <c r="E3855" s="16">
        <v>13</v>
      </c>
      <c r="F3855" s="16" t="s">
        <v>19</v>
      </c>
      <c r="G3855" s="104" t="s">
        <v>331</v>
      </c>
      <c r="H3855" s="94">
        <f>+H3857</f>
        <v>28800000000</v>
      </c>
      <c r="I3855" s="94">
        <f t="shared" ref="I3855:L3855" si="1894">+I3857</f>
        <v>0</v>
      </c>
      <c r="J3855" s="94">
        <f t="shared" si="1894"/>
        <v>0</v>
      </c>
      <c r="K3855" s="94">
        <f t="shared" si="1894"/>
        <v>0</v>
      </c>
      <c r="L3855" s="94">
        <f t="shared" si="1894"/>
        <v>0</v>
      </c>
      <c r="M3855" s="94">
        <f t="shared" si="1882"/>
        <v>0</v>
      </c>
      <c r="N3855" s="95">
        <f t="shared" si="1888"/>
        <v>28800000000</v>
      </c>
      <c r="O3855" s="94">
        <f t="shared" ref="O3855:R3855" si="1895">+O3857</f>
        <v>16133963622.82</v>
      </c>
      <c r="P3855" s="94">
        <f t="shared" si="1895"/>
        <v>14208841884.34</v>
      </c>
      <c r="Q3855" s="94">
        <f t="shared" si="1895"/>
        <v>2218792284.54</v>
      </c>
      <c r="R3855" s="94">
        <f t="shared" si="1895"/>
        <v>2014082925.54</v>
      </c>
    </row>
    <row r="3856" spans="1:18" ht="18.600000000000001" thickBot="1" x14ac:dyDescent="0.35">
      <c r="A3856" s="2">
        <v>2022</v>
      </c>
      <c r="B3856" s="157" t="s">
        <v>479</v>
      </c>
      <c r="C3856" s="120" t="s">
        <v>381</v>
      </c>
      <c r="D3856" s="64" t="s">
        <v>18</v>
      </c>
      <c r="E3856" s="16">
        <v>20</v>
      </c>
      <c r="F3856" s="16" t="s">
        <v>19</v>
      </c>
      <c r="G3856" s="85" t="s">
        <v>382</v>
      </c>
      <c r="H3856" s="95">
        <f>+H3859</f>
        <v>10000000000</v>
      </c>
      <c r="I3856" s="95">
        <f t="shared" ref="I3856:L3856" si="1896">+I3859</f>
        <v>0</v>
      </c>
      <c r="J3856" s="95">
        <f t="shared" si="1896"/>
        <v>0</v>
      </c>
      <c r="K3856" s="95">
        <f t="shared" si="1896"/>
        <v>0</v>
      </c>
      <c r="L3856" s="95">
        <f t="shared" si="1896"/>
        <v>0</v>
      </c>
      <c r="M3856" s="95">
        <f t="shared" si="1882"/>
        <v>0</v>
      </c>
      <c r="N3856" s="95">
        <f t="shared" si="1888"/>
        <v>10000000000</v>
      </c>
      <c r="O3856" s="95">
        <f t="shared" ref="O3856:R3856" si="1897">+O3859</f>
        <v>0</v>
      </c>
      <c r="P3856" s="95">
        <f t="shared" si="1897"/>
        <v>0</v>
      </c>
      <c r="Q3856" s="95">
        <f t="shared" si="1897"/>
        <v>0</v>
      </c>
      <c r="R3856" s="95">
        <f t="shared" si="1897"/>
        <v>0</v>
      </c>
    </row>
    <row r="3857" spans="1:18" ht="18.600000000000001" thickBot="1" x14ac:dyDescent="0.35">
      <c r="A3857" s="2">
        <v>2022</v>
      </c>
      <c r="B3857" s="157" t="s">
        <v>479</v>
      </c>
      <c r="C3857" s="121" t="s">
        <v>380</v>
      </c>
      <c r="D3857" s="53" t="s">
        <v>172</v>
      </c>
      <c r="E3857" s="21">
        <v>13</v>
      </c>
      <c r="F3857" s="21" t="s">
        <v>19</v>
      </c>
      <c r="G3857" s="108" t="s">
        <v>208</v>
      </c>
      <c r="H3857" s="90">
        <v>28800000000</v>
      </c>
      <c r="I3857" s="90">
        <v>0</v>
      </c>
      <c r="J3857" s="90">
        <v>0</v>
      </c>
      <c r="K3857" s="90">
        <v>0</v>
      </c>
      <c r="L3857" s="90">
        <v>0</v>
      </c>
      <c r="M3857" s="90">
        <f t="shared" si="1882"/>
        <v>0</v>
      </c>
      <c r="N3857" s="90">
        <f>+H3857+M3857</f>
        <v>28800000000</v>
      </c>
      <c r="O3857" s="90">
        <v>16133963622.82</v>
      </c>
      <c r="P3857" s="90">
        <v>14208841884.34</v>
      </c>
      <c r="Q3857" s="90">
        <v>2218792284.54</v>
      </c>
      <c r="R3857" s="90">
        <v>2014082925.54</v>
      </c>
    </row>
    <row r="3858" spans="1:18" ht="18.600000000000001" thickBot="1" x14ac:dyDescent="0.35">
      <c r="A3858" s="2">
        <v>2022</v>
      </c>
      <c r="B3858" s="157" t="s">
        <v>479</v>
      </c>
      <c r="C3858" s="121" t="s">
        <v>383</v>
      </c>
      <c r="D3858" s="60" t="s">
        <v>172</v>
      </c>
      <c r="E3858" s="21">
        <v>13</v>
      </c>
      <c r="F3858" s="21" t="s">
        <v>19</v>
      </c>
      <c r="G3858" s="108" t="s">
        <v>208</v>
      </c>
      <c r="H3858" s="90">
        <v>20000000000</v>
      </c>
      <c r="I3858" s="90">
        <v>0</v>
      </c>
      <c r="J3858" s="90">
        <v>0</v>
      </c>
      <c r="K3858" s="90">
        <v>0</v>
      </c>
      <c r="L3858" s="90">
        <v>0</v>
      </c>
      <c r="M3858" s="90">
        <f t="shared" si="1882"/>
        <v>0</v>
      </c>
      <c r="N3858" s="92">
        <f>+H3858+M3858</f>
        <v>20000000000</v>
      </c>
      <c r="O3858" s="90">
        <v>1500000</v>
      </c>
      <c r="P3858" s="90">
        <v>34241.800000000003</v>
      </c>
      <c r="Q3858" s="90">
        <v>34241.800000000003</v>
      </c>
      <c r="R3858" s="90">
        <v>34241.800000000003</v>
      </c>
    </row>
    <row r="3859" spans="1:18" ht="18.600000000000001" thickBot="1" x14ac:dyDescent="0.35">
      <c r="A3859" s="2">
        <v>2022</v>
      </c>
      <c r="B3859" s="157" t="s">
        <v>479</v>
      </c>
      <c r="C3859" s="121" t="s">
        <v>383</v>
      </c>
      <c r="D3859" s="60" t="s">
        <v>18</v>
      </c>
      <c r="E3859" s="21">
        <v>20</v>
      </c>
      <c r="F3859" s="21" t="s">
        <v>19</v>
      </c>
      <c r="G3859" s="108" t="s">
        <v>208</v>
      </c>
      <c r="H3859" s="90">
        <v>10000000000</v>
      </c>
      <c r="I3859" s="90">
        <v>0</v>
      </c>
      <c r="J3859" s="90">
        <v>0</v>
      </c>
      <c r="K3859" s="90">
        <v>0</v>
      </c>
      <c r="L3859" s="90">
        <v>0</v>
      </c>
      <c r="M3859" s="90">
        <f t="shared" si="1882"/>
        <v>0</v>
      </c>
      <c r="N3859" s="92">
        <f>+H3859+M3859</f>
        <v>10000000000</v>
      </c>
      <c r="O3859" s="90">
        <v>0</v>
      </c>
      <c r="P3859" s="90">
        <v>0</v>
      </c>
      <c r="Q3859" s="90">
        <v>0</v>
      </c>
      <c r="R3859" s="90">
        <v>0</v>
      </c>
    </row>
    <row r="3860" spans="1:18" ht="47.4" thickBot="1" x14ac:dyDescent="0.35">
      <c r="A3860" s="2">
        <v>2022</v>
      </c>
      <c r="B3860" s="157" t="s">
        <v>479</v>
      </c>
      <c r="C3860" s="125" t="s">
        <v>384</v>
      </c>
      <c r="D3860" s="64" t="s">
        <v>172</v>
      </c>
      <c r="E3860" s="16">
        <v>13</v>
      </c>
      <c r="F3860" s="16" t="s">
        <v>19</v>
      </c>
      <c r="G3860" s="104" t="s">
        <v>387</v>
      </c>
      <c r="H3860" s="94">
        <f t="shared" ref="H3860:L3862" si="1898">+H3861</f>
        <v>5000000000</v>
      </c>
      <c r="I3860" s="94">
        <f t="shared" si="1898"/>
        <v>0</v>
      </c>
      <c r="J3860" s="94">
        <f t="shared" si="1898"/>
        <v>0</v>
      </c>
      <c r="K3860" s="94">
        <f t="shared" si="1898"/>
        <v>0</v>
      </c>
      <c r="L3860" s="94">
        <f t="shared" si="1898"/>
        <v>0</v>
      </c>
      <c r="M3860" s="94">
        <f t="shared" si="1882"/>
        <v>0</v>
      </c>
      <c r="N3860" s="94">
        <f>+N3861</f>
        <v>5000000000</v>
      </c>
      <c r="O3860" s="94">
        <f t="shared" ref="O3860:R3862" si="1899">+O3861</f>
        <v>3346393199.79</v>
      </c>
      <c r="P3860" s="94">
        <f t="shared" si="1899"/>
        <v>3164081037.9699998</v>
      </c>
      <c r="Q3860" s="94">
        <f t="shared" si="1899"/>
        <v>1421013435.97</v>
      </c>
      <c r="R3860" s="94">
        <f t="shared" si="1899"/>
        <v>1405127047.97</v>
      </c>
    </row>
    <row r="3861" spans="1:18" ht="47.4" thickBot="1" x14ac:dyDescent="0.35">
      <c r="A3861" s="2">
        <v>2022</v>
      </c>
      <c r="B3861" s="157" t="s">
        <v>479</v>
      </c>
      <c r="C3861" s="125" t="s">
        <v>386</v>
      </c>
      <c r="D3861" s="64" t="s">
        <v>172</v>
      </c>
      <c r="E3861" s="16">
        <v>13</v>
      </c>
      <c r="F3861" s="16" t="s">
        <v>19</v>
      </c>
      <c r="G3861" s="104" t="s">
        <v>387</v>
      </c>
      <c r="H3861" s="94">
        <f t="shared" si="1898"/>
        <v>5000000000</v>
      </c>
      <c r="I3861" s="94">
        <f t="shared" si="1898"/>
        <v>0</v>
      </c>
      <c r="J3861" s="94">
        <f t="shared" si="1898"/>
        <v>0</v>
      </c>
      <c r="K3861" s="94">
        <f t="shared" si="1898"/>
        <v>0</v>
      </c>
      <c r="L3861" s="94">
        <f t="shared" si="1898"/>
        <v>0</v>
      </c>
      <c r="M3861" s="94">
        <f t="shared" si="1882"/>
        <v>0</v>
      </c>
      <c r="N3861" s="94">
        <f>+N3862</f>
        <v>5000000000</v>
      </c>
      <c r="O3861" s="94">
        <f t="shared" si="1899"/>
        <v>3346393199.79</v>
      </c>
      <c r="P3861" s="94">
        <f t="shared" si="1899"/>
        <v>3164081037.9699998</v>
      </c>
      <c r="Q3861" s="94">
        <f t="shared" si="1899"/>
        <v>1421013435.97</v>
      </c>
      <c r="R3861" s="94">
        <f t="shared" si="1899"/>
        <v>1405127047.97</v>
      </c>
    </row>
    <row r="3862" spans="1:18" ht="18.600000000000001" thickBot="1" x14ac:dyDescent="0.35">
      <c r="A3862" s="2">
        <v>2022</v>
      </c>
      <c r="B3862" s="157" t="s">
        <v>479</v>
      </c>
      <c r="C3862" s="125" t="s">
        <v>388</v>
      </c>
      <c r="D3862" s="64" t="s">
        <v>172</v>
      </c>
      <c r="E3862" s="16">
        <v>13</v>
      </c>
      <c r="F3862" s="16" t="s">
        <v>19</v>
      </c>
      <c r="G3862" s="104" t="s">
        <v>389</v>
      </c>
      <c r="H3862" s="94">
        <f t="shared" si="1898"/>
        <v>5000000000</v>
      </c>
      <c r="I3862" s="94">
        <f t="shared" si="1898"/>
        <v>0</v>
      </c>
      <c r="J3862" s="94">
        <f t="shared" si="1898"/>
        <v>0</v>
      </c>
      <c r="K3862" s="94">
        <f t="shared" si="1898"/>
        <v>0</v>
      </c>
      <c r="L3862" s="94">
        <f t="shared" si="1898"/>
        <v>0</v>
      </c>
      <c r="M3862" s="94">
        <f t="shared" si="1882"/>
        <v>0</v>
      </c>
      <c r="N3862" s="94">
        <f>+N3863</f>
        <v>5000000000</v>
      </c>
      <c r="O3862" s="94">
        <f t="shared" si="1899"/>
        <v>3346393199.79</v>
      </c>
      <c r="P3862" s="94">
        <f t="shared" si="1899"/>
        <v>3164081037.9699998</v>
      </c>
      <c r="Q3862" s="94">
        <f t="shared" si="1899"/>
        <v>1421013435.97</v>
      </c>
      <c r="R3862" s="94">
        <f t="shared" si="1899"/>
        <v>1405127047.97</v>
      </c>
    </row>
    <row r="3863" spans="1:18" ht="18.600000000000001" thickBot="1" x14ac:dyDescent="0.35">
      <c r="A3863" s="2">
        <v>2022</v>
      </c>
      <c r="B3863" s="157" t="s">
        <v>479</v>
      </c>
      <c r="C3863" s="121" t="s">
        <v>390</v>
      </c>
      <c r="D3863" s="60" t="s">
        <v>172</v>
      </c>
      <c r="E3863" s="21">
        <v>13</v>
      </c>
      <c r="F3863" s="21" t="s">
        <v>19</v>
      </c>
      <c r="G3863" s="108" t="s">
        <v>208</v>
      </c>
      <c r="H3863" s="90">
        <v>5000000000</v>
      </c>
      <c r="I3863" s="90">
        <v>0</v>
      </c>
      <c r="J3863" s="90">
        <v>0</v>
      </c>
      <c r="K3863" s="90">
        <v>0</v>
      </c>
      <c r="L3863" s="90">
        <v>0</v>
      </c>
      <c r="M3863" s="90">
        <f t="shared" si="1882"/>
        <v>0</v>
      </c>
      <c r="N3863" s="90">
        <f>+H3863+M3863</f>
        <v>5000000000</v>
      </c>
      <c r="O3863" s="90">
        <v>3346393199.79</v>
      </c>
      <c r="P3863" s="90">
        <v>3164081037.9699998</v>
      </c>
      <c r="Q3863" s="90">
        <v>1421013435.97</v>
      </c>
      <c r="R3863" s="90">
        <v>1405127047.97</v>
      </c>
    </row>
    <row r="3864" spans="1:18" ht="47.4" thickBot="1" x14ac:dyDescent="0.35">
      <c r="A3864" s="2">
        <v>2022</v>
      </c>
      <c r="B3864" s="157" t="s">
        <v>479</v>
      </c>
      <c r="C3864" s="125" t="s">
        <v>391</v>
      </c>
      <c r="D3864" s="64" t="s">
        <v>172</v>
      </c>
      <c r="E3864" s="16">
        <v>13</v>
      </c>
      <c r="F3864" s="16" t="s">
        <v>19</v>
      </c>
      <c r="G3864" s="104" t="s">
        <v>394</v>
      </c>
      <c r="H3864" s="94">
        <f t="shared" ref="H3864:L3866" si="1900">+H3865</f>
        <v>1000000000</v>
      </c>
      <c r="I3864" s="94">
        <f t="shared" si="1900"/>
        <v>0</v>
      </c>
      <c r="J3864" s="94">
        <f t="shared" si="1900"/>
        <v>0</v>
      </c>
      <c r="K3864" s="94">
        <f t="shared" si="1900"/>
        <v>0</v>
      </c>
      <c r="L3864" s="94">
        <f t="shared" si="1900"/>
        <v>0</v>
      </c>
      <c r="M3864" s="94">
        <f t="shared" si="1882"/>
        <v>0</v>
      </c>
      <c r="N3864" s="94">
        <f>+N3865</f>
        <v>1000000000</v>
      </c>
      <c r="O3864" s="94">
        <f t="shared" ref="O3864:R3866" si="1901">+O3865</f>
        <v>910769216</v>
      </c>
      <c r="P3864" s="94">
        <f t="shared" si="1901"/>
        <v>910727008.84000003</v>
      </c>
      <c r="Q3864" s="94">
        <f t="shared" si="1901"/>
        <v>120204257.84</v>
      </c>
      <c r="R3864" s="94">
        <f t="shared" si="1901"/>
        <v>112144175.84</v>
      </c>
    </row>
    <row r="3865" spans="1:18" ht="47.4" thickBot="1" x14ac:dyDescent="0.35">
      <c r="A3865" s="2">
        <v>2022</v>
      </c>
      <c r="B3865" s="157" t="s">
        <v>479</v>
      </c>
      <c r="C3865" s="125" t="s">
        <v>393</v>
      </c>
      <c r="D3865" s="64" t="s">
        <v>172</v>
      </c>
      <c r="E3865" s="16">
        <v>13</v>
      </c>
      <c r="F3865" s="16" t="s">
        <v>19</v>
      </c>
      <c r="G3865" s="104" t="s">
        <v>394</v>
      </c>
      <c r="H3865" s="94">
        <f t="shared" si="1900"/>
        <v>1000000000</v>
      </c>
      <c r="I3865" s="94">
        <f t="shared" si="1900"/>
        <v>0</v>
      </c>
      <c r="J3865" s="94">
        <f t="shared" si="1900"/>
        <v>0</v>
      </c>
      <c r="K3865" s="94">
        <f t="shared" si="1900"/>
        <v>0</v>
      </c>
      <c r="L3865" s="94">
        <f t="shared" si="1900"/>
        <v>0</v>
      </c>
      <c r="M3865" s="94">
        <f t="shared" si="1882"/>
        <v>0</v>
      </c>
      <c r="N3865" s="94">
        <f>+N3866</f>
        <v>1000000000</v>
      </c>
      <c r="O3865" s="94">
        <f t="shared" si="1901"/>
        <v>910769216</v>
      </c>
      <c r="P3865" s="94">
        <f t="shared" si="1901"/>
        <v>910727008.84000003</v>
      </c>
      <c r="Q3865" s="94">
        <f t="shared" si="1901"/>
        <v>120204257.84</v>
      </c>
      <c r="R3865" s="94">
        <f t="shared" si="1901"/>
        <v>112144175.84</v>
      </c>
    </row>
    <row r="3866" spans="1:18" ht="18.600000000000001" thickBot="1" x14ac:dyDescent="0.35">
      <c r="A3866" s="2">
        <v>2022</v>
      </c>
      <c r="B3866" s="157" t="s">
        <v>479</v>
      </c>
      <c r="C3866" s="125" t="s">
        <v>395</v>
      </c>
      <c r="D3866" s="64" t="s">
        <v>172</v>
      </c>
      <c r="E3866" s="16">
        <v>13</v>
      </c>
      <c r="F3866" s="16" t="s">
        <v>19</v>
      </c>
      <c r="G3866" s="104" t="s">
        <v>396</v>
      </c>
      <c r="H3866" s="94">
        <f t="shared" si="1900"/>
        <v>1000000000</v>
      </c>
      <c r="I3866" s="94">
        <f t="shared" si="1900"/>
        <v>0</v>
      </c>
      <c r="J3866" s="94">
        <f t="shared" si="1900"/>
        <v>0</v>
      </c>
      <c r="K3866" s="94">
        <f t="shared" si="1900"/>
        <v>0</v>
      </c>
      <c r="L3866" s="94">
        <f t="shared" si="1900"/>
        <v>0</v>
      </c>
      <c r="M3866" s="94">
        <f t="shared" si="1882"/>
        <v>0</v>
      </c>
      <c r="N3866" s="94">
        <f>+N3867</f>
        <v>1000000000</v>
      </c>
      <c r="O3866" s="94">
        <f t="shared" si="1901"/>
        <v>910769216</v>
      </c>
      <c r="P3866" s="94">
        <f t="shared" si="1901"/>
        <v>910727008.84000003</v>
      </c>
      <c r="Q3866" s="94">
        <f t="shared" si="1901"/>
        <v>120204257.84</v>
      </c>
      <c r="R3866" s="94">
        <f t="shared" si="1901"/>
        <v>112144175.84</v>
      </c>
    </row>
    <row r="3867" spans="1:18" ht="18.600000000000001" thickBot="1" x14ac:dyDescent="0.35">
      <c r="A3867" s="2">
        <v>2022</v>
      </c>
      <c r="B3867" s="157" t="s">
        <v>479</v>
      </c>
      <c r="C3867" s="121" t="s">
        <v>421</v>
      </c>
      <c r="D3867" s="60" t="s">
        <v>172</v>
      </c>
      <c r="E3867" s="21">
        <v>13</v>
      </c>
      <c r="F3867" s="21" t="s">
        <v>19</v>
      </c>
      <c r="G3867" s="108" t="s">
        <v>208</v>
      </c>
      <c r="H3867" s="92">
        <v>1000000000</v>
      </c>
      <c r="I3867" s="90">
        <v>0</v>
      </c>
      <c r="J3867" s="90">
        <v>0</v>
      </c>
      <c r="K3867" s="90">
        <v>0</v>
      </c>
      <c r="L3867" s="90">
        <v>0</v>
      </c>
      <c r="M3867" s="90">
        <f t="shared" si="1882"/>
        <v>0</v>
      </c>
      <c r="N3867" s="90">
        <f>+H3867+M3867</f>
        <v>1000000000</v>
      </c>
      <c r="O3867" s="90">
        <v>910769216</v>
      </c>
      <c r="P3867" s="90">
        <v>910727008.84000003</v>
      </c>
      <c r="Q3867" s="90">
        <v>120204257.84</v>
      </c>
      <c r="R3867" s="90">
        <v>112144175.84</v>
      </c>
    </row>
    <row r="3868" spans="1:18" ht="18.600000000000001" thickBot="1" x14ac:dyDescent="0.35">
      <c r="A3868" s="2">
        <v>2022</v>
      </c>
      <c r="B3868" s="157" t="s">
        <v>420</v>
      </c>
      <c r="C3868" s="146" t="s">
        <v>7</v>
      </c>
      <c r="D3868" s="147" t="s">
        <v>172</v>
      </c>
      <c r="E3868" s="147">
        <v>10</v>
      </c>
      <c r="F3868" s="147" t="s">
        <v>19</v>
      </c>
      <c r="G3868" s="148" t="s">
        <v>8</v>
      </c>
      <c r="H3868" s="149">
        <f>+H3955</f>
        <v>1451042370</v>
      </c>
      <c r="I3868" s="149">
        <f>+I3955</f>
        <v>0</v>
      </c>
      <c r="J3868" s="149">
        <f>+J3955</f>
        <v>0</v>
      </c>
      <c r="K3868" s="149">
        <f>+K3955</f>
        <v>0</v>
      </c>
      <c r="L3868" s="149">
        <f>+L3955</f>
        <v>0</v>
      </c>
      <c r="M3868" s="149">
        <f t="shared" si="1882"/>
        <v>0</v>
      </c>
      <c r="N3868" s="149">
        <f>+H3868+M3868</f>
        <v>1451042370</v>
      </c>
      <c r="O3868" s="149">
        <f t="shared" ref="O3868:R3868" si="1902">+O3955</f>
        <v>0</v>
      </c>
      <c r="P3868" s="149">
        <f t="shared" si="1902"/>
        <v>0</v>
      </c>
      <c r="Q3868" s="149">
        <f t="shared" si="1902"/>
        <v>0</v>
      </c>
      <c r="R3868" s="149">
        <f t="shared" si="1902"/>
        <v>0</v>
      </c>
    </row>
    <row r="3869" spans="1:18" ht="18.600000000000001" thickBot="1" x14ac:dyDescent="0.35">
      <c r="A3869" s="2">
        <v>2022</v>
      </c>
      <c r="B3869" s="157" t="s">
        <v>420</v>
      </c>
      <c r="C3869" s="146" t="s">
        <v>7</v>
      </c>
      <c r="D3869" s="147" t="s">
        <v>18</v>
      </c>
      <c r="E3869" s="147">
        <v>20</v>
      </c>
      <c r="F3869" s="147" t="s">
        <v>19</v>
      </c>
      <c r="G3869" s="148" t="s">
        <v>8</v>
      </c>
      <c r="H3869" s="149">
        <f>+H3870+H3899+H3946+H3962</f>
        <v>98334943000</v>
      </c>
      <c r="I3869" s="149">
        <f>+I3870+I3899+I3946+I3962</f>
        <v>0</v>
      </c>
      <c r="J3869" s="149">
        <f>+J3870+J3899+J3946+J3962</f>
        <v>0</v>
      </c>
      <c r="K3869" s="149">
        <f>+K3870+K3899+K3946+K3962</f>
        <v>118021000</v>
      </c>
      <c r="L3869" s="149">
        <f>+L3870+L3899+L3946+L3962</f>
        <v>118021000</v>
      </c>
      <c r="M3869" s="149">
        <f t="shared" si="1882"/>
        <v>0</v>
      </c>
      <c r="N3869" s="149">
        <f>+H3869+M3869</f>
        <v>98334943000</v>
      </c>
      <c r="O3869" s="149">
        <f t="shared" ref="O3869:R3869" si="1903">+O3870+O3899+O3946+O3962</f>
        <v>65404981455.739998</v>
      </c>
      <c r="P3869" s="149">
        <f t="shared" si="1903"/>
        <v>27959434408.560001</v>
      </c>
      <c r="Q3869" s="149">
        <f t="shared" si="1903"/>
        <v>20337191976.580002</v>
      </c>
      <c r="R3869" s="149">
        <f t="shared" si="1903"/>
        <v>19373831115.580002</v>
      </c>
    </row>
    <row r="3870" spans="1:18" ht="18.600000000000001" thickBot="1" x14ac:dyDescent="0.35">
      <c r="A3870" s="2">
        <v>2022</v>
      </c>
      <c r="B3870" s="157" t="s">
        <v>420</v>
      </c>
      <c r="C3870" s="119" t="s">
        <v>9</v>
      </c>
      <c r="D3870" s="16" t="s">
        <v>18</v>
      </c>
      <c r="E3870" s="16">
        <v>20</v>
      </c>
      <c r="F3870" s="16" t="s">
        <v>19</v>
      </c>
      <c r="G3870" s="82" t="s">
        <v>10</v>
      </c>
      <c r="H3870" s="83">
        <f>+H3871</f>
        <v>51464345000</v>
      </c>
      <c r="I3870" s="83">
        <f>+I3871</f>
        <v>0</v>
      </c>
      <c r="J3870" s="83">
        <f>+J3871</f>
        <v>0</v>
      </c>
      <c r="K3870" s="83">
        <f>+K3871</f>
        <v>0</v>
      </c>
      <c r="L3870" s="83">
        <f>+L3871</f>
        <v>0</v>
      </c>
      <c r="M3870" s="83">
        <f t="shared" si="1882"/>
        <v>0</v>
      </c>
      <c r="N3870" s="83">
        <f>+N3871</f>
        <v>51464345000</v>
      </c>
      <c r="O3870" s="83">
        <f t="shared" ref="O3870:R3870" si="1904">+O3871</f>
        <v>49182287000</v>
      </c>
      <c r="P3870" s="83">
        <f t="shared" si="1904"/>
        <v>15115564992.41</v>
      </c>
      <c r="Q3870" s="83">
        <f t="shared" si="1904"/>
        <v>15115564992.41</v>
      </c>
      <c r="R3870" s="83">
        <f t="shared" si="1904"/>
        <v>14174328468.41</v>
      </c>
    </row>
    <row r="3871" spans="1:18" ht="18.600000000000001" thickBot="1" x14ac:dyDescent="0.35">
      <c r="A3871" s="2">
        <v>2022</v>
      </c>
      <c r="B3871" s="157" t="s">
        <v>420</v>
      </c>
      <c r="C3871" s="120" t="s">
        <v>11</v>
      </c>
      <c r="D3871" s="16" t="s">
        <v>18</v>
      </c>
      <c r="E3871" s="16">
        <v>20</v>
      </c>
      <c r="F3871" s="16" t="s">
        <v>19</v>
      </c>
      <c r="G3871" s="85" t="s">
        <v>12</v>
      </c>
      <c r="H3871" s="86">
        <f>+H3872+H3883+H3891+H3898</f>
        <v>51464345000</v>
      </c>
      <c r="I3871" s="86">
        <f>+I3872+I3883+I3891+I3898</f>
        <v>0</v>
      </c>
      <c r="J3871" s="86">
        <f>+J3872+J3883+J3891+J3898</f>
        <v>0</v>
      </c>
      <c r="K3871" s="86">
        <f>+K3872+K3883+K3891+K3898</f>
        <v>0</v>
      </c>
      <c r="L3871" s="86">
        <f>+L3872+L3883+L3891+L3898</f>
        <v>0</v>
      </c>
      <c r="M3871" s="86">
        <f t="shared" si="1882"/>
        <v>0</v>
      </c>
      <c r="N3871" s="86">
        <f>+N3872+N3883+N3891+N3898</f>
        <v>51464345000</v>
      </c>
      <c r="O3871" s="86">
        <f t="shared" ref="O3871:R3871" si="1905">+O3872+O3883+O3891+O3898</f>
        <v>49182287000</v>
      </c>
      <c r="P3871" s="86">
        <f t="shared" si="1905"/>
        <v>15115564992.41</v>
      </c>
      <c r="Q3871" s="86">
        <f t="shared" si="1905"/>
        <v>15115564992.41</v>
      </c>
      <c r="R3871" s="86">
        <f t="shared" si="1905"/>
        <v>14174328468.41</v>
      </c>
    </row>
    <row r="3872" spans="1:18" ht="18.600000000000001" thickBot="1" x14ac:dyDescent="0.35">
      <c r="A3872" s="2">
        <v>2022</v>
      </c>
      <c r="B3872" s="157" t="s">
        <v>420</v>
      </c>
      <c r="C3872" s="120" t="s">
        <v>13</v>
      </c>
      <c r="D3872" s="16" t="s">
        <v>18</v>
      </c>
      <c r="E3872" s="16">
        <v>20</v>
      </c>
      <c r="F3872" s="16" t="s">
        <v>19</v>
      </c>
      <c r="G3872" s="85" t="s">
        <v>14</v>
      </c>
      <c r="H3872" s="86">
        <f>+H3873</f>
        <v>32943478000</v>
      </c>
      <c r="I3872" s="86">
        <f>+I3873</f>
        <v>0</v>
      </c>
      <c r="J3872" s="86">
        <f>+J3873</f>
        <v>0</v>
      </c>
      <c r="K3872" s="86">
        <f>+K3873</f>
        <v>0</v>
      </c>
      <c r="L3872" s="86">
        <f>+L3873</f>
        <v>0</v>
      </c>
      <c r="M3872" s="86">
        <f t="shared" si="1882"/>
        <v>0</v>
      </c>
      <c r="N3872" s="86">
        <f>+N3873</f>
        <v>32943478000</v>
      </c>
      <c r="O3872" s="86">
        <f t="shared" ref="O3872:R3872" si="1906">+O3873</f>
        <v>32943478000</v>
      </c>
      <c r="P3872" s="86">
        <f t="shared" si="1906"/>
        <v>9873953254.7700005</v>
      </c>
      <c r="Q3872" s="86">
        <f t="shared" si="1906"/>
        <v>9873953254.7700005</v>
      </c>
      <c r="R3872" s="86">
        <f t="shared" si="1906"/>
        <v>9873953254.7700005</v>
      </c>
    </row>
    <row r="3873" spans="1:18" ht="18.600000000000001" thickBot="1" x14ac:dyDescent="0.35">
      <c r="A3873" s="2">
        <v>2022</v>
      </c>
      <c r="B3873" s="157" t="s">
        <v>420</v>
      </c>
      <c r="C3873" s="120" t="s">
        <v>15</v>
      </c>
      <c r="D3873" s="16" t="s">
        <v>18</v>
      </c>
      <c r="E3873" s="16">
        <v>20</v>
      </c>
      <c r="F3873" s="16" t="s">
        <v>19</v>
      </c>
      <c r="G3873" s="85" t="s">
        <v>16</v>
      </c>
      <c r="H3873" s="86">
        <f>SUM(H3874:H3882)</f>
        <v>32943478000</v>
      </c>
      <c r="I3873" s="86">
        <f>SUM(I3874:I3882)</f>
        <v>0</v>
      </c>
      <c r="J3873" s="86">
        <f>SUM(J3874:J3882)</f>
        <v>0</v>
      </c>
      <c r="K3873" s="86">
        <f>SUM(K3874:K3882)</f>
        <v>0</v>
      </c>
      <c r="L3873" s="86">
        <f>SUM(L3874:L3882)</f>
        <v>0</v>
      </c>
      <c r="M3873" s="86">
        <f t="shared" si="1882"/>
        <v>0</v>
      </c>
      <c r="N3873" s="86">
        <f>SUM(N3874:N3882)</f>
        <v>32943478000</v>
      </c>
      <c r="O3873" s="86">
        <f t="shared" ref="O3873:R3873" si="1907">SUM(O3874:O3882)</f>
        <v>32943478000</v>
      </c>
      <c r="P3873" s="86">
        <f t="shared" si="1907"/>
        <v>9873953254.7700005</v>
      </c>
      <c r="Q3873" s="86">
        <f t="shared" si="1907"/>
        <v>9873953254.7700005</v>
      </c>
      <c r="R3873" s="86">
        <f t="shared" si="1907"/>
        <v>9873953254.7700005</v>
      </c>
    </row>
    <row r="3874" spans="1:18" ht="18.600000000000001" thickBot="1" x14ac:dyDescent="0.35">
      <c r="A3874" s="2">
        <v>2022</v>
      </c>
      <c r="B3874" s="157" t="s">
        <v>420</v>
      </c>
      <c r="C3874" s="121" t="s">
        <v>17</v>
      </c>
      <c r="D3874" s="21" t="s">
        <v>18</v>
      </c>
      <c r="E3874" s="21">
        <v>20</v>
      </c>
      <c r="F3874" s="21" t="s">
        <v>19</v>
      </c>
      <c r="G3874" s="88" t="s">
        <v>20</v>
      </c>
      <c r="H3874" s="90">
        <v>24891309551</v>
      </c>
      <c r="I3874" s="90">
        <v>0</v>
      </c>
      <c r="J3874" s="90">
        <v>0</v>
      </c>
      <c r="K3874" s="90">
        <v>0</v>
      </c>
      <c r="L3874" s="90">
        <v>0</v>
      </c>
      <c r="M3874" s="90">
        <f t="shared" si="1882"/>
        <v>0</v>
      </c>
      <c r="N3874" s="89">
        <f t="shared" ref="N3874:N3882" si="1908">+H3874+M3874</f>
        <v>24891309551</v>
      </c>
      <c r="O3874" s="90">
        <v>24891309551</v>
      </c>
      <c r="P3874" s="90">
        <v>8361083292.9499998</v>
      </c>
      <c r="Q3874" s="90">
        <v>8361083292.9499998</v>
      </c>
      <c r="R3874" s="90">
        <v>8361083292.9499998</v>
      </c>
    </row>
    <row r="3875" spans="1:18" ht="18.600000000000001" thickBot="1" x14ac:dyDescent="0.35">
      <c r="A3875" s="2">
        <v>2022</v>
      </c>
      <c r="B3875" s="157" t="s">
        <v>420</v>
      </c>
      <c r="C3875" s="121" t="s">
        <v>21</v>
      </c>
      <c r="D3875" s="21" t="s">
        <v>18</v>
      </c>
      <c r="E3875" s="21">
        <v>20</v>
      </c>
      <c r="F3875" s="21" t="s">
        <v>19</v>
      </c>
      <c r="G3875" s="88" t="s">
        <v>22</v>
      </c>
      <c r="H3875" s="90">
        <v>1976608680</v>
      </c>
      <c r="I3875" s="90">
        <v>0</v>
      </c>
      <c r="J3875" s="90">
        <v>0</v>
      </c>
      <c r="K3875" s="90">
        <v>0</v>
      </c>
      <c r="L3875" s="90">
        <v>0</v>
      </c>
      <c r="M3875" s="90">
        <f t="shared" si="1882"/>
        <v>0</v>
      </c>
      <c r="N3875" s="89">
        <f t="shared" si="1908"/>
        <v>1976608680</v>
      </c>
      <c r="O3875" s="90">
        <v>1976608680</v>
      </c>
      <c r="P3875" s="90">
        <v>747714783</v>
      </c>
      <c r="Q3875" s="90">
        <v>747714783</v>
      </c>
      <c r="R3875" s="90">
        <v>747714783</v>
      </c>
    </row>
    <row r="3876" spans="1:18" ht="18.600000000000001" thickBot="1" x14ac:dyDescent="0.35">
      <c r="A3876" s="2">
        <v>2022</v>
      </c>
      <c r="B3876" s="157" t="s">
        <v>420</v>
      </c>
      <c r="C3876" s="121" t="s">
        <v>23</v>
      </c>
      <c r="D3876" s="21" t="s">
        <v>18</v>
      </c>
      <c r="E3876" s="21">
        <v>20</v>
      </c>
      <c r="F3876" s="21" t="s">
        <v>19</v>
      </c>
      <c r="G3876" s="88" t="s">
        <v>24</v>
      </c>
      <c r="H3876" s="90">
        <v>3991193</v>
      </c>
      <c r="I3876" s="90">
        <v>0</v>
      </c>
      <c r="J3876" s="90">
        <v>0</v>
      </c>
      <c r="K3876" s="90">
        <v>0</v>
      </c>
      <c r="L3876" s="90">
        <v>0</v>
      </c>
      <c r="M3876" s="90">
        <f t="shared" si="1882"/>
        <v>0</v>
      </c>
      <c r="N3876" s="89">
        <f t="shared" si="1908"/>
        <v>3991193</v>
      </c>
      <c r="O3876" s="90">
        <v>3991193</v>
      </c>
      <c r="P3876" s="90">
        <v>872988</v>
      </c>
      <c r="Q3876" s="90">
        <v>872988</v>
      </c>
      <c r="R3876" s="90">
        <v>872988</v>
      </c>
    </row>
    <row r="3877" spans="1:18" ht="18.600000000000001" thickBot="1" x14ac:dyDescent="0.35">
      <c r="A3877" s="2">
        <v>2022</v>
      </c>
      <c r="B3877" s="157" t="s">
        <v>420</v>
      </c>
      <c r="C3877" s="121" t="s">
        <v>455</v>
      </c>
      <c r="D3877" s="21" t="s">
        <v>18</v>
      </c>
      <c r="E3877" s="21">
        <v>20</v>
      </c>
      <c r="F3877" s="21" t="s">
        <v>19</v>
      </c>
      <c r="G3877" s="88" t="s">
        <v>456</v>
      </c>
      <c r="H3877" s="90">
        <v>4218200</v>
      </c>
      <c r="I3877" s="90">
        <v>0</v>
      </c>
      <c r="J3877" s="90">
        <v>0</v>
      </c>
      <c r="K3877" s="90">
        <v>0</v>
      </c>
      <c r="L3877" s="90">
        <v>0</v>
      </c>
      <c r="M3877" s="90">
        <f t="shared" si="1882"/>
        <v>0</v>
      </c>
      <c r="N3877" s="89">
        <f t="shared" si="1908"/>
        <v>4218200</v>
      </c>
      <c r="O3877" s="90">
        <v>4218200</v>
      </c>
      <c r="P3877" s="90">
        <v>1406064</v>
      </c>
      <c r="Q3877" s="90">
        <v>1406064</v>
      </c>
      <c r="R3877" s="90">
        <v>1406064</v>
      </c>
    </row>
    <row r="3878" spans="1:18" ht="18.600000000000001" thickBot="1" x14ac:dyDescent="0.35">
      <c r="A3878" s="2">
        <v>2022</v>
      </c>
      <c r="B3878" s="157" t="s">
        <v>420</v>
      </c>
      <c r="C3878" s="121" t="s">
        <v>25</v>
      </c>
      <c r="D3878" s="21" t="s">
        <v>18</v>
      </c>
      <c r="E3878" s="21">
        <v>20</v>
      </c>
      <c r="F3878" s="21" t="s">
        <v>19</v>
      </c>
      <c r="G3878" s="88" t="s">
        <v>26</v>
      </c>
      <c r="H3878" s="90">
        <v>1317739120</v>
      </c>
      <c r="I3878" s="90">
        <v>0</v>
      </c>
      <c r="J3878" s="90">
        <v>0</v>
      </c>
      <c r="K3878" s="90">
        <v>0</v>
      </c>
      <c r="L3878" s="90">
        <v>0</v>
      </c>
      <c r="M3878" s="90">
        <f t="shared" si="1882"/>
        <v>0</v>
      </c>
      <c r="N3878" s="89">
        <f t="shared" si="1908"/>
        <v>1317739120</v>
      </c>
      <c r="O3878" s="90">
        <v>1317739120</v>
      </c>
      <c r="P3878" s="90">
        <v>58885336</v>
      </c>
      <c r="Q3878" s="90">
        <v>58885336</v>
      </c>
      <c r="R3878" s="90">
        <v>58885336</v>
      </c>
    </row>
    <row r="3879" spans="1:18" ht="18.600000000000001" thickBot="1" x14ac:dyDescent="0.35">
      <c r="A3879" s="2">
        <v>2022</v>
      </c>
      <c r="B3879" s="157" t="s">
        <v>420</v>
      </c>
      <c r="C3879" s="121" t="s">
        <v>27</v>
      </c>
      <c r="D3879" s="21" t="s">
        <v>18</v>
      </c>
      <c r="E3879" s="21">
        <v>20</v>
      </c>
      <c r="F3879" s="21" t="s">
        <v>19</v>
      </c>
      <c r="G3879" s="88" t="s">
        <v>28</v>
      </c>
      <c r="H3879" s="90">
        <v>859861479</v>
      </c>
      <c r="I3879" s="90">
        <v>0</v>
      </c>
      <c r="J3879" s="90">
        <v>0</v>
      </c>
      <c r="K3879" s="90">
        <v>0</v>
      </c>
      <c r="L3879" s="90">
        <v>0</v>
      </c>
      <c r="M3879" s="90">
        <f t="shared" si="1882"/>
        <v>0</v>
      </c>
      <c r="N3879" s="89">
        <f t="shared" si="1908"/>
        <v>859861479</v>
      </c>
      <c r="O3879" s="90">
        <v>859861479</v>
      </c>
      <c r="P3879" s="90">
        <v>280886697</v>
      </c>
      <c r="Q3879" s="90">
        <v>280886697</v>
      </c>
      <c r="R3879" s="90">
        <v>280886697</v>
      </c>
    </row>
    <row r="3880" spans="1:18" ht="31.8" thickBot="1" x14ac:dyDescent="0.35">
      <c r="A3880" s="2">
        <v>2022</v>
      </c>
      <c r="B3880" s="157" t="s">
        <v>420</v>
      </c>
      <c r="C3880" s="121" t="s">
        <v>29</v>
      </c>
      <c r="D3880" s="21" t="s">
        <v>18</v>
      </c>
      <c r="E3880" s="21">
        <v>20</v>
      </c>
      <c r="F3880" s="21" t="s">
        <v>19</v>
      </c>
      <c r="G3880" s="88" t="s">
        <v>30</v>
      </c>
      <c r="H3880" s="90">
        <v>129930180</v>
      </c>
      <c r="I3880" s="90">
        <v>0</v>
      </c>
      <c r="J3880" s="90">
        <v>0</v>
      </c>
      <c r="K3880" s="90">
        <v>0</v>
      </c>
      <c r="L3880" s="90">
        <v>0</v>
      </c>
      <c r="M3880" s="90">
        <f t="shared" si="1882"/>
        <v>0</v>
      </c>
      <c r="N3880" s="89">
        <f t="shared" si="1908"/>
        <v>129930180</v>
      </c>
      <c r="O3880" s="90">
        <v>129930180</v>
      </c>
      <c r="P3880" s="90">
        <v>22490990</v>
      </c>
      <c r="Q3880" s="90">
        <v>22490990</v>
      </c>
      <c r="R3880" s="90">
        <v>22490990</v>
      </c>
    </row>
    <row r="3881" spans="1:18" ht="18.600000000000001" thickBot="1" x14ac:dyDescent="0.35">
      <c r="A3881" s="2">
        <v>2022</v>
      </c>
      <c r="B3881" s="157" t="s">
        <v>420</v>
      </c>
      <c r="C3881" s="121" t="s">
        <v>31</v>
      </c>
      <c r="D3881" s="21" t="s">
        <v>18</v>
      </c>
      <c r="E3881" s="21">
        <v>20</v>
      </c>
      <c r="F3881" s="21" t="s">
        <v>19</v>
      </c>
      <c r="G3881" s="88" t="s">
        <v>32</v>
      </c>
      <c r="H3881" s="90">
        <v>2109645697</v>
      </c>
      <c r="I3881" s="90">
        <v>0</v>
      </c>
      <c r="J3881" s="90">
        <v>0</v>
      </c>
      <c r="K3881" s="90">
        <v>0</v>
      </c>
      <c r="L3881" s="90">
        <v>0</v>
      </c>
      <c r="M3881" s="90">
        <f t="shared" si="1882"/>
        <v>0</v>
      </c>
      <c r="N3881" s="89">
        <f t="shared" si="1908"/>
        <v>2109645697</v>
      </c>
      <c r="O3881" s="90">
        <v>2109645697</v>
      </c>
      <c r="P3881" s="90">
        <v>19036885.82</v>
      </c>
      <c r="Q3881" s="90">
        <v>19036885.82</v>
      </c>
      <c r="R3881" s="90">
        <v>19036885.82</v>
      </c>
    </row>
    <row r="3882" spans="1:18" ht="18.600000000000001" thickBot="1" x14ac:dyDescent="0.35">
      <c r="A3882" s="2">
        <v>2022</v>
      </c>
      <c r="B3882" s="157" t="s">
        <v>420</v>
      </c>
      <c r="C3882" s="121" t="s">
        <v>33</v>
      </c>
      <c r="D3882" s="21" t="s">
        <v>18</v>
      </c>
      <c r="E3882" s="21">
        <v>20</v>
      </c>
      <c r="F3882" s="21" t="s">
        <v>19</v>
      </c>
      <c r="G3882" s="88" t="s">
        <v>34</v>
      </c>
      <c r="H3882" s="90">
        <v>1650173900</v>
      </c>
      <c r="I3882" s="90">
        <v>0</v>
      </c>
      <c r="J3882" s="90">
        <v>0</v>
      </c>
      <c r="K3882" s="90">
        <v>0</v>
      </c>
      <c r="L3882" s="90">
        <v>0</v>
      </c>
      <c r="M3882" s="90">
        <f t="shared" si="1882"/>
        <v>0</v>
      </c>
      <c r="N3882" s="89">
        <f t="shared" si="1908"/>
        <v>1650173900</v>
      </c>
      <c r="O3882" s="90">
        <v>1650173900</v>
      </c>
      <c r="P3882" s="90">
        <v>381576218</v>
      </c>
      <c r="Q3882" s="90">
        <v>381576218</v>
      </c>
      <c r="R3882" s="90">
        <v>381576218</v>
      </c>
    </row>
    <row r="3883" spans="1:18" ht="18.600000000000001" thickBot="1" x14ac:dyDescent="0.35">
      <c r="A3883" s="2">
        <v>2022</v>
      </c>
      <c r="B3883" s="157" t="s">
        <v>420</v>
      </c>
      <c r="C3883" s="120" t="s">
        <v>35</v>
      </c>
      <c r="D3883" s="16" t="s">
        <v>18</v>
      </c>
      <c r="E3883" s="16">
        <v>20</v>
      </c>
      <c r="F3883" s="16" t="s">
        <v>19</v>
      </c>
      <c r="G3883" s="85" t="s">
        <v>36</v>
      </c>
      <c r="H3883" s="86">
        <f>SUM(H3884:H3890)</f>
        <v>11922438000</v>
      </c>
      <c r="I3883" s="86">
        <f>SUM(I3884:I3890)</f>
        <v>0</v>
      </c>
      <c r="J3883" s="86">
        <f>SUM(J3884:J3890)</f>
        <v>0</v>
      </c>
      <c r="K3883" s="86">
        <f>SUM(K3884:K3890)</f>
        <v>0</v>
      </c>
      <c r="L3883" s="86">
        <f>SUM(L3884:L3890)</f>
        <v>0</v>
      </c>
      <c r="M3883" s="86">
        <f t="shared" si="1882"/>
        <v>0</v>
      </c>
      <c r="N3883" s="86">
        <f>SUM(N3884:N3890)</f>
        <v>11922438000</v>
      </c>
      <c r="O3883" s="86">
        <f t="shared" ref="O3883:Q3883" si="1909">SUM(O3884:O3890)</f>
        <v>11922438000</v>
      </c>
      <c r="P3883" s="86">
        <f t="shared" si="1909"/>
        <v>3787093453.6399999</v>
      </c>
      <c r="Q3883" s="86">
        <f t="shared" si="1909"/>
        <v>3787093453.6399999</v>
      </c>
      <c r="R3883" s="86">
        <f>SUM(R3884:R3890)</f>
        <v>2845856929.6399999</v>
      </c>
    </row>
    <row r="3884" spans="1:18" ht="18.600000000000001" thickBot="1" x14ac:dyDescent="0.35">
      <c r="A3884" s="2">
        <v>2022</v>
      </c>
      <c r="B3884" s="157" t="s">
        <v>420</v>
      </c>
      <c r="C3884" s="121" t="s">
        <v>37</v>
      </c>
      <c r="D3884" s="21" t="s">
        <v>18</v>
      </c>
      <c r="E3884" s="21">
        <v>20</v>
      </c>
      <c r="F3884" s="21" t="s">
        <v>19</v>
      </c>
      <c r="G3884" s="88" t="s">
        <v>412</v>
      </c>
      <c r="H3884" s="90">
        <v>3715862224</v>
      </c>
      <c r="I3884" s="90">
        <v>0</v>
      </c>
      <c r="J3884" s="90">
        <v>0</v>
      </c>
      <c r="K3884" s="90">
        <v>0</v>
      </c>
      <c r="L3884" s="90">
        <v>0</v>
      </c>
      <c r="M3884" s="90">
        <f t="shared" si="1882"/>
        <v>0</v>
      </c>
      <c r="N3884" s="89">
        <f t="shared" ref="N3884:N3890" si="1910">+H3884+M3884</f>
        <v>3715862224</v>
      </c>
      <c r="O3884" s="90">
        <v>3715862224</v>
      </c>
      <c r="P3884" s="90">
        <v>1167814215.2</v>
      </c>
      <c r="Q3884" s="90">
        <v>1167814215.2</v>
      </c>
      <c r="R3884" s="90">
        <v>885469915.20000005</v>
      </c>
    </row>
    <row r="3885" spans="1:18" ht="18.600000000000001" thickBot="1" x14ac:dyDescent="0.35">
      <c r="A3885" s="2">
        <v>2022</v>
      </c>
      <c r="B3885" s="157" t="s">
        <v>420</v>
      </c>
      <c r="C3885" s="121" t="s">
        <v>39</v>
      </c>
      <c r="D3885" s="21" t="s">
        <v>18</v>
      </c>
      <c r="E3885" s="21">
        <v>20</v>
      </c>
      <c r="F3885" s="21" t="s">
        <v>19</v>
      </c>
      <c r="G3885" s="88" t="s">
        <v>413</v>
      </c>
      <c r="H3885" s="90">
        <v>2627749752</v>
      </c>
      <c r="I3885" s="90">
        <v>0</v>
      </c>
      <c r="J3885" s="90">
        <v>0</v>
      </c>
      <c r="K3885" s="90">
        <v>0</v>
      </c>
      <c r="L3885" s="90">
        <v>0</v>
      </c>
      <c r="M3885" s="90">
        <f t="shared" si="1882"/>
        <v>0</v>
      </c>
      <c r="N3885" s="89">
        <f t="shared" si="1910"/>
        <v>2627749752</v>
      </c>
      <c r="O3885" s="90">
        <v>2627749752</v>
      </c>
      <c r="P3885" s="90">
        <v>827102000.79999995</v>
      </c>
      <c r="Q3885" s="90">
        <v>827102000.79999995</v>
      </c>
      <c r="R3885" s="90">
        <v>627206400.79999995</v>
      </c>
    </row>
    <row r="3886" spans="1:18" ht="18.600000000000001" thickBot="1" x14ac:dyDescent="0.35">
      <c r="A3886" s="2">
        <v>2022</v>
      </c>
      <c r="B3886" s="157" t="s">
        <v>420</v>
      </c>
      <c r="C3886" s="121" t="s">
        <v>41</v>
      </c>
      <c r="D3886" s="21" t="s">
        <v>18</v>
      </c>
      <c r="E3886" s="21">
        <v>20</v>
      </c>
      <c r="F3886" s="21" t="s">
        <v>19</v>
      </c>
      <c r="G3886" s="88" t="s">
        <v>42</v>
      </c>
      <c r="H3886" s="90">
        <v>2520758848</v>
      </c>
      <c r="I3886" s="90">
        <v>0</v>
      </c>
      <c r="J3886" s="90">
        <v>0</v>
      </c>
      <c r="K3886" s="90">
        <v>0</v>
      </c>
      <c r="L3886" s="90">
        <v>0</v>
      </c>
      <c r="M3886" s="90">
        <f t="shared" si="1882"/>
        <v>0</v>
      </c>
      <c r="N3886" s="89">
        <f t="shared" si="1910"/>
        <v>2520758848</v>
      </c>
      <c r="O3886" s="90">
        <v>2520758848</v>
      </c>
      <c r="P3886" s="90">
        <v>871598727.24000001</v>
      </c>
      <c r="Q3886" s="90">
        <v>871598727.24000001</v>
      </c>
      <c r="R3886" s="90">
        <v>633059003.24000001</v>
      </c>
    </row>
    <row r="3887" spans="1:18" ht="18.600000000000001" thickBot="1" x14ac:dyDescent="0.35">
      <c r="A3887" s="2">
        <v>2022</v>
      </c>
      <c r="B3887" s="157" t="s">
        <v>420</v>
      </c>
      <c r="C3887" s="121" t="s">
        <v>43</v>
      </c>
      <c r="D3887" s="21" t="s">
        <v>18</v>
      </c>
      <c r="E3887" s="21">
        <v>20</v>
      </c>
      <c r="F3887" s="21" t="s">
        <v>19</v>
      </c>
      <c r="G3887" s="88" t="s">
        <v>428</v>
      </c>
      <c r="H3887" s="90">
        <v>1291042158</v>
      </c>
      <c r="I3887" s="90">
        <v>0</v>
      </c>
      <c r="J3887" s="90">
        <v>0</v>
      </c>
      <c r="K3887" s="90">
        <v>0</v>
      </c>
      <c r="L3887" s="90">
        <v>0</v>
      </c>
      <c r="M3887" s="90">
        <f t="shared" si="1882"/>
        <v>0</v>
      </c>
      <c r="N3887" s="89">
        <f t="shared" si="1910"/>
        <v>1291042158</v>
      </c>
      <c r="O3887" s="90">
        <v>1291042158</v>
      </c>
      <c r="P3887" s="90">
        <v>387432612.80000001</v>
      </c>
      <c r="Q3887" s="90">
        <v>387432612.80000001</v>
      </c>
      <c r="R3887" s="90">
        <v>294661812.80000001</v>
      </c>
    </row>
    <row r="3888" spans="1:18" ht="31.8" thickBot="1" x14ac:dyDescent="0.35">
      <c r="A3888" s="2">
        <v>2022</v>
      </c>
      <c r="B3888" s="157" t="s">
        <v>420</v>
      </c>
      <c r="C3888" s="121" t="s">
        <v>45</v>
      </c>
      <c r="D3888" s="21" t="s">
        <v>18</v>
      </c>
      <c r="E3888" s="21">
        <v>20</v>
      </c>
      <c r="F3888" s="21" t="s">
        <v>19</v>
      </c>
      <c r="G3888" s="88" t="s">
        <v>46</v>
      </c>
      <c r="H3888" s="90">
        <v>153073328</v>
      </c>
      <c r="I3888" s="90">
        <v>0</v>
      </c>
      <c r="J3888" s="90">
        <v>0</v>
      </c>
      <c r="K3888" s="90">
        <v>0</v>
      </c>
      <c r="L3888" s="90">
        <v>0</v>
      </c>
      <c r="M3888" s="90">
        <f t="shared" si="1882"/>
        <v>0</v>
      </c>
      <c r="N3888" s="89">
        <f t="shared" si="1910"/>
        <v>153073328</v>
      </c>
      <c r="O3888" s="90">
        <v>153073328</v>
      </c>
      <c r="P3888" s="90">
        <v>48810228</v>
      </c>
      <c r="Q3888" s="90">
        <v>48810228</v>
      </c>
      <c r="R3888" s="90">
        <v>37098028</v>
      </c>
    </row>
    <row r="3889" spans="1:18" ht="18.600000000000001" thickBot="1" x14ac:dyDescent="0.35">
      <c r="A3889" s="2">
        <v>2022</v>
      </c>
      <c r="B3889" s="157" t="s">
        <v>420</v>
      </c>
      <c r="C3889" s="121" t="s">
        <v>47</v>
      </c>
      <c r="D3889" s="21" t="s">
        <v>18</v>
      </c>
      <c r="E3889" s="21">
        <v>20</v>
      </c>
      <c r="F3889" s="21" t="s">
        <v>19</v>
      </c>
      <c r="G3889" s="88" t="s">
        <v>48</v>
      </c>
      <c r="H3889" s="90">
        <v>968339892</v>
      </c>
      <c r="I3889" s="90">
        <v>0</v>
      </c>
      <c r="J3889" s="90">
        <v>0</v>
      </c>
      <c r="K3889" s="90">
        <v>0</v>
      </c>
      <c r="L3889" s="90">
        <v>0</v>
      </c>
      <c r="M3889" s="90">
        <f t="shared" si="1882"/>
        <v>0</v>
      </c>
      <c r="N3889" s="89">
        <f t="shared" si="1910"/>
        <v>968339892</v>
      </c>
      <c r="O3889" s="90">
        <v>968339892</v>
      </c>
      <c r="P3889" s="90">
        <v>290587142.39999998</v>
      </c>
      <c r="Q3889" s="90">
        <v>290587142.39999998</v>
      </c>
      <c r="R3889" s="90">
        <v>221006442.40000001</v>
      </c>
    </row>
    <row r="3890" spans="1:18" ht="18.600000000000001" thickBot="1" x14ac:dyDescent="0.35">
      <c r="A3890" s="2">
        <v>2022</v>
      </c>
      <c r="B3890" s="157" t="s">
        <v>420</v>
      </c>
      <c r="C3890" s="121" t="s">
        <v>49</v>
      </c>
      <c r="D3890" s="21" t="s">
        <v>18</v>
      </c>
      <c r="E3890" s="21">
        <v>20</v>
      </c>
      <c r="F3890" s="21" t="s">
        <v>19</v>
      </c>
      <c r="G3890" s="88" t="s">
        <v>50</v>
      </c>
      <c r="H3890" s="90">
        <v>645611798</v>
      </c>
      <c r="I3890" s="90">
        <v>0</v>
      </c>
      <c r="J3890" s="90">
        <v>0</v>
      </c>
      <c r="K3890" s="90">
        <v>0</v>
      </c>
      <c r="L3890" s="90">
        <v>0</v>
      </c>
      <c r="M3890" s="90">
        <f t="shared" si="1882"/>
        <v>0</v>
      </c>
      <c r="N3890" s="89">
        <f t="shared" si="1910"/>
        <v>645611798</v>
      </c>
      <c r="O3890" s="90">
        <v>645611798</v>
      </c>
      <c r="P3890" s="90">
        <v>193748527.19999999</v>
      </c>
      <c r="Q3890" s="90">
        <v>193748527.19999999</v>
      </c>
      <c r="R3890" s="90">
        <v>147355327.19999999</v>
      </c>
    </row>
    <row r="3891" spans="1:18" ht="31.8" thickBot="1" x14ac:dyDescent="0.35">
      <c r="A3891" s="2">
        <v>2022</v>
      </c>
      <c r="B3891" s="157" t="s">
        <v>420</v>
      </c>
      <c r="C3891" s="120" t="s">
        <v>51</v>
      </c>
      <c r="D3891" s="16" t="s">
        <v>18</v>
      </c>
      <c r="E3891" s="16">
        <v>20</v>
      </c>
      <c r="F3891" s="16" t="s">
        <v>19</v>
      </c>
      <c r="G3891" s="85" t="s">
        <v>52</v>
      </c>
      <c r="H3891" s="86">
        <f>+H3892+H3896+H3897</f>
        <v>4316371000</v>
      </c>
      <c r="I3891" s="86">
        <f>+I3892+I3896+I3897</f>
        <v>0</v>
      </c>
      <c r="J3891" s="86">
        <f>+J3892+J3896+J3897</f>
        <v>0</v>
      </c>
      <c r="K3891" s="86">
        <f>+K3892+K3896+K3897</f>
        <v>0</v>
      </c>
      <c r="L3891" s="86">
        <f>+L3892+L3896+L3897</f>
        <v>0</v>
      </c>
      <c r="M3891" s="86">
        <f t="shared" si="1882"/>
        <v>0</v>
      </c>
      <c r="N3891" s="86">
        <f>+N3892+N3896+N3897</f>
        <v>4316371000</v>
      </c>
      <c r="O3891" s="86">
        <f t="shared" ref="O3891:R3891" si="1911">+O3892+O3896+O3897</f>
        <v>4316371000</v>
      </c>
      <c r="P3891" s="86">
        <f t="shared" si="1911"/>
        <v>1454518284</v>
      </c>
      <c r="Q3891" s="86">
        <f t="shared" si="1911"/>
        <v>1454518284</v>
      </c>
      <c r="R3891" s="86">
        <f t="shared" si="1911"/>
        <v>1454518284</v>
      </c>
    </row>
    <row r="3892" spans="1:18" ht="31.8" thickBot="1" x14ac:dyDescent="0.35">
      <c r="A3892" s="2">
        <v>2022</v>
      </c>
      <c r="B3892" s="157" t="s">
        <v>420</v>
      </c>
      <c r="C3892" s="120" t="s">
        <v>53</v>
      </c>
      <c r="D3892" s="16" t="s">
        <v>18</v>
      </c>
      <c r="E3892" s="16">
        <v>20</v>
      </c>
      <c r="F3892" s="16" t="s">
        <v>19</v>
      </c>
      <c r="G3892" s="85" t="s">
        <v>54</v>
      </c>
      <c r="H3892" s="86">
        <f>+H3893+H3894+H3895</f>
        <v>2014091242</v>
      </c>
      <c r="I3892" s="86">
        <f>+I3893+I3894+I3895</f>
        <v>0</v>
      </c>
      <c r="J3892" s="86">
        <f>+J3893+J3894+J3895</f>
        <v>0</v>
      </c>
      <c r="K3892" s="86">
        <f>+K3893+K3894+K3895</f>
        <v>0</v>
      </c>
      <c r="L3892" s="86">
        <f>+L3893+L3894+L3895</f>
        <v>0</v>
      </c>
      <c r="M3892" s="86">
        <f t="shared" si="1882"/>
        <v>0</v>
      </c>
      <c r="N3892" s="134">
        <f>+N3893+N3894+N3895</f>
        <v>2014091242</v>
      </c>
      <c r="O3892" s="86">
        <f t="shared" ref="O3892:R3892" si="1912">+O3893+O3894+O3895</f>
        <v>2014091242</v>
      </c>
      <c r="P3892" s="134">
        <f t="shared" si="1912"/>
        <v>582836052</v>
      </c>
      <c r="Q3892" s="86">
        <f t="shared" si="1912"/>
        <v>582836052</v>
      </c>
      <c r="R3892" s="86">
        <f t="shared" si="1912"/>
        <v>582836052</v>
      </c>
    </row>
    <row r="3893" spans="1:18" ht="18.600000000000001" thickBot="1" x14ac:dyDescent="0.35">
      <c r="A3893" s="2">
        <v>2022</v>
      </c>
      <c r="B3893" s="157" t="s">
        <v>420</v>
      </c>
      <c r="C3893" s="121" t="s">
        <v>55</v>
      </c>
      <c r="D3893" s="21" t="s">
        <v>18</v>
      </c>
      <c r="E3893" s="21">
        <v>20</v>
      </c>
      <c r="F3893" s="21" t="s">
        <v>19</v>
      </c>
      <c r="G3893" s="88" t="s">
        <v>419</v>
      </c>
      <c r="H3893" s="90">
        <v>750824259</v>
      </c>
      <c r="I3893" s="90">
        <v>0</v>
      </c>
      <c r="J3893" s="90">
        <v>0</v>
      </c>
      <c r="K3893" s="90">
        <v>0</v>
      </c>
      <c r="L3893" s="90">
        <v>0</v>
      </c>
      <c r="M3893" s="90">
        <f t="shared" si="1882"/>
        <v>0</v>
      </c>
      <c r="N3893" s="89">
        <f t="shared" ref="N3893:N3898" si="1913">+H3893+M3893</f>
        <v>750824259</v>
      </c>
      <c r="O3893" s="90">
        <v>750824259</v>
      </c>
      <c r="P3893" s="90">
        <v>264423073</v>
      </c>
      <c r="Q3893" s="90">
        <v>264423073</v>
      </c>
      <c r="R3893" s="90">
        <v>264423073</v>
      </c>
    </row>
    <row r="3894" spans="1:18" ht="18.600000000000001" thickBot="1" x14ac:dyDescent="0.35">
      <c r="A3894" s="2">
        <v>2022</v>
      </c>
      <c r="B3894" s="157" t="s">
        <v>420</v>
      </c>
      <c r="C3894" s="121" t="s">
        <v>57</v>
      </c>
      <c r="D3894" s="21" t="s">
        <v>18</v>
      </c>
      <c r="E3894" s="21">
        <v>20</v>
      </c>
      <c r="F3894" s="21" t="s">
        <v>19</v>
      </c>
      <c r="G3894" s="88" t="s">
        <v>58</v>
      </c>
      <c r="H3894" s="90">
        <v>1055441724</v>
      </c>
      <c r="I3894" s="90">
        <v>0</v>
      </c>
      <c r="J3894" s="90">
        <v>0</v>
      </c>
      <c r="K3894" s="90">
        <v>0</v>
      </c>
      <c r="L3894" s="90">
        <v>0</v>
      </c>
      <c r="M3894" s="90">
        <f t="shared" si="1882"/>
        <v>0</v>
      </c>
      <c r="N3894" s="89">
        <f t="shared" si="1913"/>
        <v>1055441724</v>
      </c>
      <c r="O3894" s="90">
        <v>1055441724</v>
      </c>
      <c r="P3894" s="90">
        <v>273071882</v>
      </c>
      <c r="Q3894" s="90">
        <v>273071882</v>
      </c>
      <c r="R3894" s="90">
        <v>273071882</v>
      </c>
    </row>
    <row r="3895" spans="1:18" ht="18.600000000000001" thickBot="1" x14ac:dyDescent="0.35">
      <c r="A3895" s="2">
        <v>2022</v>
      </c>
      <c r="B3895" s="157" t="s">
        <v>420</v>
      </c>
      <c r="C3895" s="121" t="s">
        <v>59</v>
      </c>
      <c r="D3895" s="21" t="s">
        <v>18</v>
      </c>
      <c r="E3895" s="21">
        <v>20</v>
      </c>
      <c r="F3895" s="21" t="s">
        <v>19</v>
      </c>
      <c r="G3895" s="88" t="s">
        <v>60</v>
      </c>
      <c r="H3895" s="90">
        <v>207825259</v>
      </c>
      <c r="I3895" s="90">
        <v>0</v>
      </c>
      <c r="J3895" s="90">
        <v>0</v>
      </c>
      <c r="K3895" s="90">
        <v>0</v>
      </c>
      <c r="L3895" s="90">
        <v>0</v>
      </c>
      <c r="M3895" s="90">
        <f t="shared" si="1882"/>
        <v>0</v>
      </c>
      <c r="N3895" s="89">
        <f t="shared" si="1913"/>
        <v>207825259</v>
      </c>
      <c r="O3895" s="90">
        <v>207825259</v>
      </c>
      <c r="P3895" s="90">
        <v>45341097</v>
      </c>
      <c r="Q3895" s="90">
        <v>45341097</v>
      </c>
      <c r="R3895" s="90">
        <v>45341097</v>
      </c>
    </row>
    <row r="3896" spans="1:18" ht="18.600000000000001" thickBot="1" x14ac:dyDescent="0.35">
      <c r="A3896" s="2">
        <v>2022</v>
      </c>
      <c r="B3896" s="157" t="s">
        <v>420</v>
      </c>
      <c r="C3896" s="121" t="s">
        <v>61</v>
      </c>
      <c r="D3896" s="21" t="s">
        <v>18</v>
      </c>
      <c r="E3896" s="21">
        <v>20</v>
      </c>
      <c r="F3896" s="21" t="s">
        <v>19</v>
      </c>
      <c r="G3896" s="88" t="s">
        <v>62</v>
      </c>
      <c r="H3896" s="90">
        <v>2176888008</v>
      </c>
      <c r="I3896" s="90">
        <v>0</v>
      </c>
      <c r="J3896" s="90">
        <v>0</v>
      </c>
      <c r="K3896" s="90">
        <v>0</v>
      </c>
      <c r="L3896" s="90">
        <v>0</v>
      </c>
      <c r="M3896" s="90">
        <f t="shared" si="1882"/>
        <v>0</v>
      </c>
      <c r="N3896" s="89">
        <f t="shared" si="1913"/>
        <v>2176888008</v>
      </c>
      <c r="O3896" s="90">
        <v>2176888008</v>
      </c>
      <c r="P3896" s="90">
        <v>871682232</v>
      </c>
      <c r="Q3896" s="90">
        <v>871682232</v>
      </c>
      <c r="R3896" s="90">
        <v>871682232</v>
      </c>
    </row>
    <row r="3897" spans="1:18" ht="18.600000000000001" thickBot="1" x14ac:dyDescent="0.35">
      <c r="A3897" s="2">
        <v>2022</v>
      </c>
      <c r="B3897" s="157" t="s">
        <v>420</v>
      </c>
      <c r="C3897" s="121" t="s">
        <v>63</v>
      </c>
      <c r="D3897" s="21" t="s">
        <v>18</v>
      </c>
      <c r="E3897" s="21">
        <v>20</v>
      </c>
      <c r="F3897" s="21" t="s">
        <v>19</v>
      </c>
      <c r="G3897" s="88" t="s">
        <v>64</v>
      </c>
      <c r="H3897" s="90">
        <v>125391750</v>
      </c>
      <c r="I3897" s="90">
        <v>0</v>
      </c>
      <c r="J3897" s="90">
        <v>0</v>
      </c>
      <c r="K3897" s="90">
        <v>0</v>
      </c>
      <c r="L3897" s="90">
        <v>0</v>
      </c>
      <c r="M3897" s="90">
        <f t="shared" si="1882"/>
        <v>0</v>
      </c>
      <c r="N3897" s="89">
        <f t="shared" si="1913"/>
        <v>125391750</v>
      </c>
      <c r="O3897" s="90">
        <v>125391750</v>
      </c>
      <c r="P3897" s="90">
        <v>0</v>
      </c>
      <c r="Q3897" s="90">
        <v>0</v>
      </c>
      <c r="R3897" s="90">
        <v>0</v>
      </c>
    </row>
    <row r="3898" spans="1:18" ht="31.8" thickBot="1" x14ac:dyDescent="0.35">
      <c r="A3898" s="2">
        <v>2022</v>
      </c>
      <c r="B3898" s="157" t="s">
        <v>420</v>
      </c>
      <c r="C3898" s="120" t="s">
        <v>65</v>
      </c>
      <c r="D3898" s="16" t="s">
        <v>18</v>
      </c>
      <c r="E3898" s="16">
        <v>20</v>
      </c>
      <c r="F3898" s="16" t="s">
        <v>19</v>
      </c>
      <c r="G3898" s="85" t="s">
        <v>66</v>
      </c>
      <c r="H3898" s="93">
        <v>2282058000</v>
      </c>
      <c r="I3898" s="93">
        <v>0</v>
      </c>
      <c r="J3898" s="93">
        <v>0</v>
      </c>
      <c r="K3898" s="93">
        <v>0</v>
      </c>
      <c r="L3898" s="94">
        <v>0</v>
      </c>
      <c r="M3898" s="95">
        <f t="shared" si="1882"/>
        <v>0</v>
      </c>
      <c r="N3898" s="86">
        <f t="shared" si="1913"/>
        <v>2282058000</v>
      </c>
      <c r="O3898" s="94">
        <v>0</v>
      </c>
      <c r="P3898" s="94">
        <v>0</v>
      </c>
      <c r="Q3898" s="94">
        <v>0</v>
      </c>
      <c r="R3898" s="94">
        <v>0</v>
      </c>
    </row>
    <row r="3899" spans="1:18" ht="18.600000000000001" thickBot="1" x14ac:dyDescent="0.35">
      <c r="A3899" s="2">
        <v>2022</v>
      </c>
      <c r="B3899" s="157" t="s">
        <v>420</v>
      </c>
      <c r="C3899" s="120" t="s">
        <v>67</v>
      </c>
      <c r="D3899" s="16" t="s">
        <v>18</v>
      </c>
      <c r="E3899" s="16">
        <v>20</v>
      </c>
      <c r="F3899" s="16" t="s">
        <v>19</v>
      </c>
      <c r="G3899" s="85" t="s">
        <v>68</v>
      </c>
      <c r="H3899" s="95">
        <f>+H3900+H3906</f>
        <v>19419071000</v>
      </c>
      <c r="I3899" s="95">
        <f>+I3900+I3906</f>
        <v>0</v>
      </c>
      <c r="J3899" s="95">
        <f>+J3900+J3906</f>
        <v>0</v>
      </c>
      <c r="K3899" s="95">
        <f>+K3900+K3906</f>
        <v>118021000</v>
      </c>
      <c r="L3899" s="95">
        <f>+L3900+L3906</f>
        <v>118021000</v>
      </c>
      <c r="M3899" s="95">
        <f t="shared" si="1882"/>
        <v>0</v>
      </c>
      <c r="N3899" s="95">
        <f>+N3900+N3906</f>
        <v>19419071000</v>
      </c>
      <c r="O3899" s="95">
        <f t="shared" ref="O3899:R3899" si="1914">+O3900+O3906</f>
        <v>15980180455.739998</v>
      </c>
      <c r="P3899" s="95">
        <f t="shared" si="1914"/>
        <v>12797724988.110001</v>
      </c>
      <c r="Q3899" s="95">
        <f t="shared" si="1914"/>
        <v>5175482556.1299992</v>
      </c>
      <c r="R3899" s="95">
        <f t="shared" si="1914"/>
        <v>5153358219.1299992</v>
      </c>
    </row>
    <row r="3900" spans="1:18" ht="18.600000000000001" thickBot="1" x14ac:dyDescent="0.35">
      <c r="A3900" s="2">
        <v>2022</v>
      </c>
      <c r="B3900" s="157" t="s">
        <v>420</v>
      </c>
      <c r="C3900" s="120" t="s">
        <v>69</v>
      </c>
      <c r="D3900" s="16" t="s">
        <v>18</v>
      </c>
      <c r="E3900" s="16">
        <v>20</v>
      </c>
      <c r="F3900" s="16" t="s">
        <v>19</v>
      </c>
      <c r="G3900" s="85" t="s">
        <v>70</v>
      </c>
      <c r="H3900" s="94">
        <f t="shared" ref="H3900:L3901" si="1915">+H3901</f>
        <v>0</v>
      </c>
      <c r="I3900" s="94">
        <f t="shared" si="1915"/>
        <v>0</v>
      </c>
      <c r="J3900" s="94">
        <f t="shared" si="1915"/>
        <v>0</v>
      </c>
      <c r="K3900" s="94">
        <f t="shared" si="1915"/>
        <v>3001000</v>
      </c>
      <c r="L3900" s="94">
        <f t="shared" si="1915"/>
        <v>0</v>
      </c>
      <c r="M3900" s="94">
        <f t="shared" si="1882"/>
        <v>3001000</v>
      </c>
      <c r="N3900" s="94">
        <f>+N3901</f>
        <v>3001000</v>
      </c>
      <c r="O3900" s="94">
        <f t="shared" ref="O3900:R3901" si="1916">+O3901</f>
        <v>2134506.96</v>
      </c>
      <c r="P3900" s="94">
        <f t="shared" si="1916"/>
        <v>2133582.58</v>
      </c>
      <c r="Q3900" s="94">
        <f t="shared" si="1916"/>
        <v>2133582.58</v>
      </c>
      <c r="R3900" s="94">
        <f t="shared" si="1916"/>
        <v>2133582.58</v>
      </c>
    </row>
    <row r="3901" spans="1:18" ht="18.600000000000001" thickBot="1" x14ac:dyDescent="0.35">
      <c r="A3901" s="2">
        <v>2022</v>
      </c>
      <c r="B3901" s="157" t="s">
        <v>420</v>
      </c>
      <c r="C3901" s="120" t="s">
        <v>71</v>
      </c>
      <c r="D3901" s="16" t="s">
        <v>18</v>
      </c>
      <c r="E3901" s="16">
        <v>20</v>
      </c>
      <c r="F3901" s="16" t="s">
        <v>19</v>
      </c>
      <c r="G3901" s="85" t="s">
        <v>72</v>
      </c>
      <c r="H3901" s="95">
        <f t="shared" si="1915"/>
        <v>0</v>
      </c>
      <c r="I3901" s="95">
        <f t="shared" si="1915"/>
        <v>0</v>
      </c>
      <c r="J3901" s="95">
        <f t="shared" si="1915"/>
        <v>0</v>
      </c>
      <c r="K3901" s="95">
        <f t="shared" si="1915"/>
        <v>3001000</v>
      </c>
      <c r="L3901" s="95">
        <f t="shared" si="1915"/>
        <v>0</v>
      </c>
      <c r="M3901" s="95">
        <f t="shared" si="1882"/>
        <v>3001000</v>
      </c>
      <c r="N3901" s="95">
        <f>+N3902</f>
        <v>3001000</v>
      </c>
      <c r="O3901" s="95">
        <f t="shared" si="1916"/>
        <v>2134506.96</v>
      </c>
      <c r="P3901" s="95">
        <f t="shared" si="1916"/>
        <v>2133582.58</v>
      </c>
      <c r="Q3901" s="95">
        <f t="shared" si="1916"/>
        <v>2133582.58</v>
      </c>
      <c r="R3901" s="95">
        <f t="shared" si="1916"/>
        <v>2133582.58</v>
      </c>
    </row>
    <row r="3902" spans="1:18" ht="18.600000000000001" thickBot="1" x14ac:dyDescent="0.35">
      <c r="A3902" s="2">
        <v>2022</v>
      </c>
      <c r="B3902" s="157" t="s">
        <v>420</v>
      </c>
      <c r="C3902" s="120" t="s">
        <v>431</v>
      </c>
      <c r="D3902" s="16" t="s">
        <v>18</v>
      </c>
      <c r="E3902" s="16">
        <v>20</v>
      </c>
      <c r="F3902" s="16" t="s">
        <v>19</v>
      </c>
      <c r="G3902" s="85" t="s">
        <v>432</v>
      </c>
      <c r="H3902" s="95">
        <f>+H3903+H3905+H3904</f>
        <v>0</v>
      </c>
      <c r="I3902" s="95">
        <f>+I3903+I3905+I3904</f>
        <v>0</v>
      </c>
      <c r="J3902" s="95">
        <f>+J3903+J3905+J3904</f>
        <v>0</v>
      </c>
      <c r="K3902" s="95">
        <f>+K3903+K3905+K3904</f>
        <v>3001000</v>
      </c>
      <c r="L3902" s="95">
        <f>+L3903+L3905+L3904</f>
        <v>0</v>
      </c>
      <c r="M3902" s="95">
        <f t="shared" si="1882"/>
        <v>3001000</v>
      </c>
      <c r="N3902" s="95">
        <f>+N3903+N3905+N3904</f>
        <v>3001000</v>
      </c>
      <c r="O3902" s="95">
        <f t="shared" ref="O3902:R3902" si="1917">+O3903+O3905+O3904</f>
        <v>2134506.96</v>
      </c>
      <c r="P3902" s="95">
        <f t="shared" si="1917"/>
        <v>2133582.58</v>
      </c>
      <c r="Q3902" s="95">
        <f t="shared" si="1917"/>
        <v>2133582.58</v>
      </c>
      <c r="R3902" s="95">
        <f t="shared" si="1917"/>
        <v>2133582.58</v>
      </c>
    </row>
    <row r="3903" spans="1:18" ht="31.8" thickBot="1" x14ac:dyDescent="0.35">
      <c r="A3903" s="2">
        <v>2022</v>
      </c>
      <c r="B3903" s="157" t="s">
        <v>420</v>
      </c>
      <c r="C3903" s="121" t="s">
        <v>478</v>
      </c>
      <c r="D3903" s="21" t="s">
        <v>18</v>
      </c>
      <c r="E3903" s="21">
        <v>20</v>
      </c>
      <c r="F3903" s="21" t="s">
        <v>19</v>
      </c>
      <c r="G3903" s="88" t="s">
        <v>425</v>
      </c>
      <c r="H3903" s="90">
        <v>0</v>
      </c>
      <c r="I3903" s="90">
        <v>0</v>
      </c>
      <c r="J3903" s="90">
        <v>0</v>
      </c>
      <c r="K3903" s="90">
        <f>500000+501000</f>
        <v>1001000</v>
      </c>
      <c r="L3903" s="90">
        <v>0</v>
      </c>
      <c r="M3903" s="90">
        <f t="shared" si="1882"/>
        <v>1001000</v>
      </c>
      <c r="N3903" s="90">
        <f>+H3903+M3903</f>
        <v>1001000</v>
      </c>
      <c r="O3903" s="92">
        <v>501055.26</v>
      </c>
      <c r="P3903" s="92">
        <v>500130.88</v>
      </c>
      <c r="Q3903" s="90">
        <v>500130.88</v>
      </c>
      <c r="R3903" s="90">
        <v>500130.88</v>
      </c>
    </row>
    <row r="3904" spans="1:18" ht="18.600000000000001" thickBot="1" x14ac:dyDescent="0.35">
      <c r="A3904" s="2">
        <v>2022</v>
      </c>
      <c r="B3904" s="157" t="s">
        <v>420</v>
      </c>
      <c r="C3904" s="121" t="s">
        <v>480</v>
      </c>
      <c r="D3904" s="21" t="s">
        <v>18</v>
      </c>
      <c r="E3904" s="21">
        <v>20</v>
      </c>
      <c r="F3904" s="21" t="s">
        <v>19</v>
      </c>
      <c r="G3904" s="88" t="s">
        <v>481</v>
      </c>
      <c r="H3904" s="90">
        <v>0</v>
      </c>
      <c r="I3904" s="90">
        <v>0</v>
      </c>
      <c r="J3904" s="90">
        <v>0</v>
      </c>
      <c r="K3904" s="90">
        <v>1000000</v>
      </c>
      <c r="L3904" s="90">
        <v>0</v>
      </c>
      <c r="M3904" s="90">
        <f t="shared" si="1882"/>
        <v>1000000</v>
      </c>
      <c r="N3904" s="90">
        <f>+H3904+M3904</f>
        <v>1000000</v>
      </c>
      <c r="O3904" s="92">
        <v>636945.6</v>
      </c>
      <c r="P3904" s="92">
        <v>636945.6</v>
      </c>
      <c r="Q3904" s="90">
        <v>636945.6</v>
      </c>
      <c r="R3904" s="90">
        <v>636945.6</v>
      </c>
    </row>
    <row r="3905" spans="1:18" ht="31.8" thickBot="1" x14ac:dyDescent="0.35">
      <c r="A3905" s="2">
        <v>2022</v>
      </c>
      <c r="B3905" s="157" t="s">
        <v>420</v>
      </c>
      <c r="C3905" s="121" t="s">
        <v>433</v>
      </c>
      <c r="D3905" s="21" t="s">
        <v>18</v>
      </c>
      <c r="E3905" s="21">
        <v>20</v>
      </c>
      <c r="F3905" s="21" t="s">
        <v>19</v>
      </c>
      <c r="G3905" s="88" t="s">
        <v>434</v>
      </c>
      <c r="H3905" s="90">
        <v>0</v>
      </c>
      <c r="I3905" s="90">
        <v>0</v>
      </c>
      <c r="J3905" s="90">
        <v>0</v>
      </c>
      <c r="K3905" s="90">
        <f>500000+500000</f>
        <v>1000000</v>
      </c>
      <c r="L3905" s="90">
        <v>0</v>
      </c>
      <c r="M3905" s="90">
        <f t="shared" si="1882"/>
        <v>1000000</v>
      </c>
      <c r="N3905" s="90">
        <f>+H3905+M3905</f>
        <v>1000000</v>
      </c>
      <c r="O3905" s="92">
        <v>996506.1</v>
      </c>
      <c r="P3905" s="92">
        <v>996506.1</v>
      </c>
      <c r="Q3905" s="90">
        <v>996506.1</v>
      </c>
      <c r="R3905" s="90">
        <v>996506.1</v>
      </c>
    </row>
    <row r="3906" spans="1:18" ht="18.600000000000001" thickBot="1" x14ac:dyDescent="0.35">
      <c r="A3906" s="2">
        <v>2022</v>
      </c>
      <c r="B3906" s="157" t="s">
        <v>420</v>
      </c>
      <c r="C3906" s="120" t="s">
        <v>77</v>
      </c>
      <c r="D3906" s="16" t="s">
        <v>18</v>
      </c>
      <c r="E3906" s="16">
        <v>20</v>
      </c>
      <c r="F3906" s="16" t="s">
        <v>19</v>
      </c>
      <c r="G3906" s="85" t="s">
        <v>78</v>
      </c>
      <c r="H3906" s="94">
        <f>+H3907+H3919</f>
        <v>19419071000</v>
      </c>
      <c r="I3906" s="94">
        <f>+I3907+I3919</f>
        <v>0</v>
      </c>
      <c r="J3906" s="94">
        <f>+J3907+J3919</f>
        <v>0</v>
      </c>
      <c r="K3906" s="94">
        <f>+K3907+K3919</f>
        <v>115020000</v>
      </c>
      <c r="L3906" s="94">
        <f>+L3907+L3919</f>
        <v>118021000</v>
      </c>
      <c r="M3906" s="94">
        <f t="shared" si="1882"/>
        <v>-3001000</v>
      </c>
      <c r="N3906" s="94">
        <f>+N3907+N3919</f>
        <v>19416070000</v>
      </c>
      <c r="O3906" s="94">
        <f t="shared" ref="O3906:R3906" si="1918">+O3907+O3919</f>
        <v>15978045948.779999</v>
      </c>
      <c r="P3906" s="94">
        <f t="shared" si="1918"/>
        <v>12795591405.530001</v>
      </c>
      <c r="Q3906" s="94">
        <f t="shared" si="1918"/>
        <v>5173348973.5499992</v>
      </c>
      <c r="R3906" s="94">
        <f t="shared" si="1918"/>
        <v>5151224636.5499992</v>
      </c>
    </row>
    <row r="3907" spans="1:18" ht="18.600000000000001" thickBot="1" x14ac:dyDescent="0.35">
      <c r="A3907" s="2">
        <v>2022</v>
      </c>
      <c r="B3907" s="157" t="s">
        <v>420</v>
      </c>
      <c r="C3907" s="120" t="s">
        <v>79</v>
      </c>
      <c r="D3907" s="16" t="s">
        <v>18</v>
      </c>
      <c r="E3907" s="16">
        <v>20</v>
      </c>
      <c r="F3907" s="16" t="s">
        <v>19</v>
      </c>
      <c r="G3907" s="85" t="s">
        <v>80</v>
      </c>
      <c r="H3907" s="95">
        <f>+H3908+H3912</f>
        <v>189934492</v>
      </c>
      <c r="I3907" s="95">
        <f>+I3908+I3912</f>
        <v>0</v>
      </c>
      <c r="J3907" s="95">
        <f>+J3908+J3912</f>
        <v>0</v>
      </c>
      <c r="K3907" s="95">
        <f>+K3908+K3912</f>
        <v>0</v>
      </c>
      <c r="L3907" s="95">
        <f>+L3908+L3912</f>
        <v>0</v>
      </c>
      <c r="M3907" s="95">
        <f t="shared" si="1882"/>
        <v>0</v>
      </c>
      <c r="N3907" s="95">
        <f>+N3908+N3912</f>
        <v>189934492</v>
      </c>
      <c r="O3907" s="95">
        <f t="shared" ref="O3907:R3907" si="1919">+O3908+O3912</f>
        <v>55598789.379999995</v>
      </c>
      <c r="P3907" s="95">
        <f t="shared" si="1919"/>
        <v>55590580.970000014</v>
      </c>
      <c r="Q3907" s="95">
        <f t="shared" si="1919"/>
        <v>26554688.369999997</v>
      </c>
      <c r="R3907" s="95">
        <f t="shared" si="1919"/>
        <v>26554688.369999997</v>
      </c>
    </row>
    <row r="3908" spans="1:18" ht="47.4" thickBot="1" x14ac:dyDescent="0.35">
      <c r="A3908" s="2">
        <v>2022</v>
      </c>
      <c r="B3908" s="157" t="s">
        <v>420</v>
      </c>
      <c r="C3908" s="120" t="s">
        <v>81</v>
      </c>
      <c r="D3908" s="16" t="s">
        <v>18</v>
      </c>
      <c r="E3908" s="16">
        <v>20</v>
      </c>
      <c r="F3908" s="16" t="s">
        <v>19</v>
      </c>
      <c r="G3908" s="85" t="s">
        <v>82</v>
      </c>
      <c r="H3908" s="95">
        <f>+H3909+H3910+H3911</f>
        <v>22285314</v>
      </c>
      <c r="I3908" s="95">
        <f>+I3909+I3910+I3911</f>
        <v>0</v>
      </c>
      <c r="J3908" s="95">
        <f>+J3909+J3910+J3911</f>
        <v>0</v>
      </c>
      <c r="K3908" s="95">
        <f>+K3909+K3910+K3911</f>
        <v>0</v>
      </c>
      <c r="L3908" s="95">
        <f>+L3909+L3910+L3911</f>
        <v>0</v>
      </c>
      <c r="M3908" s="95">
        <f t="shared" si="1882"/>
        <v>0</v>
      </c>
      <c r="N3908" s="95">
        <f>+N3909+N3910+N3911</f>
        <v>22285314</v>
      </c>
      <c r="O3908" s="95">
        <f t="shared" ref="O3908:R3908" si="1920">+O3909+O3910+O3911</f>
        <v>8349388.8599999994</v>
      </c>
      <c r="P3908" s="95">
        <f t="shared" si="1920"/>
        <v>8347403.6999999993</v>
      </c>
      <c r="Q3908" s="95">
        <f t="shared" si="1920"/>
        <v>4000070.1</v>
      </c>
      <c r="R3908" s="95">
        <f t="shared" si="1920"/>
        <v>4000070.1</v>
      </c>
    </row>
    <row r="3909" spans="1:18" ht="47.4" thickBot="1" x14ac:dyDescent="0.35">
      <c r="A3909" s="2">
        <v>2022</v>
      </c>
      <c r="B3909" s="157" t="s">
        <v>420</v>
      </c>
      <c r="C3909" s="121" t="s">
        <v>83</v>
      </c>
      <c r="D3909" s="21" t="s">
        <v>18</v>
      </c>
      <c r="E3909" s="21">
        <v>20</v>
      </c>
      <c r="F3909" s="21" t="s">
        <v>19</v>
      </c>
      <c r="G3909" s="88" t="s">
        <v>84</v>
      </c>
      <c r="H3909" s="90">
        <v>17785314</v>
      </c>
      <c r="I3909" s="90">
        <v>0</v>
      </c>
      <c r="J3909" s="90">
        <v>0</v>
      </c>
      <c r="K3909" s="90">
        <v>0</v>
      </c>
      <c r="L3909" s="90">
        <v>0</v>
      </c>
      <c r="M3909" s="90">
        <f t="shared" si="1882"/>
        <v>0</v>
      </c>
      <c r="N3909" s="90">
        <f>+H3909+M3909</f>
        <v>17785314</v>
      </c>
      <c r="O3909" s="92">
        <v>7015779.2599999998</v>
      </c>
      <c r="P3909" s="92">
        <v>7014794.0999999996</v>
      </c>
      <c r="Q3909" s="90">
        <v>4000070.1</v>
      </c>
      <c r="R3909" s="90">
        <v>4000070.1</v>
      </c>
    </row>
    <row r="3910" spans="1:18" ht="31.8" thickBot="1" x14ac:dyDescent="0.35">
      <c r="A3910" s="2">
        <v>2022</v>
      </c>
      <c r="B3910" s="157" t="s">
        <v>420</v>
      </c>
      <c r="C3910" s="121" t="s">
        <v>85</v>
      </c>
      <c r="D3910" s="21" t="s">
        <v>18</v>
      </c>
      <c r="E3910" s="21">
        <v>20</v>
      </c>
      <c r="F3910" s="21" t="s">
        <v>19</v>
      </c>
      <c r="G3910" s="88" t="s">
        <v>86</v>
      </c>
      <c r="H3910" s="90">
        <v>1500000</v>
      </c>
      <c r="I3910" s="90">
        <v>0</v>
      </c>
      <c r="J3910" s="90">
        <v>0</v>
      </c>
      <c r="K3910" s="90">
        <v>0</v>
      </c>
      <c r="L3910" s="90">
        <v>0</v>
      </c>
      <c r="M3910" s="90">
        <f t="shared" si="1882"/>
        <v>0</v>
      </c>
      <c r="N3910" s="90">
        <f>+H3910+M3910</f>
        <v>1500000</v>
      </c>
      <c r="O3910" s="92">
        <v>1333609.6000000001</v>
      </c>
      <c r="P3910" s="92">
        <v>1332609.6000000001</v>
      </c>
      <c r="Q3910" s="90">
        <v>0</v>
      </c>
      <c r="R3910" s="90">
        <v>0</v>
      </c>
    </row>
    <row r="3911" spans="1:18" ht="18.600000000000001" thickBot="1" x14ac:dyDescent="0.35">
      <c r="A3911" s="2">
        <v>2022</v>
      </c>
      <c r="B3911" s="157" t="s">
        <v>420</v>
      </c>
      <c r="C3911" s="121" t="s">
        <v>457</v>
      </c>
      <c r="D3911" s="21" t="s">
        <v>18</v>
      </c>
      <c r="E3911" s="21">
        <v>20</v>
      </c>
      <c r="F3911" s="21" t="s">
        <v>19</v>
      </c>
      <c r="G3911" s="88" t="s">
        <v>458</v>
      </c>
      <c r="H3911" s="90">
        <v>3000000</v>
      </c>
      <c r="I3911" s="90">
        <v>0</v>
      </c>
      <c r="J3911" s="90">
        <v>0</v>
      </c>
      <c r="K3911" s="90">
        <v>0</v>
      </c>
      <c r="L3911" s="90">
        <v>0</v>
      </c>
      <c r="M3911" s="90">
        <f t="shared" ref="M3911:M3974" si="1921">+I3911-J3911+K3911-L3911</f>
        <v>0</v>
      </c>
      <c r="N3911" s="90">
        <f>+H3911+M3911</f>
        <v>3000000</v>
      </c>
      <c r="O3911" s="92">
        <v>0</v>
      </c>
      <c r="P3911" s="92">
        <v>0</v>
      </c>
      <c r="Q3911" s="90">
        <v>0</v>
      </c>
      <c r="R3911" s="90">
        <v>0</v>
      </c>
    </row>
    <row r="3912" spans="1:18" ht="31.8" thickBot="1" x14ac:dyDescent="0.35">
      <c r="A3912" s="2">
        <v>2022</v>
      </c>
      <c r="B3912" s="157" t="s">
        <v>420</v>
      </c>
      <c r="C3912" s="122" t="s">
        <v>87</v>
      </c>
      <c r="D3912" s="16" t="s">
        <v>18</v>
      </c>
      <c r="E3912" s="16">
        <v>20</v>
      </c>
      <c r="F3912" s="16" t="s">
        <v>19</v>
      </c>
      <c r="G3912" s="85" t="s">
        <v>88</v>
      </c>
      <c r="H3912" s="95">
        <f>+H3913+H3914+H3916+H3917+H3918+H3915</f>
        <v>167649178</v>
      </c>
      <c r="I3912" s="95">
        <f>+I3913+I3914+I3916+I3917+I3918+I3915</f>
        <v>0</v>
      </c>
      <c r="J3912" s="95">
        <f>+J3913+J3914+J3916+J3917+J3918+J3915</f>
        <v>0</v>
      </c>
      <c r="K3912" s="95">
        <f>+K3913+K3914+K3916+K3917+K3918+K3915</f>
        <v>0</v>
      </c>
      <c r="L3912" s="95">
        <f>+L3913+L3914+L3916+L3917+L3918+L3915</f>
        <v>0</v>
      </c>
      <c r="M3912" s="95">
        <f t="shared" si="1921"/>
        <v>0</v>
      </c>
      <c r="N3912" s="95">
        <f>+N3913+N3914+N3916+N3917+N3918+N3915</f>
        <v>167649178</v>
      </c>
      <c r="O3912" s="95">
        <f t="shared" ref="O3912:R3912" si="1922">+O3913+O3914+O3916+O3917+O3918+O3915</f>
        <v>47249400.519999996</v>
      </c>
      <c r="P3912" s="95">
        <f t="shared" si="1922"/>
        <v>47243177.270000011</v>
      </c>
      <c r="Q3912" s="95">
        <f t="shared" si="1922"/>
        <v>22554618.269999996</v>
      </c>
      <c r="R3912" s="95">
        <f t="shared" si="1922"/>
        <v>22554618.269999996</v>
      </c>
    </row>
    <row r="3913" spans="1:18" ht="31.8" thickBot="1" x14ac:dyDescent="0.35">
      <c r="A3913" s="2">
        <v>2022</v>
      </c>
      <c r="B3913" s="157" t="s">
        <v>420</v>
      </c>
      <c r="C3913" s="123" t="s">
        <v>89</v>
      </c>
      <c r="D3913" s="21" t="s">
        <v>18</v>
      </c>
      <c r="E3913" s="21">
        <v>20</v>
      </c>
      <c r="F3913" s="21" t="s">
        <v>19</v>
      </c>
      <c r="G3913" s="88" t="s">
        <v>90</v>
      </c>
      <c r="H3913" s="90">
        <v>97696672</v>
      </c>
      <c r="I3913" s="90">
        <v>0</v>
      </c>
      <c r="J3913" s="90">
        <v>0</v>
      </c>
      <c r="K3913" s="90">
        <v>0</v>
      </c>
      <c r="L3913" s="90">
        <v>0</v>
      </c>
      <c r="M3913" s="90">
        <f t="shared" si="1921"/>
        <v>0</v>
      </c>
      <c r="N3913" s="90">
        <f t="shared" ref="N3913:N3918" si="1923">+H3913+M3913</f>
        <v>97696672</v>
      </c>
      <c r="O3913" s="92">
        <v>3120265.26</v>
      </c>
      <c r="P3913" s="92">
        <v>3119270.74</v>
      </c>
      <c r="Q3913" s="90">
        <v>1000060.74</v>
      </c>
      <c r="R3913" s="90">
        <v>1000060.74</v>
      </c>
    </row>
    <row r="3914" spans="1:18" ht="47.4" thickBot="1" x14ac:dyDescent="0.35">
      <c r="A3914" s="2">
        <v>2022</v>
      </c>
      <c r="B3914" s="157" t="s">
        <v>420</v>
      </c>
      <c r="C3914" s="123" t="s">
        <v>91</v>
      </c>
      <c r="D3914" s="21" t="s">
        <v>18</v>
      </c>
      <c r="E3914" s="21">
        <v>20</v>
      </c>
      <c r="F3914" s="21" t="s">
        <v>19</v>
      </c>
      <c r="G3914" s="88" t="s">
        <v>92</v>
      </c>
      <c r="H3914" s="90">
        <v>53360773</v>
      </c>
      <c r="I3914" s="90">
        <v>0</v>
      </c>
      <c r="J3914" s="90">
        <v>0</v>
      </c>
      <c r="K3914" s="90">
        <v>0</v>
      </c>
      <c r="L3914" s="90">
        <v>0</v>
      </c>
      <c r="M3914" s="90">
        <f t="shared" si="1921"/>
        <v>0</v>
      </c>
      <c r="N3914" s="90">
        <f t="shared" si="1923"/>
        <v>53360773</v>
      </c>
      <c r="O3914" s="92">
        <v>36036825</v>
      </c>
      <c r="P3914" s="92">
        <v>36035982.770000003</v>
      </c>
      <c r="Q3914" s="90">
        <v>20553888.77</v>
      </c>
      <c r="R3914" s="90">
        <v>20553888.77</v>
      </c>
    </row>
    <row r="3915" spans="1:18" ht="18.600000000000001" thickBot="1" x14ac:dyDescent="0.35">
      <c r="A3915" s="2">
        <v>2022</v>
      </c>
      <c r="B3915" s="157" t="s">
        <v>420</v>
      </c>
      <c r="C3915" s="123" t="s">
        <v>93</v>
      </c>
      <c r="D3915" s="21" t="s">
        <v>18</v>
      </c>
      <c r="E3915" s="21">
        <v>20</v>
      </c>
      <c r="F3915" s="21" t="s">
        <v>19</v>
      </c>
      <c r="G3915" s="88" t="s">
        <v>94</v>
      </c>
      <c r="H3915" s="90">
        <v>3000000</v>
      </c>
      <c r="I3915" s="90">
        <v>0</v>
      </c>
      <c r="J3915" s="90">
        <v>0</v>
      </c>
      <c r="K3915" s="90">
        <v>0</v>
      </c>
      <c r="L3915" s="90">
        <v>0</v>
      </c>
      <c r="M3915" s="90">
        <f t="shared" si="1921"/>
        <v>0</v>
      </c>
      <c r="N3915" s="90">
        <f t="shared" si="1923"/>
        <v>3000000</v>
      </c>
      <c r="O3915" s="92">
        <v>282700</v>
      </c>
      <c r="P3915" s="92">
        <v>281700</v>
      </c>
      <c r="Q3915" s="90">
        <v>0</v>
      </c>
      <c r="R3915" s="90">
        <v>0</v>
      </c>
    </row>
    <row r="3916" spans="1:18" ht="47.4" thickBot="1" x14ac:dyDescent="0.35">
      <c r="A3916" s="2">
        <v>2022</v>
      </c>
      <c r="B3916" s="157" t="s">
        <v>420</v>
      </c>
      <c r="C3916" s="123" t="s">
        <v>95</v>
      </c>
      <c r="D3916" s="21" t="s">
        <v>18</v>
      </c>
      <c r="E3916" s="21">
        <v>20</v>
      </c>
      <c r="F3916" s="21" t="s">
        <v>19</v>
      </c>
      <c r="G3916" s="88" t="s">
        <v>96</v>
      </c>
      <c r="H3916" s="90">
        <v>3492117</v>
      </c>
      <c r="I3916" s="90">
        <v>0</v>
      </c>
      <c r="J3916" s="90">
        <v>0</v>
      </c>
      <c r="K3916" s="90">
        <v>0</v>
      </c>
      <c r="L3916" s="90">
        <v>0</v>
      </c>
      <c r="M3916" s="90">
        <f t="shared" si="1921"/>
        <v>0</v>
      </c>
      <c r="N3916" s="90">
        <f t="shared" si="1923"/>
        <v>3492117</v>
      </c>
      <c r="O3916" s="92">
        <v>1505315.26</v>
      </c>
      <c r="P3916" s="92">
        <v>1504316.77</v>
      </c>
      <c r="Q3916" s="90">
        <v>1000056.77</v>
      </c>
      <c r="R3916" s="90">
        <v>1000056.77</v>
      </c>
    </row>
    <row r="3917" spans="1:18" ht="18.600000000000001" thickBot="1" x14ac:dyDescent="0.35">
      <c r="A3917" s="2">
        <v>2022</v>
      </c>
      <c r="B3917" s="157" t="s">
        <v>420</v>
      </c>
      <c r="C3917" s="123" t="s">
        <v>97</v>
      </c>
      <c r="D3917" s="21" t="s">
        <v>18</v>
      </c>
      <c r="E3917" s="21">
        <v>20</v>
      </c>
      <c r="F3917" s="21" t="s">
        <v>19</v>
      </c>
      <c r="G3917" s="88" t="s">
        <v>98</v>
      </c>
      <c r="H3917" s="90">
        <v>8099616</v>
      </c>
      <c r="I3917" s="90">
        <v>0</v>
      </c>
      <c r="J3917" s="90">
        <v>0</v>
      </c>
      <c r="K3917" s="90">
        <v>0</v>
      </c>
      <c r="L3917" s="90">
        <v>0</v>
      </c>
      <c r="M3917" s="90">
        <f t="shared" si="1921"/>
        <v>0</v>
      </c>
      <c r="N3917" s="90">
        <f t="shared" si="1923"/>
        <v>8099616</v>
      </c>
      <c r="O3917" s="92">
        <v>6302295</v>
      </c>
      <c r="P3917" s="92">
        <v>6301296.5599999996</v>
      </c>
      <c r="Q3917" s="90">
        <v>1.56</v>
      </c>
      <c r="R3917" s="90">
        <v>1.56</v>
      </c>
    </row>
    <row r="3918" spans="1:18" ht="18.600000000000001" thickBot="1" x14ac:dyDescent="0.35">
      <c r="A3918" s="2">
        <v>2022</v>
      </c>
      <c r="B3918" s="157" t="s">
        <v>420</v>
      </c>
      <c r="C3918" s="123" t="s">
        <v>99</v>
      </c>
      <c r="D3918" s="21" t="s">
        <v>18</v>
      </c>
      <c r="E3918" s="21">
        <v>20</v>
      </c>
      <c r="F3918" s="21" t="s">
        <v>19</v>
      </c>
      <c r="G3918" s="88" t="s">
        <v>100</v>
      </c>
      <c r="H3918" s="90">
        <v>2000000</v>
      </c>
      <c r="I3918" s="90">
        <v>0</v>
      </c>
      <c r="J3918" s="90">
        <v>0</v>
      </c>
      <c r="K3918" s="90">
        <v>0</v>
      </c>
      <c r="L3918" s="90">
        <v>0</v>
      </c>
      <c r="M3918" s="90">
        <f t="shared" si="1921"/>
        <v>0</v>
      </c>
      <c r="N3918" s="90">
        <f t="shared" si="1923"/>
        <v>2000000</v>
      </c>
      <c r="O3918" s="92">
        <v>2000</v>
      </c>
      <c r="P3918" s="92">
        <v>610.42999999999995</v>
      </c>
      <c r="Q3918" s="90">
        <v>610.42999999999995</v>
      </c>
      <c r="R3918" s="90">
        <v>610.42999999999995</v>
      </c>
    </row>
    <row r="3919" spans="1:18" ht="18.600000000000001" thickBot="1" x14ac:dyDescent="0.35">
      <c r="A3919" s="2">
        <v>2022</v>
      </c>
      <c r="B3919" s="157" t="s">
        <v>420</v>
      </c>
      <c r="C3919" s="120" t="s">
        <v>101</v>
      </c>
      <c r="D3919" s="16" t="s">
        <v>18</v>
      </c>
      <c r="E3919" s="16">
        <v>20</v>
      </c>
      <c r="F3919" s="16" t="s">
        <v>19</v>
      </c>
      <c r="G3919" s="85" t="s">
        <v>102</v>
      </c>
      <c r="H3919" s="95">
        <f>+H3920+H3931+H3938+H3944+H3927</f>
        <v>19229136508</v>
      </c>
      <c r="I3919" s="95">
        <f>+I3920+I3931+I3938+I3944+I3927</f>
        <v>0</v>
      </c>
      <c r="J3919" s="95">
        <f>+J3920+J3931+J3938+J3944+J3927</f>
        <v>0</v>
      </c>
      <c r="K3919" s="95">
        <f>+K3920+K3931+K3938+K3944+K3927</f>
        <v>115020000</v>
      </c>
      <c r="L3919" s="95">
        <f>+L3920+L3931+L3938+L3944+L3927</f>
        <v>118021000</v>
      </c>
      <c r="M3919" s="95">
        <f t="shared" si="1921"/>
        <v>-3001000</v>
      </c>
      <c r="N3919" s="95">
        <f>+N3920+N3931+N3938+N3944+N3927</f>
        <v>19226135508</v>
      </c>
      <c r="O3919" s="95">
        <f t="shared" ref="O3919:R3919" si="1924">+O3920+O3931+O3938+O3944+O3927</f>
        <v>15922447159.4</v>
      </c>
      <c r="P3919" s="95">
        <f t="shared" si="1924"/>
        <v>12740000824.560001</v>
      </c>
      <c r="Q3919" s="95">
        <f t="shared" si="1924"/>
        <v>5146794285.1799994</v>
      </c>
      <c r="R3919" s="95">
        <f t="shared" si="1924"/>
        <v>5124669948.1799994</v>
      </c>
    </row>
    <row r="3920" spans="1:18" ht="63" thickBot="1" x14ac:dyDescent="0.35">
      <c r="A3920" s="2">
        <v>2022</v>
      </c>
      <c r="B3920" s="157" t="s">
        <v>420</v>
      </c>
      <c r="C3920" s="120" t="s">
        <v>103</v>
      </c>
      <c r="D3920" s="16" t="s">
        <v>18</v>
      </c>
      <c r="E3920" s="16">
        <v>20</v>
      </c>
      <c r="F3920" s="16" t="s">
        <v>19</v>
      </c>
      <c r="G3920" s="85" t="s">
        <v>104</v>
      </c>
      <c r="H3920" s="95">
        <f>+H3921+H3924+H3925+H3926+H3923+H3922</f>
        <v>952153325</v>
      </c>
      <c r="I3920" s="95">
        <f>+I3921+I3924+I3925+I3926+I3923+I3922</f>
        <v>0</v>
      </c>
      <c r="J3920" s="95">
        <f>+J3921+J3924+J3925+J3926+J3923+J3922</f>
        <v>0</v>
      </c>
      <c r="K3920" s="95">
        <f>+K3921+K3924+K3925+K3926+K3923+K3922</f>
        <v>45000000</v>
      </c>
      <c r="L3920" s="95">
        <f>+L3921+L3924+L3925+L3926+L3923+L3922</f>
        <v>0</v>
      </c>
      <c r="M3920" s="95">
        <f t="shared" si="1921"/>
        <v>45000000</v>
      </c>
      <c r="N3920" s="95">
        <f>+N3921+N3924+N3925+N3926+N3923+N3922</f>
        <v>997153325</v>
      </c>
      <c r="O3920" s="95">
        <f t="shared" ref="O3920:R3920" si="1925">+O3921+O3924+O3925+O3926+O3923+O3922</f>
        <v>752480186.58000004</v>
      </c>
      <c r="P3920" s="95">
        <f t="shared" si="1925"/>
        <v>447592680.38999999</v>
      </c>
      <c r="Q3920" s="95">
        <f t="shared" si="1925"/>
        <v>258698558.72999999</v>
      </c>
      <c r="R3920" s="95">
        <f t="shared" si="1925"/>
        <v>236652521.73000002</v>
      </c>
    </row>
    <row r="3921" spans="1:18" ht="31.8" thickBot="1" x14ac:dyDescent="0.35">
      <c r="A3921" s="2">
        <v>2022</v>
      </c>
      <c r="B3921" s="157" t="s">
        <v>420</v>
      </c>
      <c r="C3921" s="121" t="s">
        <v>105</v>
      </c>
      <c r="D3921" s="21" t="s">
        <v>18</v>
      </c>
      <c r="E3921" s="21">
        <v>20</v>
      </c>
      <c r="F3921" s="21" t="s">
        <v>19</v>
      </c>
      <c r="G3921" s="88" t="s">
        <v>106</v>
      </c>
      <c r="H3921" s="90">
        <v>16420000</v>
      </c>
      <c r="I3921" s="90">
        <v>0</v>
      </c>
      <c r="J3921" s="90">
        <v>0</v>
      </c>
      <c r="K3921" s="90">
        <v>0</v>
      </c>
      <c r="L3921" s="90">
        <v>0</v>
      </c>
      <c r="M3921" s="90">
        <f t="shared" si="1921"/>
        <v>0</v>
      </c>
      <c r="N3921" s="90">
        <f t="shared" ref="N3921:N3926" si="1926">+H3921+M3921</f>
        <v>16420000</v>
      </c>
      <c r="O3921" s="92">
        <v>3138717.25</v>
      </c>
      <c r="P3921" s="92">
        <v>3138717.25</v>
      </c>
      <c r="Q3921" s="90">
        <v>3138717.25</v>
      </c>
      <c r="R3921" s="90">
        <v>3138717.25</v>
      </c>
    </row>
    <row r="3922" spans="1:18" ht="18.600000000000001" thickBot="1" x14ac:dyDescent="0.35">
      <c r="A3922" s="2">
        <v>2022</v>
      </c>
      <c r="B3922" s="157" t="s">
        <v>420</v>
      </c>
      <c r="C3922" s="121" t="s">
        <v>443</v>
      </c>
      <c r="D3922" s="21" t="s">
        <v>18</v>
      </c>
      <c r="E3922" s="21">
        <v>20</v>
      </c>
      <c r="F3922" s="21" t="s">
        <v>19</v>
      </c>
      <c r="G3922" s="88" t="s">
        <v>444</v>
      </c>
      <c r="H3922" s="90">
        <v>86852600</v>
      </c>
      <c r="I3922" s="90">
        <v>0</v>
      </c>
      <c r="J3922" s="90">
        <v>0</v>
      </c>
      <c r="K3922" s="90">
        <v>45000000</v>
      </c>
      <c r="L3922" s="90">
        <v>0</v>
      </c>
      <c r="M3922" s="90">
        <f t="shared" si="1921"/>
        <v>45000000</v>
      </c>
      <c r="N3922" s="90">
        <f t="shared" si="1926"/>
        <v>131852600</v>
      </c>
      <c r="O3922" s="92">
        <v>130853600</v>
      </c>
      <c r="P3922" s="92">
        <v>130852608.8</v>
      </c>
      <c r="Q3922" s="90">
        <v>130538056.8</v>
      </c>
      <c r="R3922" s="90">
        <v>130538056.8</v>
      </c>
    </row>
    <row r="3923" spans="1:18" ht="18.600000000000001" thickBot="1" x14ac:dyDescent="0.35">
      <c r="A3923" s="2">
        <v>2022</v>
      </c>
      <c r="B3923" s="157" t="s">
        <v>420</v>
      </c>
      <c r="C3923" s="121" t="s">
        <v>397</v>
      </c>
      <c r="D3923" s="21" t="s">
        <v>18</v>
      </c>
      <c r="E3923" s="21">
        <v>20</v>
      </c>
      <c r="F3923" s="21" t="s">
        <v>19</v>
      </c>
      <c r="G3923" s="88" t="s">
        <v>398</v>
      </c>
      <c r="H3923" s="90">
        <v>15717514</v>
      </c>
      <c r="I3923" s="90">
        <v>0</v>
      </c>
      <c r="J3923" s="90">
        <v>0</v>
      </c>
      <c r="K3923" s="90">
        <v>0</v>
      </c>
      <c r="L3923" s="90">
        <v>0</v>
      </c>
      <c r="M3923" s="90">
        <f t="shared" si="1921"/>
        <v>0</v>
      </c>
      <c r="N3923" s="90">
        <f t="shared" si="1926"/>
        <v>15717514</v>
      </c>
      <c r="O3923" s="92">
        <v>2942570</v>
      </c>
      <c r="P3923" s="92">
        <v>2941578.95</v>
      </c>
      <c r="Q3923" s="90">
        <v>120008.95</v>
      </c>
      <c r="R3923" s="90">
        <v>120008.95</v>
      </c>
    </row>
    <row r="3924" spans="1:18" ht="18.600000000000001" thickBot="1" x14ac:dyDescent="0.35">
      <c r="A3924" s="2">
        <v>2022</v>
      </c>
      <c r="B3924" s="157" t="s">
        <v>420</v>
      </c>
      <c r="C3924" s="121" t="s">
        <v>107</v>
      </c>
      <c r="D3924" s="21" t="s">
        <v>18</v>
      </c>
      <c r="E3924" s="21">
        <v>20</v>
      </c>
      <c r="F3924" s="21" t="s">
        <v>19</v>
      </c>
      <c r="G3924" s="88" t="s">
        <v>108</v>
      </c>
      <c r="H3924" s="90">
        <v>25215211</v>
      </c>
      <c r="I3924" s="90">
        <v>0</v>
      </c>
      <c r="J3924" s="90">
        <v>0</v>
      </c>
      <c r="K3924" s="90">
        <v>0</v>
      </c>
      <c r="L3924" s="90">
        <v>0</v>
      </c>
      <c r="M3924" s="90">
        <f t="shared" si="1921"/>
        <v>0</v>
      </c>
      <c r="N3924" s="90">
        <f t="shared" si="1926"/>
        <v>25215211</v>
      </c>
      <c r="O3924" s="92">
        <v>4826883.33</v>
      </c>
      <c r="P3924" s="92">
        <v>4825905.5199999996</v>
      </c>
      <c r="Q3924" s="90">
        <v>3630588.86</v>
      </c>
      <c r="R3924" s="90">
        <v>3630588.86</v>
      </c>
    </row>
    <row r="3925" spans="1:18" ht="18.600000000000001" thickBot="1" x14ac:dyDescent="0.35">
      <c r="A3925" s="2">
        <v>2022</v>
      </c>
      <c r="B3925" s="157" t="s">
        <v>420</v>
      </c>
      <c r="C3925" s="121" t="s">
        <v>109</v>
      </c>
      <c r="D3925" s="21" t="s">
        <v>18</v>
      </c>
      <c r="E3925" s="21">
        <v>20</v>
      </c>
      <c r="F3925" s="21" t="s">
        <v>19</v>
      </c>
      <c r="G3925" s="88" t="s">
        <v>110</v>
      </c>
      <c r="H3925" s="90">
        <v>421698000</v>
      </c>
      <c r="I3925" s="90">
        <v>0</v>
      </c>
      <c r="J3925" s="90">
        <v>0</v>
      </c>
      <c r="K3925" s="90">
        <v>0</v>
      </c>
      <c r="L3925" s="90">
        <v>0</v>
      </c>
      <c r="M3925" s="90">
        <f t="shared" si="1921"/>
        <v>0</v>
      </c>
      <c r="N3925" s="90">
        <f t="shared" si="1926"/>
        <v>421698000</v>
      </c>
      <c r="O3925" s="92">
        <v>224468416</v>
      </c>
      <c r="P3925" s="92">
        <v>224380302.87</v>
      </c>
      <c r="Q3925" s="90">
        <v>39817619.869999997</v>
      </c>
      <c r="R3925" s="90">
        <v>17771582.870000001</v>
      </c>
    </row>
    <row r="3926" spans="1:18" ht="31.8" thickBot="1" x14ac:dyDescent="0.35">
      <c r="A3926" s="2">
        <v>2022</v>
      </c>
      <c r="B3926" s="157" t="s">
        <v>420</v>
      </c>
      <c r="C3926" s="121" t="s">
        <v>111</v>
      </c>
      <c r="D3926" s="21" t="s">
        <v>18</v>
      </c>
      <c r="E3926" s="21">
        <v>20</v>
      </c>
      <c r="F3926" s="21" t="s">
        <v>19</v>
      </c>
      <c r="G3926" s="88" t="s">
        <v>112</v>
      </c>
      <c r="H3926" s="90">
        <v>386250000</v>
      </c>
      <c r="I3926" s="90">
        <v>0</v>
      </c>
      <c r="J3926" s="90">
        <v>0</v>
      </c>
      <c r="K3926" s="90">
        <v>0</v>
      </c>
      <c r="L3926" s="90">
        <v>0</v>
      </c>
      <c r="M3926" s="90">
        <f t="shared" si="1921"/>
        <v>0</v>
      </c>
      <c r="N3926" s="90">
        <f t="shared" si="1926"/>
        <v>386250000</v>
      </c>
      <c r="O3926" s="92">
        <v>386250000</v>
      </c>
      <c r="P3926" s="92">
        <v>81453567</v>
      </c>
      <c r="Q3926" s="90">
        <v>81453567</v>
      </c>
      <c r="R3926" s="90">
        <v>81453567</v>
      </c>
    </row>
    <row r="3927" spans="1:18" ht="47.4" thickBot="1" x14ac:dyDescent="0.35">
      <c r="A3927" s="2">
        <v>2022</v>
      </c>
      <c r="B3927" s="157" t="s">
        <v>420</v>
      </c>
      <c r="C3927" s="120" t="s">
        <v>113</v>
      </c>
      <c r="D3927" s="16" t="s">
        <v>18</v>
      </c>
      <c r="E3927" s="16">
        <v>20</v>
      </c>
      <c r="F3927" s="16" t="s">
        <v>19</v>
      </c>
      <c r="G3927" s="85" t="s">
        <v>114</v>
      </c>
      <c r="H3927" s="95">
        <f>+H3928+H3929+H3930</f>
        <v>9992637352</v>
      </c>
      <c r="I3927" s="95">
        <f>+I3928+I3929+I3930</f>
        <v>0</v>
      </c>
      <c r="J3927" s="95">
        <f>+J3928+J3929+J3930</f>
        <v>0</v>
      </c>
      <c r="K3927" s="95">
        <f>+K3928+K3929+K3930</f>
        <v>0</v>
      </c>
      <c r="L3927" s="95">
        <f>+L3928+L3929+L3930</f>
        <v>48021000</v>
      </c>
      <c r="M3927" s="95">
        <f t="shared" si="1921"/>
        <v>-48021000</v>
      </c>
      <c r="N3927" s="95">
        <f>+N3928+N3929+N3930</f>
        <v>9944616352</v>
      </c>
      <c r="O3927" s="95">
        <f t="shared" ref="O3927:R3927" si="1927">+O3928+O3929+O3930</f>
        <v>8008362803.6099997</v>
      </c>
      <c r="P3927" s="95">
        <f t="shared" si="1927"/>
        <v>5600708858.3800001</v>
      </c>
      <c r="Q3927" s="95">
        <f t="shared" si="1927"/>
        <v>3459010587.6999998</v>
      </c>
      <c r="R3927" s="95">
        <f t="shared" si="1927"/>
        <v>3459010587.6999998</v>
      </c>
    </row>
    <row r="3928" spans="1:18" ht="18.600000000000001" thickBot="1" x14ac:dyDescent="0.35">
      <c r="A3928" s="2">
        <v>2022</v>
      </c>
      <c r="B3928" s="157" t="s">
        <v>420</v>
      </c>
      <c r="C3928" s="121" t="s">
        <v>115</v>
      </c>
      <c r="D3928" s="21" t="s">
        <v>18</v>
      </c>
      <c r="E3928" s="21">
        <v>20</v>
      </c>
      <c r="F3928" s="21" t="s">
        <v>19</v>
      </c>
      <c r="G3928" s="88" t="s">
        <v>116</v>
      </c>
      <c r="H3928" s="90">
        <v>1637544870</v>
      </c>
      <c r="I3928" s="90">
        <v>0</v>
      </c>
      <c r="J3928" s="90">
        <v>0</v>
      </c>
      <c r="K3928" s="90">
        <v>0</v>
      </c>
      <c r="L3928" s="90">
        <v>0</v>
      </c>
      <c r="M3928" s="90">
        <f t="shared" si="1921"/>
        <v>0</v>
      </c>
      <c r="N3928" s="90">
        <f>+H3928+M3928</f>
        <v>1637544870</v>
      </c>
      <c r="O3928" s="90">
        <v>1172101821</v>
      </c>
      <c r="P3928" s="90">
        <v>1172101821</v>
      </c>
      <c r="Q3928" s="90">
        <v>1137013348.99</v>
      </c>
      <c r="R3928" s="90">
        <v>1137013348.99</v>
      </c>
    </row>
    <row r="3929" spans="1:18" ht="18.600000000000001" thickBot="1" x14ac:dyDescent="0.35">
      <c r="A3929" s="2">
        <v>2022</v>
      </c>
      <c r="B3929" s="157" t="s">
        <v>420</v>
      </c>
      <c r="C3929" s="121" t="s">
        <v>117</v>
      </c>
      <c r="D3929" s="21" t="s">
        <v>18</v>
      </c>
      <c r="E3929" s="21">
        <v>20</v>
      </c>
      <c r="F3929" s="21" t="s">
        <v>19</v>
      </c>
      <c r="G3929" s="88" t="s">
        <v>118</v>
      </c>
      <c r="H3929" s="90">
        <v>8350831932</v>
      </c>
      <c r="I3929" s="90">
        <v>0</v>
      </c>
      <c r="J3929" s="90">
        <v>0</v>
      </c>
      <c r="K3929" s="90">
        <v>0</v>
      </c>
      <c r="L3929" s="90">
        <f>46000000+2021000</f>
        <v>48021000</v>
      </c>
      <c r="M3929" s="90">
        <f t="shared" si="1921"/>
        <v>-48021000</v>
      </c>
      <c r="N3929" s="90">
        <f>+H3929+M3929</f>
        <v>8302810932</v>
      </c>
      <c r="O3929" s="90">
        <v>6834892585.6099997</v>
      </c>
      <c r="P3929" s="90">
        <v>4427240636.5</v>
      </c>
      <c r="Q3929" s="90">
        <v>2321997234.8299999</v>
      </c>
      <c r="R3929" s="90">
        <v>2321997234.8299999</v>
      </c>
    </row>
    <row r="3930" spans="1:18" ht="31.8" thickBot="1" x14ac:dyDescent="0.35">
      <c r="A3930" s="2">
        <v>2022</v>
      </c>
      <c r="B3930" s="157" t="s">
        <v>420</v>
      </c>
      <c r="C3930" s="121" t="s">
        <v>119</v>
      </c>
      <c r="D3930" s="21" t="s">
        <v>18</v>
      </c>
      <c r="E3930" s="21">
        <v>20</v>
      </c>
      <c r="F3930" s="21" t="s">
        <v>19</v>
      </c>
      <c r="G3930" s="88" t="s">
        <v>120</v>
      </c>
      <c r="H3930" s="90">
        <v>4260550</v>
      </c>
      <c r="I3930" s="90">
        <v>0</v>
      </c>
      <c r="J3930" s="90">
        <v>0</v>
      </c>
      <c r="K3930" s="90">
        <v>0</v>
      </c>
      <c r="L3930" s="90">
        <v>0</v>
      </c>
      <c r="M3930" s="90">
        <f t="shared" si="1921"/>
        <v>0</v>
      </c>
      <c r="N3930" s="90">
        <f>+H3930+M3930</f>
        <v>4260550</v>
      </c>
      <c r="O3930" s="90">
        <v>1368397</v>
      </c>
      <c r="P3930" s="90">
        <v>1366400.88</v>
      </c>
      <c r="Q3930" s="90">
        <v>3.88</v>
      </c>
      <c r="R3930" s="90">
        <v>3.88</v>
      </c>
    </row>
    <row r="3931" spans="1:18" ht="31.8" thickBot="1" x14ac:dyDescent="0.35">
      <c r="A3931" s="2">
        <v>2022</v>
      </c>
      <c r="B3931" s="157" t="s">
        <v>420</v>
      </c>
      <c r="C3931" s="120" t="s">
        <v>121</v>
      </c>
      <c r="D3931" s="16" t="s">
        <v>18</v>
      </c>
      <c r="E3931" s="16">
        <v>20</v>
      </c>
      <c r="F3931" s="16" t="s">
        <v>19</v>
      </c>
      <c r="G3931" s="85" t="s">
        <v>122</v>
      </c>
      <c r="H3931" s="95">
        <f>SUM(H3932:H3937)</f>
        <v>7651445831</v>
      </c>
      <c r="I3931" s="95">
        <f>SUM(I3932:I3937)</f>
        <v>0</v>
      </c>
      <c r="J3931" s="95">
        <f>SUM(J3932:J3937)</f>
        <v>0</v>
      </c>
      <c r="K3931" s="95">
        <f>SUM(K3932:K3937)</f>
        <v>70000000</v>
      </c>
      <c r="L3931" s="95">
        <f>SUM(L3932:L3937)</f>
        <v>70000000</v>
      </c>
      <c r="M3931" s="95">
        <f t="shared" si="1921"/>
        <v>0</v>
      </c>
      <c r="N3931" s="95">
        <f>SUM(N3932:N3937)</f>
        <v>7651445831</v>
      </c>
      <c r="O3931" s="95">
        <f t="shared" ref="O3931:R3931" si="1928">SUM(O3932:O3937)</f>
        <v>6611573206.9300003</v>
      </c>
      <c r="P3931" s="95">
        <f t="shared" si="1928"/>
        <v>6328394885.3200006</v>
      </c>
      <c r="Q3931" s="95">
        <f t="shared" si="1928"/>
        <v>1397450739.2799997</v>
      </c>
      <c r="R3931" s="95">
        <f t="shared" si="1928"/>
        <v>1397372439.2799997</v>
      </c>
    </row>
    <row r="3932" spans="1:18" ht="18.600000000000001" thickBot="1" x14ac:dyDescent="0.35">
      <c r="A3932" s="2">
        <v>2022</v>
      </c>
      <c r="B3932" s="157" t="s">
        <v>420</v>
      </c>
      <c r="C3932" s="121" t="s">
        <v>123</v>
      </c>
      <c r="D3932" s="21" t="s">
        <v>18</v>
      </c>
      <c r="E3932" s="21">
        <v>20</v>
      </c>
      <c r="F3932" s="21" t="s">
        <v>19</v>
      </c>
      <c r="G3932" s="88" t="s">
        <v>124</v>
      </c>
      <c r="H3932" s="90">
        <v>2184505767</v>
      </c>
      <c r="I3932" s="90">
        <v>0</v>
      </c>
      <c r="J3932" s="90">
        <v>0</v>
      </c>
      <c r="K3932" s="90">
        <v>0</v>
      </c>
      <c r="L3932" s="90">
        <v>70000000</v>
      </c>
      <c r="M3932" s="90">
        <f t="shared" si="1921"/>
        <v>-70000000</v>
      </c>
      <c r="N3932" s="90">
        <f t="shared" ref="N3932:N3937" si="1929">+H3932+M3932</f>
        <v>2114505767</v>
      </c>
      <c r="O3932" s="90">
        <v>1975657263.26</v>
      </c>
      <c r="P3932" s="90">
        <v>1975343500.3900001</v>
      </c>
      <c r="Q3932" s="90">
        <v>431110160.38999999</v>
      </c>
      <c r="R3932" s="90">
        <v>431110160.38999999</v>
      </c>
    </row>
    <row r="3933" spans="1:18" ht="31.8" thickBot="1" x14ac:dyDescent="0.35">
      <c r="A3933" s="2">
        <v>2022</v>
      </c>
      <c r="B3933" s="157" t="s">
        <v>420</v>
      </c>
      <c r="C3933" s="121" t="s">
        <v>125</v>
      </c>
      <c r="D3933" s="21" t="s">
        <v>18</v>
      </c>
      <c r="E3933" s="21">
        <v>20</v>
      </c>
      <c r="F3933" s="21" t="s">
        <v>19</v>
      </c>
      <c r="G3933" s="88" t="s">
        <v>126</v>
      </c>
      <c r="H3933" s="90">
        <v>3068205231</v>
      </c>
      <c r="I3933" s="90">
        <v>0</v>
      </c>
      <c r="J3933" s="90">
        <v>0</v>
      </c>
      <c r="K3933" s="90">
        <v>70000000</v>
      </c>
      <c r="L3933" s="90">
        <v>0</v>
      </c>
      <c r="M3933" s="90">
        <f t="shared" si="1921"/>
        <v>70000000</v>
      </c>
      <c r="N3933" s="90">
        <f t="shared" si="1929"/>
        <v>3138205231</v>
      </c>
      <c r="O3933" s="90">
        <v>3088528518</v>
      </c>
      <c r="P3933" s="90">
        <v>2973877816.3699999</v>
      </c>
      <c r="Q3933" s="90">
        <v>644223054.37</v>
      </c>
      <c r="R3933" s="90">
        <v>644144754.37</v>
      </c>
    </row>
    <row r="3934" spans="1:18" ht="31.8" thickBot="1" x14ac:dyDescent="0.35">
      <c r="A3934" s="2">
        <v>2022</v>
      </c>
      <c r="B3934" s="157" t="s">
        <v>420</v>
      </c>
      <c r="C3934" s="121" t="s">
        <v>127</v>
      </c>
      <c r="D3934" s="21" t="s">
        <v>18</v>
      </c>
      <c r="E3934" s="21">
        <v>20</v>
      </c>
      <c r="F3934" s="21" t="s">
        <v>19</v>
      </c>
      <c r="G3934" s="88" t="s">
        <v>128</v>
      </c>
      <c r="H3934" s="90">
        <v>373553600</v>
      </c>
      <c r="I3934" s="90">
        <v>0</v>
      </c>
      <c r="J3934" s="90">
        <v>0</v>
      </c>
      <c r="K3934" s="90">
        <v>0</v>
      </c>
      <c r="L3934" s="90">
        <v>0</v>
      </c>
      <c r="M3934" s="90">
        <f t="shared" si="1921"/>
        <v>0</v>
      </c>
      <c r="N3934" s="90">
        <f t="shared" si="1929"/>
        <v>373553600</v>
      </c>
      <c r="O3934" s="90">
        <v>233224600</v>
      </c>
      <c r="P3934" s="90">
        <v>65165169.350000001</v>
      </c>
      <c r="Q3934" s="90">
        <v>24466325.350000001</v>
      </c>
      <c r="R3934" s="90">
        <v>24466325.350000001</v>
      </c>
    </row>
    <row r="3935" spans="1:18" ht="18.600000000000001" thickBot="1" x14ac:dyDescent="0.35">
      <c r="A3935" s="2">
        <v>2022</v>
      </c>
      <c r="B3935" s="157" t="s">
        <v>420</v>
      </c>
      <c r="C3935" s="121" t="s">
        <v>129</v>
      </c>
      <c r="D3935" s="21" t="s">
        <v>18</v>
      </c>
      <c r="E3935" s="21">
        <v>20</v>
      </c>
      <c r="F3935" s="21" t="s">
        <v>19</v>
      </c>
      <c r="G3935" s="88" t="s">
        <v>130</v>
      </c>
      <c r="H3935" s="90">
        <v>1353159517</v>
      </c>
      <c r="I3935" s="90">
        <v>0</v>
      </c>
      <c r="J3935" s="90">
        <v>0</v>
      </c>
      <c r="K3935" s="90">
        <v>0</v>
      </c>
      <c r="L3935" s="90">
        <v>0</v>
      </c>
      <c r="M3935" s="90">
        <f t="shared" si="1921"/>
        <v>0</v>
      </c>
      <c r="N3935" s="90">
        <f t="shared" si="1929"/>
        <v>1353159517</v>
      </c>
      <c r="O3935" s="90">
        <v>1012325825.67</v>
      </c>
      <c r="P3935" s="90">
        <v>1012241045.26</v>
      </c>
      <c r="Q3935" s="90">
        <v>227045767.97999999</v>
      </c>
      <c r="R3935" s="90">
        <v>227045767.97999999</v>
      </c>
    </row>
    <row r="3936" spans="1:18" ht="47.4" thickBot="1" x14ac:dyDescent="0.35">
      <c r="A3936" s="2">
        <v>2022</v>
      </c>
      <c r="B3936" s="157" t="s">
        <v>420</v>
      </c>
      <c r="C3936" s="121" t="s">
        <v>131</v>
      </c>
      <c r="D3936" s="21" t="s">
        <v>18</v>
      </c>
      <c r="E3936" s="21">
        <v>20</v>
      </c>
      <c r="F3936" s="21" t="s">
        <v>19</v>
      </c>
      <c r="G3936" s="88" t="s">
        <v>132</v>
      </c>
      <c r="H3936" s="90">
        <v>213650000</v>
      </c>
      <c r="I3936" s="90">
        <v>0</v>
      </c>
      <c r="J3936" s="90">
        <v>0</v>
      </c>
      <c r="K3936" s="90">
        <v>0</v>
      </c>
      <c r="L3936" s="90">
        <v>0</v>
      </c>
      <c r="M3936" s="90">
        <f t="shared" si="1921"/>
        <v>0</v>
      </c>
      <c r="N3936" s="90">
        <f t="shared" si="1929"/>
        <v>213650000</v>
      </c>
      <c r="O3936" s="90">
        <v>83700000</v>
      </c>
      <c r="P3936" s="90">
        <v>83651679.840000004</v>
      </c>
      <c r="Q3936" s="90">
        <v>1679.84</v>
      </c>
      <c r="R3936" s="90">
        <v>1679.84</v>
      </c>
    </row>
    <row r="3937" spans="1:18" ht="47.4" thickBot="1" x14ac:dyDescent="0.35">
      <c r="A3937" s="2">
        <v>2022</v>
      </c>
      <c r="B3937" s="157" t="s">
        <v>420</v>
      </c>
      <c r="C3937" s="121" t="s">
        <v>133</v>
      </c>
      <c r="D3937" s="21" t="s">
        <v>18</v>
      </c>
      <c r="E3937" s="21">
        <v>20</v>
      </c>
      <c r="F3937" s="21" t="s">
        <v>19</v>
      </c>
      <c r="G3937" s="88" t="s">
        <v>134</v>
      </c>
      <c r="H3937" s="90">
        <v>458371716</v>
      </c>
      <c r="I3937" s="90">
        <v>0</v>
      </c>
      <c r="J3937" s="90">
        <v>0</v>
      </c>
      <c r="K3937" s="90">
        <v>0</v>
      </c>
      <c r="L3937" s="90">
        <v>0</v>
      </c>
      <c r="M3937" s="90">
        <f t="shared" si="1921"/>
        <v>0</v>
      </c>
      <c r="N3937" s="90">
        <f t="shared" si="1929"/>
        <v>458371716</v>
      </c>
      <c r="O3937" s="90">
        <v>218137000</v>
      </c>
      <c r="P3937" s="90">
        <v>218115674.11000001</v>
      </c>
      <c r="Q3937" s="90">
        <v>70603751.349999994</v>
      </c>
      <c r="R3937" s="90">
        <v>70603751.349999994</v>
      </c>
    </row>
    <row r="3938" spans="1:18" ht="31.8" thickBot="1" x14ac:dyDescent="0.35">
      <c r="A3938" s="2">
        <v>2022</v>
      </c>
      <c r="B3938" s="157" t="s">
        <v>420</v>
      </c>
      <c r="C3938" s="120" t="s">
        <v>135</v>
      </c>
      <c r="D3938" s="16" t="s">
        <v>18</v>
      </c>
      <c r="E3938" s="16">
        <v>20</v>
      </c>
      <c r="F3938" s="16" t="s">
        <v>19</v>
      </c>
      <c r="G3938" s="85" t="s">
        <v>136</v>
      </c>
      <c r="H3938" s="95">
        <f>SUM(H3939:H3943)</f>
        <v>587900000</v>
      </c>
      <c r="I3938" s="95">
        <f>SUM(I3939:I3943)</f>
        <v>0</v>
      </c>
      <c r="J3938" s="95">
        <f>SUM(J3939:J3943)</f>
        <v>0</v>
      </c>
      <c r="K3938" s="95">
        <f>SUM(K3939:K3943)</f>
        <v>20000</v>
      </c>
      <c r="L3938" s="95">
        <f>SUM(L3939:L3943)</f>
        <v>0</v>
      </c>
      <c r="M3938" s="95">
        <f t="shared" si="1921"/>
        <v>20000</v>
      </c>
      <c r="N3938" s="95">
        <f>SUM(N3939:N3943)</f>
        <v>587920000</v>
      </c>
      <c r="O3938" s="95">
        <f t="shared" ref="O3938:R3938" si="1930">SUM(O3939:O3943)</f>
        <v>543576150</v>
      </c>
      <c r="P3938" s="95">
        <f t="shared" si="1930"/>
        <v>356849588.19</v>
      </c>
      <c r="Q3938" s="95">
        <f t="shared" si="1930"/>
        <v>25179587.190000001</v>
      </c>
      <c r="R3938" s="95">
        <f t="shared" si="1930"/>
        <v>25179587.190000001</v>
      </c>
    </row>
    <row r="3939" spans="1:18" ht="18.600000000000001" thickBot="1" x14ac:dyDescent="0.35">
      <c r="A3939" s="2">
        <v>2022</v>
      </c>
      <c r="B3939" s="157" t="s">
        <v>420</v>
      </c>
      <c r="C3939" s="121" t="s">
        <v>137</v>
      </c>
      <c r="D3939" s="21" t="s">
        <v>18</v>
      </c>
      <c r="E3939" s="21">
        <v>20</v>
      </c>
      <c r="F3939" s="21" t="s">
        <v>19</v>
      </c>
      <c r="G3939" s="88" t="s">
        <v>138</v>
      </c>
      <c r="H3939" s="90">
        <v>282000000</v>
      </c>
      <c r="I3939" s="90">
        <v>0</v>
      </c>
      <c r="J3939" s="90">
        <v>0</v>
      </c>
      <c r="K3939" s="90">
        <v>0</v>
      </c>
      <c r="L3939" s="90">
        <v>0</v>
      </c>
      <c r="M3939" s="90">
        <f t="shared" si="1921"/>
        <v>0</v>
      </c>
      <c r="N3939" s="90">
        <f t="shared" ref="N3939:N3944" si="1931">+H3939+M3939</f>
        <v>282000000</v>
      </c>
      <c r="O3939" s="90">
        <v>282000000</v>
      </c>
      <c r="P3939" s="90">
        <v>126646400</v>
      </c>
      <c r="Q3939" s="90">
        <v>6646400</v>
      </c>
      <c r="R3939" s="90">
        <v>6646400</v>
      </c>
    </row>
    <row r="3940" spans="1:18" ht="31.8" thickBot="1" x14ac:dyDescent="0.35">
      <c r="A3940" s="2">
        <v>2022</v>
      </c>
      <c r="B3940" s="157" t="s">
        <v>420</v>
      </c>
      <c r="C3940" s="121" t="s">
        <v>139</v>
      </c>
      <c r="D3940" s="21" t="s">
        <v>18</v>
      </c>
      <c r="E3940" s="21">
        <v>20</v>
      </c>
      <c r="F3940" s="21" t="s">
        <v>19</v>
      </c>
      <c r="G3940" s="88" t="s">
        <v>140</v>
      </c>
      <c r="H3940" s="90">
        <v>35000000</v>
      </c>
      <c r="I3940" s="90">
        <v>0</v>
      </c>
      <c r="J3940" s="90">
        <v>0</v>
      </c>
      <c r="K3940" s="90">
        <v>0</v>
      </c>
      <c r="L3940" s="90">
        <v>0</v>
      </c>
      <c r="M3940" s="90">
        <f t="shared" si="1921"/>
        <v>0</v>
      </c>
      <c r="N3940" s="90">
        <f t="shared" si="1931"/>
        <v>35000000</v>
      </c>
      <c r="O3940" s="90">
        <v>30005350</v>
      </c>
      <c r="P3940" s="90">
        <v>408.5</v>
      </c>
      <c r="Q3940" s="90">
        <v>408.5</v>
      </c>
      <c r="R3940" s="90">
        <v>408.5</v>
      </c>
    </row>
    <row r="3941" spans="1:18" ht="47.4" thickBot="1" x14ac:dyDescent="0.35">
      <c r="A3941" s="2">
        <v>2022</v>
      </c>
      <c r="B3941" s="157" t="s">
        <v>420</v>
      </c>
      <c r="C3941" s="121" t="s">
        <v>141</v>
      </c>
      <c r="D3941" s="21" t="s">
        <v>18</v>
      </c>
      <c r="E3941" s="21">
        <v>20</v>
      </c>
      <c r="F3941" s="21" t="s">
        <v>19</v>
      </c>
      <c r="G3941" s="88" t="s">
        <v>142</v>
      </c>
      <c r="H3941" s="90">
        <v>1500000</v>
      </c>
      <c r="I3941" s="90">
        <v>0</v>
      </c>
      <c r="J3941" s="90">
        <v>0</v>
      </c>
      <c r="K3941" s="90">
        <v>10000</v>
      </c>
      <c r="L3941" s="90">
        <v>0</v>
      </c>
      <c r="M3941" s="90">
        <f t="shared" si="1921"/>
        <v>10000</v>
      </c>
      <c r="N3941" s="90">
        <f t="shared" si="1931"/>
        <v>1510000</v>
      </c>
      <c r="O3941" s="90">
        <v>1510000</v>
      </c>
      <c r="P3941" s="90">
        <v>197425</v>
      </c>
      <c r="Q3941" s="90">
        <v>197425</v>
      </c>
      <c r="R3941" s="90">
        <v>197425</v>
      </c>
    </row>
    <row r="3942" spans="1:18" ht="31.8" thickBot="1" x14ac:dyDescent="0.35">
      <c r="A3942" s="2">
        <v>2022</v>
      </c>
      <c r="B3942" s="157" t="s">
        <v>420</v>
      </c>
      <c r="C3942" s="121" t="s">
        <v>143</v>
      </c>
      <c r="D3942" s="21" t="s">
        <v>18</v>
      </c>
      <c r="E3942" s="21">
        <v>20</v>
      </c>
      <c r="F3942" s="21" t="s">
        <v>19</v>
      </c>
      <c r="G3942" s="88" t="s">
        <v>144</v>
      </c>
      <c r="H3942" s="90">
        <v>239400000</v>
      </c>
      <c r="I3942" s="90">
        <v>0</v>
      </c>
      <c r="J3942" s="90">
        <v>0</v>
      </c>
      <c r="K3942" s="90">
        <v>0</v>
      </c>
      <c r="L3942" s="90">
        <v>0</v>
      </c>
      <c r="M3942" s="90">
        <f t="shared" si="1921"/>
        <v>0</v>
      </c>
      <c r="N3942" s="92">
        <f t="shared" si="1931"/>
        <v>239400000</v>
      </c>
      <c r="O3942" s="90">
        <v>200050800</v>
      </c>
      <c r="P3942" s="90">
        <v>200004122.37</v>
      </c>
      <c r="Q3942" s="90">
        <v>18334121.370000001</v>
      </c>
      <c r="R3942" s="90">
        <v>18334121.370000001</v>
      </c>
    </row>
    <row r="3943" spans="1:18" ht="18.600000000000001" thickBot="1" x14ac:dyDescent="0.35">
      <c r="A3943" s="2">
        <v>2022</v>
      </c>
      <c r="B3943" s="157" t="s">
        <v>420</v>
      </c>
      <c r="C3943" s="121" t="s">
        <v>145</v>
      </c>
      <c r="D3943" s="21" t="s">
        <v>18</v>
      </c>
      <c r="E3943" s="21">
        <v>20</v>
      </c>
      <c r="F3943" s="21" t="s">
        <v>19</v>
      </c>
      <c r="G3943" s="88" t="s">
        <v>146</v>
      </c>
      <c r="H3943" s="90">
        <v>30000000</v>
      </c>
      <c r="I3943" s="90">
        <v>0</v>
      </c>
      <c r="J3943" s="90">
        <v>0</v>
      </c>
      <c r="K3943" s="90">
        <v>10000</v>
      </c>
      <c r="L3943" s="90">
        <v>0</v>
      </c>
      <c r="M3943" s="90">
        <f t="shared" si="1921"/>
        <v>10000</v>
      </c>
      <c r="N3943" s="92">
        <f t="shared" si="1931"/>
        <v>30010000</v>
      </c>
      <c r="O3943" s="90">
        <v>30010000</v>
      </c>
      <c r="P3943" s="90">
        <v>30001232.32</v>
      </c>
      <c r="Q3943" s="90">
        <v>1232.32</v>
      </c>
      <c r="R3943" s="90">
        <v>1232.32</v>
      </c>
    </row>
    <row r="3944" spans="1:18" ht="18.600000000000001" thickBot="1" x14ac:dyDescent="0.35">
      <c r="A3944" s="2">
        <v>2022</v>
      </c>
      <c r="B3944" s="157" t="s">
        <v>420</v>
      </c>
      <c r="C3944" s="120" t="s">
        <v>147</v>
      </c>
      <c r="D3944" s="16" t="s">
        <v>18</v>
      </c>
      <c r="E3944" s="16">
        <v>20</v>
      </c>
      <c r="F3944" s="16" t="s">
        <v>19</v>
      </c>
      <c r="G3944" s="85" t="s">
        <v>148</v>
      </c>
      <c r="H3944" s="95">
        <v>45000000</v>
      </c>
      <c r="I3944" s="95">
        <v>0</v>
      </c>
      <c r="J3944" s="95">
        <v>0</v>
      </c>
      <c r="K3944" s="95">
        <v>0</v>
      </c>
      <c r="L3944" s="95">
        <v>0</v>
      </c>
      <c r="M3944" s="95">
        <f t="shared" si="1921"/>
        <v>0</v>
      </c>
      <c r="N3944" s="95">
        <f t="shared" si="1931"/>
        <v>45000000</v>
      </c>
      <c r="O3944" s="95">
        <v>6454812.2800000003</v>
      </c>
      <c r="P3944" s="95">
        <v>6454812.2800000003</v>
      </c>
      <c r="Q3944" s="95">
        <v>6454812.2800000003</v>
      </c>
      <c r="R3944" s="95">
        <v>6454812.2800000003</v>
      </c>
    </row>
    <row r="3945" spans="1:18" ht="18.600000000000001" thickBot="1" x14ac:dyDescent="0.35">
      <c r="A3945" s="2">
        <v>2022</v>
      </c>
      <c r="B3945" s="157" t="s">
        <v>420</v>
      </c>
      <c r="C3945" s="120" t="s">
        <v>149</v>
      </c>
      <c r="D3945" s="16" t="s">
        <v>172</v>
      </c>
      <c r="E3945" s="16">
        <v>10</v>
      </c>
      <c r="F3945" s="16" t="s">
        <v>19</v>
      </c>
      <c r="G3945" s="85" t="s">
        <v>150</v>
      </c>
      <c r="H3945" s="95">
        <f>+H3957</f>
        <v>1451042370</v>
      </c>
      <c r="I3945" s="95">
        <f>+I3957</f>
        <v>0</v>
      </c>
      <c r="J3945" s="95">
        <f>+J3957</f>
        <v>0</v>
      </c>
      <c r="K3945" s="95">
        <f>+K3957</f>
        <v>0</v>
      </c>
      <c r="L3945" s="95">
        <f>+L3957</f>
        <v>0</v>
      </c>
      <c r="M3945" s="95">
        <f t="shared" si="1921"/>
        <v>0</v>
      </c>
      <c r="N3945" s="95">
        <f>+N3957</f>
        <v>1451042370</v>
      </c>
      <c r="O3945" s="95">
        <f t="shared" ref="O3945:R3945" si="1932">+O3957</f>
        <v>0</v>
      </c>
      <c r="P3945" s="95">
        <f t="shared" si="1932"/>
        <v>0</v>
      </c>
      <c r="Q3945" s="95">
        <f t="shared" si="1932"/>
        <v>0</v>
      </c>
      <c r="R3945" s="95">
        <f t="shared" si="1932"/>
        <v>0</v>
      </c>
    </row>
    <row r="3946" spans="1:18" ht="18.600000000000001" thickBot="1" x14ac:dyDescent="0.35">
      <c r="A3946" s="2">
        <v>2022</v>
      </c>
      <c r="B3946" s="157" t="s">
        <v>420</v>
      </c>
      <c r="C3946" s="120" t="s">
        <v>149</v>
      </c>
      <c r="D3946" s="16" t="s">
        <v>18</v>
      </c>
      <c r="E3946" s="16">
        <v>20</v>
      </c>
      <c r="F3946" s="16" t="s">
        <v>19</v>
      </c>
      <c r="G3946" s="85" t="s">
        <v>150</v>
      </c>
      <c r="H3946" s="95">
        <f>+H3947+H3950+H3956</f>
        <v>13400055000</v>
      </c>
      <c r="I3946" s="95">
        <f>+I3947+I3950+I3956</f>
        <v>0</v>
      </c>
      <c r="J3946" s="95">
        <f>+J3947+J3950+J3956</f>
        <v>0</v>
      </c>
      <c r="K3946" s="95">
        <f>+K3947+K3950+K3956</f>
        <v>0</v>
      </c>
      <c r="L3946" s="95">
        <f>+L3947+L3950+L3956</f>
        <v>0</v>
      </c>
      <c r="M3946" s="95">
        <f t="shared" si="1921"/>
        <v>0</v>
      </c>
      <c r="N3946" s="95">
        <f>+N3947+N3950+N3956</f>
        <v>13400055000</v>
      </c>
      <c r="O3946" s="95">
        <f t="shared" ref="O3946:R3946" si="1933">+O3947+O3950+O3956</f>
        <v>242514000</v>
      </c>
      <c r="P3946" s="95">
        <f t="shared" si="1933"/>
        <v>46144428.039999999</v>
      </c>
      <c r="Q3946" s="95">
        <f t="shared" si="1933"/>
        <v>46144428.039999999</v>
      </c>
      <c r="R3946" s="95">
        <f t="shared" si="1933"/>
        <v>46144428.039999999</v>
      </c>
    </row>
    <row r="3947" spans="1:18" ht="18.600000000000001" thickBot="1" x14ac:dyDescent="0.35">
      <c r="A3947" s="2">
        <v>2022</v>
      </c>
      <c r="B3947" s="157" t="s">
        <v>420</v>
      </c>
      <c r="C3947" s="120" t="s">
        <v>151</v>
      </c>
      <c r="D3947" s="16" t="s">
        <v>18</v>
      </c>
      <c r="E3947" s="16">
        <v>20</v>
      </c>
      <c r="F3947" s="16" t="s">
        <v>19</v>
      </c>
      <c r="G3947" s="85" t="s">
        <v>152</v>
      </c>
      <c r="H3947" s="95">
        <f t="shared" ref="H3947:L3948" si="1934">+H3948</f>
        <v>5574395000</v>
      </c>
      <c r="I3947" s="95">
        <f t="shared" si="1934"/>
        <v>0</v>
      </c>
      <c r="J3947" s="95">
        <f t="shared" si="1934"/>
        <v>0</v>
      </c>
      <c r="K3947" s="95">
        <f t="shared" si="1934"/>
        <v>0</v>
      </c>
      <c r="L3947" s="95">
        <f t="shared" si="1934"/>
        <v>0</v>
      </c>
      <c r="M3947" s="95">
        <f t="shared" si="1921"/>
        <v>0</v>
      </c>
      <c r="N3947" s="95">
        <f>+N3948</f>
        <v>5574395000</v>
      </c>
      <c r="O3947" s="95">
        <f t="shared" ref="O3947:R3948" si="1935">+O3948</f>
        <v>0</v>
      </c>
      <c r="P3947" s="95">
        <f t="shared" si="1935"/>
        <v>0</v>
      </c>
      <c r="Q3947" s="95">
        <f t="shared" si="1935"/>
        <v>0</v>
      </c>
      <c r="R3947" s="95">
        <f t="shared" si="1935"/>
        <v>0</v>
      </c>
    </row>
    <row r="3948" spans="1:18" ht="18.600000000000001" thickBot="1" x14ac:dyDescent="0.35">
      <c r="A3948" s="2">
        <v>2022</v>
      </c>
      <c r="B3948" s="157" t="s">
        <v>420</v>
      </c>
      <c r="C3948" s="120" t="s">
        <v>459</v>
      </c>
      <c r="D3948" s="16" t="s">
        <v>18</v>
      </c>
      <c r="E3948" s="16">
        <v>20</v>
      </c>
      <c r="F3948" s="16" t="s">
        <v>19</v>
      </c>
      <c r="G3948" s="85" t="s">
        <v>460</v>
      </c>
      <c r="H3948" s="95">
        <f t="shared" si="1934"/>
        <v>5574395000</v>
      </c>
      <c r="I3948" s="95">
        <f t="shared" si="1934"/>
        <v>0</v>
      </c>
      <c r="J3948" s="95">
        <f t="shared" si="1934"/>
        <v>0</v>
      </c>
      <c r="K3948" s="95">
        <f t="shared" si="1934"/>
        <v>0</v>
      </c>
      <c r="L3948" s="95">
        <f t="shared" si="1934"/>
        <v>0</v>
      </c>
      <c r="M3948" s="95">
        <f t="shared" si="1921"/>
        <v>0</v>
      </c>
      <c r="N3948" s="95">
        <f>+N3949</f>
        <v>5574395000</v>
      </c>
      <c r="O3948" s="95">
        <f t="shared" si="1935"/>
        <v>0</v>
      </c>
      <c r="P3948" s="95">
        <f t="shared" si="1935"/>
        <v>0</v>
      </c>
      <c r="Q3948" s="95">
        <f t="shared" si="1935"/>
        <v>0</v>
      </c>
      <c r="R3948" s="95">
        <f t="shared" si="1935"/>
        <v>0</v>
      </c>
    </row>
    <row r="3949" spans="1:18" ht="31.8" thickBot="1" x14ac:dyDescent="0.35">
      <c r="A3949" s="2">
        <v>2022</v>
      </c>
      <c r="B3949" s="157" t="s">
        <v>420</v>
      </c>
      <c r="C3949" s="121" t="s">
        <v>461</v>
      </c>
      <c r="D3949" s="21" t="s">
        <v>18</v>
      </c>
      <c r="E3949" s="21">
        <v>20</v>
      </c>
      <c r="F3949" s="21" t="s">
        <v>19</v>
      </c>
      <c r="G3949" s="88" t="s">
        <v>462</v>
      </c>
      <c r="H3949" s="106">
        <v>5574395000</v>
      </c>
      <c r="I3949" s="90">
        <v>0</v>
      </c>
      <c r="J3949" s="90">
        <v>0</v>
      </c>
      <c r="K3949" s="90">
        <v>0</v>
      </c>
      <c r="L3949" s="90">
        <v>0</v>
      </c>
      <c r="M3949" s="90">
        <f t="shared" si="1921"/>
        <v>0</v>
      </c>
      <c r="N3949" s="90">
        <f>+H3949+M3949</f>
        <v>5574395000</v>
      </c>
      <c r="O3949" s="90">
        <v>0</v>
      </c>
      <c r="P3949" s="90">
        <v>0</v>
      </c>
      <c r="Q3949" s="90">
        <v>0</v>
      </c>
      <c r="R3949" s="90">
        <v>0</v>
      </c>
    </row>
    <row r="3950" spans="1:18" ht="18.600000000000001" thickBot="1" x14ac:dyDescent="0.35">
      <c r="A3950" s="2">
        <v>2022</v>
      </c>
      <c r="B3950" s="157" t="s">
        <v>420</v>
      </c>
      <c r="C3950" s="120" t="s">
        <v>157</v>
      </c>
      <c r="D3950" s="16" t="s">
        <v>18</v>
      </c>
      <c r="E3950" s="16">
        <v>20</v>
      </c>
      <c r="F3950" s="16" t="s">
        <v>19</v>
      </c>
      <c r="G3950" s="85" t="s">
        <v>427</v>
      </c>
      <c r="H3950" s="95">
        <f t="shared" ref="H3950:L3951" si="1936">+H3951</f>
        <v>193264000</v>
      </c>
      <c r="I3950" s="95">
        <f t="shared" si="1936"/>
        <v>0</v>
      </c>
      <c r="J3950" s="95">
        <f t="shared" si="1936"/>
        <v>0</v>
      </c>
      <c r="K3950" s="95">
        <f t="shared" si="1936"/>
        <v>0</v>
      </c>
      <c r="L3950" s="95">
        <f t="shared" si="1936"/>
        <v>0</v>
      </c>
      <c r="M3950" s="95">
        <f t="shared" si="1921"/>
        <v>0</v>
      </c>
      <c r="N3950" s="95">
        <f>+N3951</f>
        <v>193264000</v>
      </c>
      <c r="O3950" s="95">
        <f t="shared" ref="O3950:R3951" si="1937">+O3951</f>
        <v>193264000</v>
      </c>
      <c r="P3950" s="95">
        <f t="shared" si="1937"/>
        <v>5311944</v>
      </c>
      <c r="Q3950" s="95">
        <f t="shared" si="1937"/>
        <v>5311944</v>
      </c>
      <c r="R3950" s="95">
        <f t="shared" si="1937"/>
        <v>5311944</v>
      </c>
    </row>
    <row r="3951" spans="1:18" ht="31.8" thickBot="1" x14ac:dyDescent="0.35">
      <c r="A3951" s="2">
        <v>2022</v>
      </c>
      <c r="B3951" s="157" t="s">
        <v>420</v>
      </c>
      <c r="C3951" s="120" t="s">
        <v>159</v>
      </c>
      <c r="D3951" s="16" t="s">
        <v>18</v>
      </c>
      <c r="E3951" s="16">
        <v>20</v>
      </c>
      <c r="F3951" s="16" t="s">
        <v>19</v>
      </c>
      <c r="G3951" s="85" t="s">
        <v>160</v>
      </c>
      <c r="H3951" s="95">
        <f t="shared" si="1936"/>
        <v>193264000</v>
      </c>
      <c r="I3951" s="95">
        <f t="shared" si="1936"/>
        <v>0</v>
      </c>
      <c r="J3951" s="95">
        <f t="shared" si="1936"/>
        <v>0</v>
      </c>
      <c r="K3951" s="95">
        <f t="shared" si="1936"/>
        <v>0</v>
      </c>
      <c r="L3951" s="95">
        <f t="shared" si="1936"/>
        <v>0</v>
      </c>
      <c r="M3951" s="95">
        <f t="shared" si="1921"/>
        <v>0</v>
      </c>
      <c r="N3951" s="95">
        <f>+N3952</f>
        <v>193264000</v>
      </c>
      <c r="O3951" s="95">
        <f t="shared" si="1937"/>
        <v>193264000</v>
      </c>
      <c r="P3951" s="95">
        <f t="shared" si="1937"/>
        <v>5311944</v>
      </c>
      <c r="Q3951" s="95">
        <f t="shared" si="1937"/>
        <v>5311944</v>
      </c>
      <c r="R3951" s="95">
        <f t="shared" si="1937"/>
        <v>5311944</v>
      </c>
    </row>
    <row r="3952" spans="1:18" ht="31.8" thickBot="1" x14ac:dyDescent="0.35">
      <c r="A3952" s="2">
        <v>2022</v>
      </c>
      <c r="B3952" s="157" t="s">
        <v>420</v>
      </c>
      <c r="C3952" s="120" t="s">
        <v>161</v>
      </c>
      <c r="D3952" s="16" t="s">
        <v>18</v>
      </c>
      <c r="E3952" s="16">
        <v>20</v>
      </c>
      <c r="F3952" s="16" t="s">
        <v>19</v>
      </c>
      <c r="G3952" s="85" t="s">
        <v>162</v>
      </c>
      <c r="H3952" s="95">
        <f>+H3953+H3954</f>
        <v>193264000</v>
      </c>
      <c r="I3952" s="95">
        <f>+I3953+I3954</f>
        <v>0</v>
      </c>
      <c r="J3952" s="95">
        <f>+J3953+J3954</f>
        <v>0</v>
      </c>
      <c r="K3952" s="95">
        <f>+K3953+K3954</f>
        <v>0</v>
      </c>
      <c r="L3952" s="95">
        <f>+L3953+L3954</f>
        <v>0</v>
      </c>
      <c r="M3952" s="95">
        <f t="shared" si="1921"/>
        <v>0</v>
      </c>
      <c r="N3952" s="95">
        <f>+N3953+N3954</f>
        <v>193264000</v>
      </c>
      <c r="O3952" s="95">
        <f t="shared" ref="O3952:R3952" si="1938">+O3953+O3954</f>
        <v>193264000</v>
      </c>
      <c r="P3952" s="95">
        <f t="shared" si="1938"/>
        <v>5311944</v>
      </c>
      <c r="Q3952" s="95">
        <f t="shared" si="1938"/>
        <v>5311944</v>
      </c>
      <c r="R3952" s="95">
        <f t="shared" si="1938"/>
        <v>5311944</v>
      </c>
    </row>
    <row r="3953" spans="1:18" ht="18.600000000000001" thickBot="1" x14ac:dyDescent="0.35">
      <c r="A3953" s="2">
        <v>2022</v>
      </c>
      <c r="B3953" s="157" t="s">
        <v>420</v>
      </c>
      <c r="C3953" s="121" t="s">
        <v>163</v>
      </c>
      <c r="D3953" s="21" t="s">
        <v>18</v>
      </c>
      <c r="E3953" s="21">
        <v>20</v>
      </c>
      <c r="F3953" s="21" t="s">
        <v>19</v>
      </c>
      <c r="G3953" s="88" t="s">
        <v>164</v>
      </c>
      <c r="H3953" s="90">
        <v>92662153</v>
      </c>
      <c r="I3953" s="90">
        <v>0</v>
      </c>
      <c r="J3953" s="90">
        <v>0</v>
      </c>
      <c r="K3953" s="90">
        <v>0</v>
      </c>
      <c r="L3953" s="90">
        <v>0</v>
      </c>
      <c r="M3953" s="90">
        <f t="shared" si="1921"/>
        <v>0</v>
      </c>
      <c r="N3953" s="90">
        <f t="shared" ref="N3953:N3961" si="1939">+H3953+M3953</f>
        <v>92662153</v>
      </c>
      <c r="O3953" s="90">
        <v>92662153</v>
      </c>
      <c r="P3953" s="90">
        <v>5311944</v>
      </c>
      <c r="Q3953" s="90">
        <v>5311944</v>
      </c>
      <c r="R3953" s="90">
        <v>5311944</v>
      </c>
    </row>
    <row r="3954" spans="1:18" ht="31.8" thickBot="1" x14ac:dyDescent="0.35">
      <c r="A3954" s="2">
        <v>2022</v>
      </c>
      <c r="B3954" s="157" t="s">
        <v>420</v>
      </c>
      <c r="C3954" s="121" t="s">
        <v>165</v>
      </c>
      <c r="D3954" s="21" t="s">
        <v>18</v>
      </c>
      <c r="E3954" s="21">
        <v>20</v>
      </c>
      <c r="F3954" s="21" t="s">
        <v>19</v>
      </c>
      <c r="G3954" s="88" t="s">
        <v>166</v>
      </c>
      <c r="H3954" s="90">
        <v>100601847</v>
      </c>
      <c r="I3954" s="90">
        <v>0</v>
      </c>
      <c r="J3954" s="90">
        <v>0</v>
      </c>
      <c r="K3954" s="90">
        <v>0</v>
      </c>
      <c r="L3954" s="90">
        <v>0</v>
      </c>
      <c r="M3954" s="90">
        <f t="shared" si="1921"/>
        <v>0</v>
      </c>
      <c r="N3954" s="90">
        <f t="shared" si="1939"/>
        <v>100601847</v>
      </c>
      <c r="O3954" s="90">
        <v>100601847</v>
      </c>
      <c r="P3954" s="90">
        <v>0</v>
      </c>
      <c r="Q3954" s="90">
        <v>0</v>
      </c>
      <c r="R3954" s="90">
        <v>0</v>
      </c>
    </row>
    <row r="3955" spans="1:18" ht="18.600000000000001" thickBot="1" x14ac:dyDescent="0.35">
      <c r="A3955" s="2">
        <v>2022</v>
      </c>
      <c r="B3955" s="157" t="s">
        <v>420</v>
      </c>
      <c r="C3955" s="120" t="s">
        <v>167</v>
      </c>
      <c r="D3955" s="16" t="s">
        <v>172</v>
      </c>
      <c r="E3955" s="16">
        <v>10</v>
      </c>
      <c r="F3955" s="16" t="s">
        <v>19</v>
      </c>
      <c r="G3955" s="85" t="s">
        <v>168</v>
      </c>
      <c r="H3955" s="95">
        <f t="shared" ref="H3955:L3957" si="1940">+H3957</f>
        <v>1451042370</v>
      </c>
      <c r="I3955" s="95">
        <f t="shared" si="1940"/>
        <v>0</v>
      </c>
      <c r="J3955" s="95">
        <f t="shared" si="1940"/>
        <v>0</v>
      </c>
      <c r="K3955" s="95">
        <f t="shared" si="1940"/>
        <v>0</v>
      </c>
      <c r="L3955" s="95">
        <f t="shared" si="1940"/>
        <v>0</v>
      </c>
      <c r="M3955" s="95">
        <f t="shared" si="1921"/>
        <v>0</v>
      </c>
      <c r="N3955" s="95">
        <f t="shared" si="1939"/>
        <v>1451042370</v>
      </c>
      <c r="O3955" s="95">
        <f t="shared" ref="O3955:R3957" si="1941">+O3957</f>
        <v>0</v>
      </c>
      <c r="P3955" s="95">
        <f t="shared" si="1941"/>
        <v>0</v>
      </c>
      <c r="Q3955" s="95">
        <f t="shared" si="1941"/>
        <v>0</v>
      </c>
      <c r="R3955" s="95">
        <f t="shared" si="1941"/>
        <v>0</v>
      </c>
    </row>
    <row r="3956" spans="1:18" ht="18.600000000000001" thickBot="1" x14ac:dyDescent="0.35">
      <c r="A3956" s="2">
        <v>2022</v>
      </c>
      <c r="B3956" s="157" t="s">
        <v>420</v>
      </c>
      <c r="C3956" s="120" t="s">
        <v>167</v>
      </c>
      <c r="D3956" s="16" t="s">
        <v>18</v>
      </c>
      <c r="E3956" s="16">
        <v>20</v>
      </c>
      <c r="F3956" s="16" t="s">
        <v>19</v>
      </c>
      <c r="G3956" s="85" t="s">
        <v>168</v>
      </c>
      <c r="H3956" s="95">
        <f t="shared" si="1940"/>
        <v>7632396000</v>
      </c>
      <c r="I3956" s="95">
        <f t="shared" si="1940"/>
        <v>0</v>
      </c>
      <c r="J3956" s="95">
        <f t="shared" si="1940"/>
        <v>0</v>
      </c>
      <c r="K3956" s="95">
        <f t="shared" si="1940"/>
        <v>0</v>
      </c>
      <c r="L3956" s="95">
        <f t="shared" si="1940"/>
        <v>0</v>
      </c>
      <c r="M3956" s="95">
        <f t="shared" si="1921"/>
        <v>0</v>
      </c>
      <c r="N3956" s="95">
        <f t="shared" si="1939"/>
        <v>7632396000</v>
      </c>
      <c r="O3956" s="95">
        <f t="shared" si="1941"/>
        <v>49250000</v>
      </c>
      <c r="P3956" s="95">
        <f t="shared" si="1941"/>
        <v>40832484.039999999</v>
      </c>
      <c r="Q3956" s="95">
        <f t="shared" si="1941"/>
        <v>40832484.039999999</v>
      </c>
      <c r="R3956" s="95">
        <f t="shared" si="1941"/>
        <v>40832484.039999999</v>
      </c>
    </row>
    <row r="3957" spans="1:18" ht="18.600000000000001" thickBot="1" x14ac:dyDescent="0.35">
      <c r="A3957" s="2">
        <v>2022</v>
      </c>
      <c r="B3957" s="157" t="s">
        <v>420</v>
      </c>
      <c r="C3957" s="120" t="s">
        <v>169</v>
      </c>
      <c r="D3957" s="16" t="s">
        <v>172</v>
      </c>
      <c r="E3957" s="16">
        <v>10</v>
      </c>
      <c r="F3957" s="16" t="s">
        <v>19</v>
      </c>
      <c r="G3957" s="85" t="s">
        <v>170</v>
      </c>
      <c r="H3957" s="95">
        <f t="shared" si="1940"/>
        <v>1451042370</v>
      </c>
      <c r="I3957" s="95">
        <f t="shared" si="1940"/>
        <v>0</v>
      </c>
      <c r="J3957" s="95">
        <f t="shared" si="1940"/>
        <v>0</v>
      </c>
      <c r="K3957" s="95">
        <f t="shared" si="1940"/>
        <v>0</v>
      </c>
      <c r="L3957" s="95">
        <f t="shared" si="1940"/>
        <v>0</v>
      </c>
      <c r="M3957" s="95">
        <f t="shared" si="1921"/>
        <v>0</v>
      </c>
      <c r="N3957" s="95">
        <f t="shared" si="1939"/>
        <v>1451042370</v>
      </c>
      <c r="O3957" s="95">
        <f t="shared" si="1941"/>
        <v>0</v>
      </c>
      <c r="P3957" s="95">
        <f t="shared" si="1941"/>
        <v>0</v>
      </c>
      <c r="Q3957" s="95">
        <f t="shared" si="1941"/>
        <v>0</v>
      </c>
      <c r="R3957" s="95">
        <f t="shared" si="1941"/>
        <v>0</v>
      </c>
    </row>
    <row r="3958" spans="1:18" ht="18.600000000000001" thickBot="1" x14ac:dyDescent="0.35">
      <c r="A3958" s="2">
        <v>2022</v>
      </c>
      <c r="B3958" s="157" t="s">
        <v>420</v>
      </c>
      <c r="C3958" s="120" t="s">
        <v>169</v>
      </c>
      <c r="D3958" s="16" t="s">
        <v>18</v>
      </c>
      <c r="E3958" s="16">
        <v>20</v>
      </c>
      <c r="F3958" s="16" t="s">
        <v>19</v>
      </c>
      <c r="G3958" s="85" t="s">
        <v>170</v>
      </c>
      <c r="H3958" s="95">
        <f>+H3960+H3961</f>
        <v>7632396000</v>
      </c>
      <c r="I3958" s="95">
        <f>+I3960+I3961</f>
        <v>0</v>
      </c>
      <c r="J3958" s="95">
        <f>+J3960+J3961</f>
        <v>0</v>
      </c>
      <c r="K3958" s="95">
        <f>+K3960+K3961</f>
        <v>0</v>
      </c>
      <c r="L3958" s="95">
        <f>+L3960+L3961</f>
        <v>0</v>
      </c>
      <c r="M3958" s="95">
        <f t="shared" si="1921"/>
        <v>0</v>
      </c>
      <c r="N3958" s="95">
        <f t="shared" si="1939"/>
        <v>7632396000</v>
      </c>
      <c r="O3958" s="95">
        <f t="shared" ref="O3958:R3958" si="1942">+O3960+O3961</f>
        <v>49250000</v>
      </c>
      <c r="P3958" s="95">
        <f t="shared" si="1942"/>
        <v>40832484.039999999</v>
      </c>
      <c r="Q3958" s="95">
        <f t="shared" si="1942"/>
        <v>40832484.039999999</v>
      </c>
      <c r="R3958" s="95">
        <f t="shared" si="1942"/>
        <v>40832484.039999999</v>
      </c>
    </row>
    <row r="3959" spans="1:18" ht="18.600000000000001" thickBot="1" x14ac:dyDescent="0.35">
      <c r="A3959" s="2">
        <v>2022</v>
      </c>
      <c r="B3959" s="157" t="s">
        <v>420</v>
      </c>
      <c r="C3959" s="121" t="s">
        <v>171</v>
      </c>
      <c r="D3959" s="21" t="s">
        <v>172</v>
      </c>
      <c r="E3959" s="21">
        <v>10</v>
      </c>
      <c r="F3959" s="21" t="s">
        <v>19</v>
      </c>
      <c r="G3959" s="88" t="s">
        <v>173</v>
      </c>
      <c r="H3959" s="90">
        <v>1451042370</v>
      </c>
      <c r="I3959" s="90">
        <v>0</v>
      </c>
      <c r="J3959" s="90">
        <v>0</v>
      </c>
      <c r="K3959" s="90">
        <v>0</v>
      </c>
      <c r="L3959" s="90">
        <v>0</v>
      </c>
      <c r="M3959" s="90">
        <f t="shared" si="1921"/>
        <v>0</v>
      </c>
      <c r="N3959" s="90">
        <f t="shared" si="1939"/>
        <v>1451042370</v>
      </c>
      <c r="O3959" s="90">
        <v>0</v>
      </c>
      <c r="P3959" s="90">
        <v>0</v>
      </c>
      <c r="Q3959" s="90">
        <v>0</v>
      </c>
      <c r="R3959" s="90">
        <v>0</v>
      </c>
    </row>
    <row r="3960" spans="1:18" ht="18.600000000000001" thickBot="1" x14ac:dyDescent="0.35">
      <c r="A3960" s="2">
        <v>2022</v>
      </c>
      <c r="B3960" s="157" t="s">
        <v>420</v>
      </c>
      <c r="C3960" s="121" t="s">
        <v>171</v>
      </c>
      <c r="D3960" s="21" t="s">
        <v>18</v>
      </c>
      <c r="E3960" s="21">
        <v>20</v>
      </c>
      <c r="F3960" s="21" t="s">
        <v>19</v>
      </c>
      <c r="G3960" s="88" t="s">
        <v>173</v>
      </c>
      <c r="H3960" s="90">
        <v>3100000000</v>
      </c>
      <c r="I3960" s="90">
        <v>0</v>
      </c>
      <c r="J3960" s="90">
        <v>0</v>
      </c>
      <c r="K3960" s="90">
        <v>0</v>
      </c>
      <c r="L3960" s="90">
        <v>0</v>
      </c>
      <c r="M3960" s="90">
        <f t="shared" si="1921"/>
        <v>0</v>
      </c>
      <c r="N3960" s="90">
        <f t="shared" si="1939"/>
        <v>3100000000</v>
      </c>
      <c r="O3960" s="90">
        <v>17200000</v>
      </c>
      <c r="P3960" s="90">
        <v>9637398.6799999997</v>
      </c>
      <c r="Q3960" s="90">
        <v>9637398.6799999997</v>
      </c>
      <c r="R3960" s="90">
        <v>9637398.6799999997</v>
      </c>
    </row>
    <row r="3961" spans="1:18" ht="18.600000000000001" thickBot="1" x14ac:dyDescent="0.35">
      <c r="A3961" s="2">
        <v>2022</v>
      </c>
      <c r="B3961" s="157" t="s">
        <v>420</v>
      </c>
      <c r="C3961" s="121" t="s">
        <v>174</v>
      </c>
      <c r="D3961" s="21" t="s">
        <v>18</v>
      </c>
      <c r="E3961" s="21">
        <v>20</v>
      </c>
      <c r="F3961" s="21" t="s">
        <v>19</v>
      </c>
      <c r="G3961" s="88" t="s">
        <v>175</v>
      </c>
      <c r="H3961" s="90">
        <v>4532396000</v>
      </c>
      <c r="I3961" s="90">
        <v>0</v>
      </c>
      <c r="J3961" s="90">
        <v>0</v>
      </c>
      <c r="K3961" s="90">
        <v>0</v>
      </c>
      <c r="L3961" s="90">
        <v>0</v>
      </c>
      <c r="M3961" s="90">
        <f t="shared" si="1921"/>
        <v>0</v>
      </c>
      <c r="N3961" s="90">
        <f t="shared" si="1939"/>
        <v>4532396000</v>
      </c>
      <c r="O3961" s="90">
        <v>32050000</v>
      </c>
      <c r="P3961" s="90">
        <v>31195085.359999999</v>
      </c>
      <c r="Q3961" s="90">
        <v>31195085.359999999</v>
      </c>
      <c r="R3961" s="90">
        <v>31195085.359999999</v>
      </c>
    </row>
    <row r="3962" spans="1:18" ht="31.8" thickBot="1" x14ac:dyDescent="0.35">
      <c r="A3962" s="2">
        <v>2022</v>
      </c>
      <c r="B3962" s="157" t="s">
        <v>420</v>
      </c>
      <c r="C3962" s="120" t="s">
        <v>176</v>
      </c>
      <c r="D3962" s="58" t="s">
        <v>18</v>
      </c>
      <c r="E3962" s="58">
        <v>20</v>
      </c>
      <c r="F3962" s="58" t="s">
        <v>19</v>
      </c>
      <c r="G3962" s="85" t="s">
        <v>177</v>
      </c>
      <c r="H3962" s="95">
        <f t="shared" ref="H3962:L3963" si="1943">+H3963</f>
        <v>14051472000</v>
      </c>
      <c r="I3962" s="95">
        <f t="shared" si="1943"/>
        <v>0</v>
      </c>
      <c r="J3962" s="95">
        <f t="shared" si="1943"/>
        <v>0</v>
      </c>
      <c r="K3962" s="95">
        <f t="shared" si="1943"/>
        <v>0</v>
      </c>
      <c r="L3962" s="95">
        <f t="shared" si="1943"/>
        <v>0</v>
      </c>
      <c r="M3962" s="95">
        <f t="shared" si="1921"/>
        <v>0</v>
      </c>
      <c r="N3962" s="95">
        <f>+N3963</f>
        <v>14051472000</v>
      </c>
      <c r="O3962" s="95">
        <f t="shared" ref="O3962:R3963" si="1944">+O3963</f>
        <v>0</v>
      </c>
      <c r="P3962" s="95">
        <f t="shared" si="1944"/>
        <v>0</v>
      </c>
      <c r="Q3962" s="95">
        <f t="shared" si="1944"/>
        <v>0</v>
      </c>
      <c r="R3962" s="95">
        <f t="shared" si="1944"/>
        <v>0</v>
      </c>
    </row>
    <row r="3963" spans="1:18" ht="18.600000000000001" thickBot="1" x14ac:dyDescent="0.35">
      <c r="A3963" s="2">
        <v>2022</v>
      </c>
      <c r="B3963" s="157" t="s">
        <v>420</v>
      </c>
      <c r="C3963" s="120" t="s">
        <v>178</v>
      </c>
      <c r="D3963" s="58" t="s">
        <v>18</v>
      </c>
      <c r="E3963" s="58">
        <v>20</v>
      </c>
      <c r="F3963" s="58" t="s">
        <v>19</v>
      </c>
      <c r="G3963" s="85" t="s">
        <v>179</v>
      </c>
      <c r="H3963" s="95">
        <f t="shared" si="1943"/>
        <v>14051472000</v>
      </c>
      <c r="I3963" s="95">
        <f t="shared" si="1943"/>
        <v>0</v>
      </c>
      <c r="J3963" s="95">
        <f t="shared" si="1943"/>
        <v>0</v>
      </c>
      <c r="K3963" s="95">
        <f t="shared" si="1943"/>
        <v>0</v>
      </c>
      <c r="L3963" s="95">
        <f t="shared" si="1943"/>
        <v>0</v>
      </c>
      <c r="M3963" s="95">
        <f t="shared" si="1921"/>
        <v>0</v>
      </c>
      <c r="N3963" s="95">
        <f>+N3964</f>
        <v>14051472000</v>
      </c>
      <c r="O3963" s="95">
        <f t="shared" si="1944"/>
        <v>0</v>
      </c>
      <c r="P3963" s="95">
        <f t="shared" si="1944"/>
        <v>0</v>
      </c>
      <c r="Q3963" s="95">
        <f t="shared" si="1944"/>
        <v>0</v>
      </c>
      <c r="R3963" s="95">
        <f t="shared" si="1944"/>
        <v>0</v>
      </c>
    </row>
    <row r="3964" spans="1:18" ht="18.600000000000001" thickBot="1" x14ac:dyDescent="0.35">
      <c r="A3964" s="2">
        <v>2022</v>
      </c>
      <c r="B3964" s="157" t="s">
        <v>420</v>
      </c>
      <c r="C3964" s="124" t="s">
        <v>180</v>
      </c>
      <c r="D3964" s="37" t="s">
        <v>18</v>
      </c>
      <c r="E3964" s="37">
        <v>20</v>
      </c>
      <c r="F3964" s="37" t="s">
        <v>19</v>
      </c>
      <c r="G3964" s="99" t="s">
        <v>181</v>
      </c>
      <c r="H3964" s="100">
        <v>14051472000</v>
      </c>
      <c r="I3964" s="100">
        <v>0</v>
      </c>
      <c r="J3964" s="100">
        <v>0</v>
      </c>
      <c r="K3964" s="100"/>
      <c r="L3964" s="100">
        <v>0</v>
      </c>
      <c r="M3964" s="100">
        <f t="shared" si="1921"/>
        <v>0</v>
      </c>
      <c r="N3964" s="100">
        <f>+H3964+M3964</f>
        <v>14051472000</v>
      </c>
      <c r="O3964" s="90">
        <v>0</v>
      </c>
      <c r="P3964" s="90">
        <v>0</v>
      </c>
      <c r="Q3964" s="90">
        <v>0</v>
      </c>
      <c r="R3964" s="90">
        <v>0</v>
      </c>
    </row>
    <row r="3965" spans="1:18" ht="18.600000000000001" thickBot="1" x14ac:dyDescent="0.35">
      <c r="A3965" s="2">
        <v>2022</v>
      </c>
      <c r="B3965" s="157" t="s">
        <v>420</v>
      </c>
      <c r="C3965" s="146" t="s">
        <v>182</v>
      </c>
      <c r="D3965" s="158" t="s">
        <v>172</v>
      </c>
      <c r="E3965" s="159">
        <v>11</v>
      </c>
      <c r="F3965" s="158" t="s">
        <v>189</v>
      </c>
      <c r="G3965" s="148" t="s">
        <v>183</v>
      </c>
      <c r="H3965" s="149">
        <f t="shared" ref="H3965:L3967" si="1945">+H3967</f>
        <v>139786580047</v>
      </c>
      <c r="I3965" s="149">
        <f t="shared" si="1945"/>
        <v>0</v>
      </c>
      <c r="J3965" s="149">
        <f t="shared" si="1945"/>
        <v>0</v>
      </c>
      <c r="K3965" s="149">
        <f t="shared" si="1945"/>
        <v>0</v>
      </c>
      <c r="L3965" s="149">
        <f t="shared" si="1945"/>
        <v>0</v>
      </c>
      <c r="M3965" s="149">
        <f t="shared" si="1921"/>
        <v>0</v>
      </c>
      <c r="N3965" s="149">
        <f>+N3967</f>
        <v>139786580047</v>
      </c>
      <c r="O3965" s="149">
        <f t="shared" ref="O3965:R3967" si="1946">+O3967</f>
        <v>0</v>
      </c>
      <c r="P3965" s="149">
        <f t="shared" si="1946"/>
        <v>0</v>
      </c>
      <c r="Q3965" s="149">
        <f t="shared" si="1946"/>
        <v>0</v>
      </c>
      <c r="R3965" s="149">
        <f t="shared" si="1946"/>
        <v>0</v>
      </c>
    </row>
    <row r="3966" spans="1:18" ht="18.600000000000001" thickBot="1" x14ac:dyDescent="0.35">
      <c r="A3966" s="2">
        <v>2022</v>
      </c>
      <c r="B3966" s="157" t="s">
        <v>420</v>
      </c>
      <c r="C3966" s="146" t="s">
        <v>182</v>
      </c>
      <c r="D3966" s="158" t="s">
        <v>172</v>
      </c>
      <c r="E3966" s="159">
        <v>11</v>
      </c>
      <c r="F3966" s="158" t="s">
        <v>19</v>
      </c>
      <c r="G3966" s="148" t="s">
        <v>183</v>
      </c>
      <c r="H3966" s="149">
        <f t="shared" si="1945"/>
        <v>1027817755000</v>
      </c>
      <c r="I3966" s="149">
        <f t="shared" si="1945"/>
        <v>0</v>
      </c>
      <c r="J3966" s="149">
        <f t="shared" si="1945"/>
        <v>0</v>
      </c>
      <c r="K3966" s="149">
        <f t="shared" si="1945"/>
        <v>0</v>
      </c>
      <c r="L3966" s="149">
        <f t="shared" si="1945"/>
        <v>0</v>
      </c>
      <c r="M3966" s="149">
        <f t="shared" si="1921"/>
        <v>0</v>
      </c>
      <c r="N3966" s="149">
        <f>+N3968</f>
        <v>1027817755000</v>
      </c>
      <c r="O3966" s="149">
        <f t="shared" si="1946"/>
        <v>157603582277</v>
      </c>
      <c r="P3966" s="149">
        <f t="shared" si="1946"/>
        <v>157603582277</v>
      </c>
      <c r="Q3966" s="149">
        <f t="shared" si="1946"/>
        <v>157603582277</v>
      </c>
      <c r="R3966" s="149">
        <f t="shared" si="1946"/>
        <v>157603582277</v>
      </c>
    </row>
    <row r="3967" spans="1:18" ht="18.600000000000001" thickBot="1" x14ac:dyDescent="0.35">
      <c r="A3967" s="2">
        <v>2022</v>
      </c>
      <c r="B3967" s="157" t="s">
        <v>420</v>
      </c>
      <c r="C3967" s="120" t="s">
        <v>191</v>
      </c>
      <c r="D3967" s="16" t="s">
        <v>172</v>
      </c>
      <c r="E3967" s="16">
        <v>11</v>
      </c>
      <c r="F3967" s="16" t="s">
        <v>189</v>
      </c>
      <c r="G3967" s="85" t="s">
        <v>192</v>
      </c>
      <c r="H3967" s="45">
        <f t="shared" si="1945"/>
        <v>139786580047</v>
      </c>
      <c r="I3967" s="45">
        <f t="shared" si="1945"/>
        <v>0</v>
      </c>
      <c r="J3967" s="45">
        <f t="shared" si="1945"/>
        <v>0</v>
      </c>
      <c r="K3967" s="45">
        <f t="shared" si="1945"/>
        <v>0</v>
      </c>
      <c r="L3967" s="45">
        <f t="shared" si="1945"/>
        <v>0</v>
      </c>
      <c r="M3967" s="45">
        <f t="shared" si="1921"/>
        <v>0</v>
      </c>
      <c r="N3967" s="45">
        <f>+N3969</f>
        <v>139786580047</v>
      </c>
      <c r="O3967" s="45">
        <f t="shared" si="1946"/>
        <v>0</v>
      </c>
      <c r="P3967" s="45">
        <f t="shared" si="1946"/>
        <v>0</v>
      </c>
      <c r="Q3967" s="45">
        <f t="shared" si="1946"/>
        <v>0</v>
      </c>
      <c r="R3967" s="45">
        <f t="shared" si="1946"/>
        <v>0</v>
      </c>
    </row>
    <row r="3968" spans="1:18" ht="18.600000000000001" thickBot="1" x14ac:dyDescent="0.35">
      <c r="A3968" s="2">
        <v>2022</v>
      </c>
      <c r="B3968" s="157" t="s">
        <v>420</v>
      </c>
      <c r="C3968" s="120" t="s">
        <v>191</v>
      </c>
      <c r="D3968" s="58" t="s">
        <v>172</v>
      </c>
      <c r="E3968" s="58">
        <v>11</v>
      </c>
      <c r="F3968" s="58" t="s">
        <v>19</v>
      </c>
      <c r="G3968" s="85" t="s">
        <v>192</v>
      </c>
      <c r="H3968" s="45">
        <f>+H3972</f>
        <v>1027817755000</v>
      </c>
      <c r="I3968" s="45">
        <f>+I3972</f>
        <v>0</v>
      </c>
      <c r="J3968" s="45">
        <f>+J3972</f>
        <v>0</v>
      </c>
      <c r="K3968" s="45">
        <f>+K3972</f>
        <v>0</v>
      </c>
      <c r="L3968" s="45">
        <f>+L3972</f>
        <v>0</v>
      </c>
      <c r="M3968" s="45">
        <f t="shared" si="1921"/>
        <v>0</v>
      </c>
      <c r="N3968" s="45">
        <f>+N3972</f>
        <v>1027817755000</v>
      </c>
      <c r="O3968" s="45">
        <f t="shared" ref="O3968:R3968" si="1947">+O3972</f>
        <v>157603582277</v>
      </c>
      <c r="P3968" s="45">
        <f t="shared" si="1947"/>
        <v>157603582277</v>
      </c>
      <c r="Q3968" s="45">
        <f t="shared" si="1947"/>
        <v>157603582277</v>
      </c>
      <c r="R3968" s="45">
        <f t="shared" si="1947"/>
        <v>157603582277</v>
      </c>
    </row>
    <row r="3969" spans="1:18" ht="18.600000000000001" thickBot="1" x14ac:dyDescent="0.35">
      <c r="A3969" s="2">
        <v>2022</v>
      </c>
      <c r="B3969" s="157" t="s">
        <v>420</v>
      </c>
      <c r="C3969" s="120" t="s">
        <v>435</v>
      </c>
      <c r="D3969" s="16" t="s">
        <v>172</v>
      </c>
      <c r="E3969" s="16">
        <v>11</v>
      </c>
      <c r="F3969" s="16" t="s">
        <v>189</v>
      </c>
      <c r="G3969" s="85" t="s">
        <v>187</v>
      </c>
      <c r="H3969" s="45">
        <f t="shared" ref="H3969:L3970" si="1948">+H3970</f>
        <v>139786580047</v>
      </c>
      <c r="I3969" s="45">
        <f t="shared" si="1948"/>
        <v>0</v>
      </c>
      <c r="J3969" s="45">
        <f t="shared" si="1948"/>
        <v>0</v>
      </c>
      <c r="K3969" s="45">
        <f t="shared" si="1948"/>
        <v>0</v>
      </c>
      <c r="L3969" s="45">
        <f t="shared" si="1948"/>
        <v>0</v>
      </c>
      <c r="M3969" s="45">
        <f t="shared" si="1921"/>
        <v>0</v>
      </c>
      <c r="N3969" s="45">
        <f>+N3970</f>
        <v>139786580047</v>
      </c>
      <c r="O3969" s="45">
        <f t="shared" ref="O3969:P3970" si="1949">+O3970</f>
        <v>0</v>
      </c>
      <c r="P3969" s="45">
        <f t="shared" si="1949"/>
        <v>0</v>
      </c>
      <c r="Q3969" s="45">
        <f>+Q3970</f>
        <v>0</v>
      </c>
      <c r="R3969" s="45">
        <f>+R3970</f>
        <v>0</v>
      </c>
    </row>
    <row r="3970" spans="1:18" ht="18.600000000000001" thickBot="1" x14ac:dyDescent="0.35">
      <c r="A3970" s="2">
        <v>2022</v>
      </c>
      <c r="B3970" s="157" t="s">
        <v>420</v>
      </c>
      <c r="C3970" s="120" t="s">
        <v>436</v>
      </c>
      <c r="D3970" s="16" t="s">
        <v>172</v>
      </c>
      <c r="E3970" s="16">
        <v>11</v>
      </c>
      <c r="F3970" s="16" t="s">
        <v>189</v>
      </c>
      <c r="G3970" s="85" t="s">
        <v>190</v>
      </c>
      <c r="H3970" s="45">
        <f t="shared" si="1948"/>
        <v>139786580047</v>
      </c>
      <c r="I3970" s="45">
        <f t="shared" si="1948"/>
        <v>0</v>
      </c>
      <c r="J3970" s="45">
        <f t="shared" si="1948"/>
        <v>0</v>
      </c>
      <c r="K3970" s="45">
        <f t="shared" si="1948"/>
        <v>0</v>
      </c>
      <c r="L3970" s="45">
        <f t="shared" si="1948"/>
        <v>0</v>
      </c>
      <c r="M3970" s="45">
        <f t="shared" si="1921"/>
        <v>0</v>
      </c>
      <c r="N3970" s="45">
        <f>+N3971</f>
        <v>139786580047</v>
      </c>
      <c r="O3970" s="45">
        <f t="shared" si="1949"/>
        <v>0</v>
      </c>
      <c r="P3970" s="45">
        <f t="shared" si="1949"/>
        <v>0</v>
      </c>
      <c r="Q3970" s="45">
        <f>+Q3971</f>
        <v>0</v>
      </c>
      <c r="R3970" s="45">
        <f>+R3971</f>
        <v>0</v>
      </c>
    </row>
    <row r="3971" spans="1:18" ht="18.600000000000001" thickBot="1" x14ac:dyDescent="0.35">
      <c r="A3971" s="2">
        <v>2022</v>
      </c>
      <c r="B3971" s="157" t="s">
        <v>420</v>
      </c>
      <c r="C3971" s="121" t="s">
        <v>437</v>
      </c>
      <c r="D3971" s="21" t="s">
        <v>172</v>
      </c>
      <c r="E3971" s="21">
        <v>11</v>
      </c>
      <c r="F3971" s="21" t="s">
        <v>189</v>
      </c>
      <c r="G3971" s="88" t="s">
        <v>172</v>
      </c>
      <c r="H3971" s="47">
        <v>139786580047</v>
      </c>
      <c r="I3971" s="47">
        <v>0</v>
      </c>
      <c r="J3971" s="47">
        <v>0</v>
      </c>
      <c r="K3971" s="47"/>
      <c r="L3971" s="47">
        <v>0</v>
      </c>
      <c r="M3971" s="47">
        <f t="shared" si="1921"/>
        <v>0</v>
      </c>
      <c r="N3971" s="47">
        <f>+H3971+M3971</f>
        <v>139786580047</v>
      </c>
      <c r="O3971" s="90">
        <v>0</v>
      </c>
      <c r="P3971" s="90">
        <v>0</v>
      </c>
      <c r="Q3971" s="90">
        <v>0</v>
      </c>
      <c r="R3971" s="90">
        <v>0</v>
      </c>
    </row>
    <row r="3972" spans="1:18" ht="18.600000000000001" thickBot="1" x14ac:dyDescent="0.35">
      <c r="A3972" s="2">
        <v>2022</v>
      </c>
      <c r="B3972" s="157" t="s">
        <v>420</v>
      </c>
      <c r="C3972" s="120" t="s">
        <v>193</v>
      </c>
      <c r="D3972" s="58" t="s">
        <v>172</v>
      </c>
      <c r="E3972" s="58">
        <v>11</v>
      </c>
      <c r="F3972" s="58" t="s">
        <v>19</v>
      </c>
      <c r="G3972" s="85" t="s">
        <v>194</v>
      </c>
      <c r="H3972" s="45">
        <f>+H3973</f>
        <v>1027817755000</v>
      </c>
      <c r="I3972" s="45">
        <f>+I3973</f>
        <v>0</v>
      </c>
      <c r="J3972" s="45">
        <f>+J3973</f>
        <v>0</v>
      </c>
      <c r="K3972" s="45">
        <f>+K3973</f>
        <v>0</v>
      </c>
      <c r="L3972" s="45">
        <f>+L3973</f>
        <v>0</v>
      </c>
      <c r="M3972" s="45">
        <f t="shared" si="1921"/>
        <v>0</v>
      </c>
      <c r="N3972" s="45">
        <f>+N3973</f>
        <v>1027817755000</v>
      </c>
      <c r="O3972" s="45">
        <f t="shared" ref="O3972:R3972" si="1950">+O3973</f>
        <v>157603582277</v>
      </c>
      <c r="P3972" s="45">
        <f t="shared" si="1950"/>
        <v>157603582277</v>
      </c>
      <c r="Q3972" s="45">
        <f t="shared" si="1950"/>
        <v>157603582277</v>
      </c>
      <c r="R3972" s="45">
        <f t="shared" si="1950"/>
        <v>157603582277</v>
      </c>
    </row>
    <row r="3973" spans="1:18" ht="18.600000000000001" thickBot="1" x14ac:dyDescent="0.35">
      <c r="A3973" s="2">
        <v>2022</v>
      </c>
      <c r="B3973" s="157" t="s">
        <v>420</v>
      </c>
      <c r="C3973" s="124" t="s">
        <v>195</v>
      </c>
      <c r="D3973" s="37" t="s">
        <v>172</v>
      </c>
      <c r="E3973" s="37">
        <v>11</v>
      </c>
      <c r="F3973" s="37" t="s">
        <v>19</v>
      </c>
      <c r="G3973" s="99" t="s">
        <v>196</v>
      </c>
      <c r="H3973" s="90">
        <v>1027817755000</v>
      </c>
      <c r="I3973" s="49">
        <v>0</v>
      </c>
      <c r="J3973" s="49">
        <v>0</v>
      </c>
      <c r="K3973" s="49">
        <v>0</v>
      </c>
      <c r="L3973" s="49">
        <v>0</v>
      </c>
      <c r="M3973" s="49">
        <f t="shared" si="1921"/>
        <v>0</v>
      </c>
      <c r="N3973" s="49">
        <f>+H3973+M3973</f>
        <v>1027817755000</v>
      </c>
      <c r="O3973" s="90">
        <v>157603582277</v>
      </c>
      <c r="P3973" s="90">
        <v>157603582277</v>
      </c>
      <c r="Q3973" s="90">
        <v>157603582277</v>
      </c>
      <c r="R3973" s="90">
        <v>157603582277</v>
      </c>
    </row>
    <row r="3974" spans="1:18" ht="18.600000000000001" thickBot="1" x14ac:dyDescent="0.35">
      <c r="A3974" s="2">
        <v>2022</v>
      </c>
      <c r="B3974" s="157" t="s">
        <v>420</v>
      </c>
      <c r="C3974" s="146" t="s">
        <v>197</v>
      </c>
      <c r="D3974" s="158" t="s">
        <v>172</v>
      </c>
      <c r="E3974" s="159">
        <v>11</v>
      </c>
      <c r="F3974" s="158" t="s">
        <v>19</v>
      </c>
      <c r="G3974" s="148" t="s">
        <v>440</v>
      </c>
      <c r="H3974" s="149">
        <f>+H3977</f>
        <v>25000000000</v>
      </c>
      <c r="I3974" s="149">
        <f>+I3977</f>
        <v>0</v>
      </c>
      <c r="J3974" s="149">
        <f>+J3977</f>
        <v>0</v>
      </c>
      <c r="K3974" s="149">
        <f>+K3977</f>
        <v>0</v>
      </c>
      <c r="L3974" s="149">
        <f>+L3977</f>
        <v>0</v>
      </c>
      <c r="M3974" s="149">
        <f t="shared" si="1921"/>
        <v>0</v>
      </c>
      <c r="N3974" s="149">
        <f>+N3977</f>
        <v>25000000000</v>
      </c>
      <c r="O3974" s="149">
        <f t="shared" ref="O3974:R3974" si="1951">+O3977</f>
        <v>4234124000</v>
      </c>
      <c r="P3974" s="149">
        <f t="shared" si="1951"/>
        <v>715167733.46000004</v>
      </c>
      <c r="Q3974" s="149">
        <f t="shared" si="1951"/>
        <v>715167733.46000004</v>
      </c>
      <c r="R3974" s="149">
        <f t="shared" si="1951"/>
        <v>715167733.46000004</v>
      </c>
    </row>
    <row r="3975" spans="1:18" ht="18.600000000000001" thickBot="1" x14ac:dyDescent="0.35">
      <c r="A3975" s="2">
        <v>2022</v>
      </c>
      <c r="B3975" s="157" t="s">
        <v>420</v>
      </c>
      <c r="C3975" s="146" t="s">
        <v>197</v>
      </c>
      <c r="D3975" s="158" t="s">
        <v>172</v>
      </c>
      <c r="E3975" s="159">
        <v>13</v>
      </c>
      <c r="F3975" s="158" t="s">
        <v>19</v>
      </c>
      <c r="G3975" s="148" t="s">
        <v>440</v>
      </c>
      <c r="H3975" s="149">
        <f>+H3978+H4083+H4093+H4107+H4117+H4123</f>
        <v>4393946143700</v>
      </c>
      <c r="I3975" s="149">
        <f>+I3978+I4083+I4093+I4107+I4117+I4123</f>
        <v>0</v>
      </c>
      <c r="J3975" s="149">
        <f>+J3978+J4083+J4093+J4107+J4117+J4123</f>
        <v>0</v>
      </c>
      <c r="K3975" s="149">
        <f>+K3978+K4083+K4093+K4107+K4117+K4123</f>
        <v>0</v>
      </c>
      <c r="L3975" s="149">
        <f>+L3978+L4083+L4093+L4107+L4117+L4123</f>
        <v>0</v>
      </c>
      <c r="M3975" s="149">
        <f t="shared" ref="M3975:M4038" si="1952">+I3975-J3975+K3975-L3975</f>
        <v>0</v>
      </c>
      <c r="N3975" s="149">
        <f>+N3978+N4083+N4093+N4107+N4117+N4123</f>
        <v>4393946143700</v>
      </c>
      <c r="O3975" s="149">
        <f t="shared" ref="O3975:R3975" si="1953">+O3978+O4083+O4093+O4107+O4117+O4123</f>
        <v>4273024415934.6099</v>
      </c>
      <c r="P3975" s="149">
        <f t="shared" si="1953"/>
        <v>4270172490013.9404</v>
      </c>
      <c r="Q3975" s="149">
        <f t="shared" si="1953"/>
        <v>326018937562.82007</v>
      </c>
      <c r="R3975" s="149">
        <f t="shared" si="1953"/>
        <v>325997638458.82007</v>
      </c>
    </row>
    <row r="3976" spans="1:18" ht="18.600000000000001" thickBot="1" x14ac:dyDescent="0.35">
      <c r="A3976" s="2">
        <v>2022</v>
      </c>
      <c r="B3976" s="157" t="s">
        <v>420</v>
      </c>
      <c r="C3976" s="160" t="s">
        <v>197</v>
      </c>
      <c r="D3976" s="161" t="s">
        <v>18</v>
      </c>
      <c r="E3976" s="159">
        <v>20</v>
      </c>
      <c r="F3976" s="158" t="s">
        <v>19</v>
      </c>
      <c r="G3976" s="148" t="s">
        <v>440</v>
      </c>
      <c r="H3976" s="149">
        <f>+H4094+H4124</f>
        <v>86235881312</v>
      </c>
      <c r="I3976" s="149">
        <f>+I4094+I4124</f>
        <v>0</v>
      </c>
      <c r="J3976" s="149">
        <f>+J4094+J4124</f>
        <v>0</v>
      </c>
      <c r="K3976" s="149">
        <f>+K4094+K4124</f>
        <v>0</v>
      </c>
      <c r="L3976" s="149">
        <f>+L4094+L4124</f>
        <v>0</v>
      </c>
      <c r="M3976" s="149">
        <f t="shared" si="1952"/>
        <v>0</v>
      </c>
      <c r="N3976" s="149">
        <f>+N4094+N4124</f>
        <v>86235881312</v>
      </c>
      <c r="O3976" s="149">
        <f t="shared" ref="O3976:R3976" si="1954">+O4094+O4124</f>
        <v>49002053305</v>
      </c>
      <c r="P3976" s="149">
        <f t="shared" si="1954"/>
        <v>46317131484</v>
      </c>
      <c r="Q3976" s="149">
        <f t="shared" si="1954"/>
        <v>5697780308.3000002</v>
      </c>
      <c r="R3976" s="150">
        <f t="shared" si="1954"/>
        <v>5697780308.3000002</v>
      </c>
    </row>
    <row r="3977" spans="1:18" ht="18.600000000000001" thickBot="1" x14ac:dyDescent="0.35">
      <c r="A3977" s="2">
        <v>2022</v>
      </c>
      <c r="B3977" s="157" t="s">
        <v>420</v>
      </c>
      <c r="C3977" s="120" t="s">
        <v>198</v>
      </c>
      <c r="D3977" s="11" t="s">
        <v>172</v>
      </c>
      <c r="E3977" s="11">
        <v>11</v>
      </c>
      <c r="F3977" s="11" t="s">
        <v>19</v>
      </c>
      <c r="G3977" s="82" t="s">
        <v>199</v>
      </c>
      <c r="H3977" s="102">
        <f t="shared" ref="H3977:L3978" si="1955">+H3979</f>
        <v>25000000000</v>
      </c>
      <c r="I3977" s="102">
        <f t="shared" si="1955"/>
        <v>0</v>
      </c>
      <c r="J3977" s="102">
        <f t="shared" si="1955"/>
        <v>0</v>
      </c>
      <c r="K3977" s="102">
        <f t="shared" si="1955"/>
        <v>0</v>
      </c>
      <c r="L3977" s="102">
        <f t="shared" si="1955"/>
        <v>0</v>
      </c>
      <c r="M3977" s="102">
        <f t="shared" si="1952"/>
        <v>0</v>
      </c>
      <c r="N3977" s="102">
        <f>+N3979</f>
        <v>25000000000</v>
      </c>
      <c r="O3977" s="102">
        <f t="shared" ref="O3977:R3978" si="1956">+O3979</f>
        <v>4234124000</v>
      </c>
      <c r="P3977" s="102">
        <f t="shared" si="1956"/>
        <v>715167733.46000004</v>
      </c>
      <c r="Q3977" s="102">
        <f t="shared" si="1956"/>
        <v>715167733.46000004</v>
      </c>
      <c r="R3977" s="102">
        <f t="shared" si="1956"/>
        <v>715167733.46000004</v>
      </c>
    </row>
    <row r="3978" spans="1:18" ht="18.600000000000001" thickBot="1" x14ac:dyDescent="0.35">
      <c r="A3978" s="2">
        <v>2022</v>
      </c>
      <c r="B3978" s="157" t="s">
        <v>420</v>
      </c>
      <c r="C3978" s="120" t="s">
        <v>198</v>
      </c>
      <c r="D3978" s="16" t="s">
        <v>172</v>
      </c>
      <c r="E3978" s="16">
        <v>13</v>
      </c>
      <c r="F3978" s="16" t="s">
        <v>19</v>
      </c>
      <c r="G3978" s="85" t="s">
        <v>199</v>
      </c>
      <c r="H3978" s="95">
        <f t="shared" si="1955"/>
        <v>4326815240292</v>
      </c>
      <c r="I3978" s="95">
        <f t="shared" si="1955"/>
        <v>0</v>
      </c>
      <c r="J3978" s="95">
        <f t="shared" si="1955"/>
        <v>0</v>
      </c>
      <c r="K3978" s="95">
        <f t="shared" si="1955"/>
        <v>0</v>
      </c>
      <c r="L3978" s="95">
        <f t="shared" si="1955"/>
        <v>0</v>
      </c>
      <c r="M3978" s="95">
        <f t="shared" si="1952"/>
        <v>0</v>
      </c>
      <c r="N3978" s="95">
        <f>+N3980</f>
        <v>4326815240292</v>
      </c>
      <c r="O3978" s="95">
        <f t="shared" si="1956"/>
        <v>4246071918663.5</v>
      </c>
      <c r="P3978" s="95">
        <f t="shared" si="1956"/>
        <v>4245248317160.6899</v>
      </c>
      <c r="Q3978" s="95">
        <f t="shared" si="1956"/>
        <v>319671526563.08002</v>
      </c>
      <c r="R3978" s="95">
        <f t="shared" si="1956"/>
        <v>319665010014.08002</v>
      </c>
    </row>
    <row r="3979" spans="1:18" ht="18.600000000000001" thickBot="1" x14ac:dyDescent="0.35">
      <c r="A3979" s="2">
        <v>2022</v>
      </c>
      <c r="B3979" s="157" t="s">
        <v>420</v>
      </c>
      <c r="C3979" s="120" t="s">
        <v>200</v>
      </c>
      <c r="D3979" s="16" t="s">
        <v>172</v>
      </c>
      <c r="E3979" s="16">
        <v>11</v>
      </c>
      <c r="F3979" s="16" t="s">
        <v>19</v>
      </c>
      <c r="G3979" s="85" t="s">
        <v>201</v>
      </c>
      <c r="H3979" s="95">
        <f>+H4075</f>
        <v>25000000000</v>
      </c>
      <c r="I3979" s="95">
        <f>+I4075</f>
        <v>0</v>
      </c>
      <c r="J3979" s="95">
        <f>+J4075</f>
        <v>0</v>
      </c>
      <c r="K3979" s="95">
        <f>+K4075</f>
        <v>0</v>
      </c>
      <c r="L3979" s="95">
        <f>+L4075</f>
        <v>0</v>
      </c>
      <c r="M3979" s="95">
        <f t="shared" si="1952"/>
        <v>0</v>
      </c>
      <c r="N3979" s="95">
        <f>+N4075</f>
        <v>25000000000</v>
      </c>
      <c r="O3979" s="95">
        <f t="shared" ref="O3979:R3979" si="1957">+O4075</f>
        <v>4234124000</v>
      </c>
      <c r="P3979" s="95">
        <f t="shared" si="1957"/>
        <v>715167733.46000004</v>
      </c>
      <c r="Q3979" s="95">
        <f t="shared" si="1957"/>
        <v>715167733.46000004</v>
      </c>
      <c r="R3979" s="95">
        <f t="shared" si="1957"/>
        <v>715167733.46000004</v>
      </c>
    </row>
    <row r="3980" spans="1:18" ht="18.600000000000001" thickBot="1" x14ac:dyDescent="0.35">
      <c r="A3980" s="2">
        <v>2022</v>
      </c>
      <c r="B3980" s="157" t="s">
        <v>420</v>
      </c>
      <c r="C3980" s="120" t="s">
        <v>200</v>
      </c>
      <c r="D3980" s="16" t="s">
        <v>172</v>
      </c>
      <c r="E3980" s="16">
        <v>13</v>
      </c>
      <c r="F3980" s="16" t="s">
        <v>19</v>
      </c>
      <c r="G3980" s="85" t="s">
        <v>201</v>
      </c>
      <c r="H3980" s="95">
        <f>+H3982+H3986+H3990+H3994+H3998+H4002+H4006+H4010+H4014+H4018+H4022+H4026+H4030+H4034+H4038+H4042+H4046+H4051+H4054+H4058+H4062+H4066+H4070+H4074</f>
        <v>4326815240292</v>
      </c>
      <c r="I3980" s="95">
        <f>+I3982+I3986+I3990+I3994+I3998+I4002+I4006+I4010+I4014+I4018+I4022+I4026+I4030+I4034+I4038+I4042+I4046+I4051+I4054+I4058+I4062+I4066+I4070+I4074</f>
        <v>0</v>
      </c>
      <c r="J3980" s="95">
        <f>+J3982+J3986+J3990+J3994+J3998+J4002+J4006+J4010+J4014+J4018+J4022+J4026+J4030+J4034+J4038+J4042+J4046+J4051+J4054+J4058+J4062+J4066+J4070+J4074</f>
        <v>0</v>
      </c>
      <c r="K3980" s="95">
        <f>+K3982+K3986+K3990+K3994+K3998+K4002+K4006+K4010+K4014+K4018+K4022+K4026+K4030+K4034+K4038+K4042+K4046+K4051+K4054+K4058+K4062+K4066+K4070+K4074</f>
        <v>0</v>
      </c>
      <c r="L3980" s="95">
        <f>+L3982+L3986+L3990+L3994+L3998+L4002+L4006+L4010+L4014+L4018+L4022+L4026+L4030+L4034+L4038+L4042+L4046+L4051+L4054+L4058+L4062+L4066+L4070+L4074</f>
        <v>0</v>
      </c>
      <c r="M3980" s="95">
        <f t="shared" si="1952"/>
        <v>0</v>
      </c>
      <c r="N3980" s="95">
        <f>+N3982+N3986+N3990+N3994+N3998+N4002+N4006+N4010+N4014+N4018+N4022+N4026+N4030+N4034+N4038+N4042+N4046+N4051+N4054+N4058+N4062+N4066+N4070+N4074</f>
        <v>4326815240292</v>
      </c>
      <c r="O3980" s="95">
        <f t="shared" ref="O3980:R3980" si="1958">+O3982+O3986+O3990+O3994+O3998+O4002+O4006+O4010+O4014+O4018+O4022+O4026+O4030+O4034+O4038+O4042+O4046+O4051+O4054+O4058+O4062+O4066+O4070+O4074</f>
        <v>4246071918663.5</v>
      </c>
      <c r="P3980" s="95">
        <f t="shared" si="1958"/>
        <v>4245248317160.6899</v>
      </c>
      <c r="Q3980" s="95">
        <f t="shared" si="1958"/>
        <v>319671526563.08002</v>
      </c>
      <c r="R3980" s="95">
        <f t="shared" si="1958"/>
        <v>319665010014.08002</v>
      </c>
    </row>
    <row r="3981" spans="1:18" ht="47.4" thickBot="1" x14ac:dyDescent="0.35">
      <c r="A3981" s="2">
        <v>2022</v>
      </c>
      <c r="B3981" s="157" t="s">
        <v>420</v>
      </c>
      <c r="C3981" s="120" t="s">
        <v>202</v>
      </c>
      <c r="D3981" s="16" t="s">
        <v>172</v>
      </c>
      <c r="E3981" s="16">
        <v>13</v>
      </c>
      <c r="F3981" s="16" t="s">
        <v>19</v>
      </c>
      <c r="G3981" s="85" t="s">
        <v>203</v>
      </c>
      <c r="H3981" s="95">
        <f t="shared" ref="H3981:L3983" si="1959">+H3982</f>
        <v>199229942693</v>
      </c>
      <c r="I3981" s="95">
        <f t="shared" si="1959"/>
        <v>0</v>
      </c>
      <c r="J3981" s="95">
        <f t="shared" si="1959"/>
        <v>0</v>
      </c>
      <c r="K3981" s="95">
        <f t="shared" si="1959"/>
        <v>0</v>
      </c>
      <c r="L3981" s="95">
        <f t="shared" si="1959"/>
        <v>0</v>
      </c>
      <c r="M3981" s="95">
        <f t="shared" si="1952"/>
        <v>0</v>
      </c>
      <c r="N3981" s="95">
        <f>+N3982</f>
        <v>199229942693</v>
      </c>
      <c r="O3981" s="95">
        <f t="shared" ref="O3981:R3983" si="1960">+O3982</f>
        <v>199229942693</v>
      </c>
      <c r="P3981" s="95">
        <f t="shared" si="1960"/>
        <v>199229942693</v>
      </c>
      <c r="Q3981" s="95">
        <f t="shared" si="1960"/>
        <v>667460180</v>
      </c>
      <c r="R3981" s="95">
        <f t="shared" si="1960"/>
        <v>667460180</v>
      </c>
    </row>
    <row r="3982" spans="1:18" ht="47.4" thickBot="1" x14ac:dyDescent="0.35">
      <c r="A3982" s="2">
        <v>2022</v>
      </c>
      <c r="B3982" s="157" t="s">
        <v>420</v>
      </c>
      <c r="C3982" s="120" t="s">
        <v>204</v>
      </c>
      <c r="D3982" s="16" t="s">
        <v>172</v>
      </c>
      <c r="E3982" s="16">
        <v>13</v>
      </c>
      <c r="F3982" s="16" t="s">
        <v>19</v>
      </c>
      <c r="G3982" s="85" t="s">
        <v>203</v>
      </c>
      <c r="H3982" s="95">
        <f t="shared" si="1959"/>
        <v>199229942693</v>
      </c>
      <c r="I3982" s="95">
        <f t="shared" si="1959"/>
        <v>0</v>
      </c>
      <c r="J3982" s="95">
        <f t="shared" si="1959"/>
        <v>0</v>
      </c>
      <c r="K3982" s="95">
        <f t="shared" si="1959"/>
        <v>0</v>
      </c>
      <c r="L3982" s="95">
        <f t="shared" si="1959"/>
        <v>0</v>
      </c>
      <c r="M3982" s="95">
        <f t="shared" si="1952"/>
        <v>0</v>
      </c>
      <c r="N3982" s="95">
        <f>+N3983</f>
        <v>199229942693</v>
      </c>
      <c r="O3982" s="95">
        <f t="shared" si="1960"/>
        <v>199229942693</v>
      </c>
      <c r="P3982" s="95">
        <f t="shared" si="1960"/>
        <v>199229942693</v>
      </c>
      <c r="Q3982" s="95">
        <f t="shared" si="1960"/>
        <v>667460180</v>
      </c>
      <c r="R3982" s="95">
        <f t="shared" si="1960"/>
        <v>667460180</v>
      </c>
    </row>
    <row r="3983" spans="1:18" ht="18.600000000000001" thickBot="1" x14ac:dyDescent="0.35">
      <c r="A3983" s="2">
        <v>2022</v>
      </c>
      <c r="B3983" s="157" t="s">
        <v>420</v>
      </c>
      <c r="C3983" s="120" t="s">
        <v>205</v>
      </c>
      <c r="D3983" s="16" t="s">
        <v>172</v>
      </c>
      <c r="E3983" s="16">
        <v>13</v>
      </c>
      <c r="F3983" s="16" t="s">
        <v>19</v>
      </c>
      <c r="G3983" s="85" t="s">
        <v>206</v>
      </c>
      <c r="H3983" s="95">
        <f t="shared" si="1959"/>
        <v>199229942693</v>
      </c>
      <c r="I3983" s="95">
        <f t="shared" si="1959"/>
        <v>0</v>
      </c>
      <c r="J3983" s="95">
        <f t="shared" si="1959"/>
        <v>0</v>
      </c>
      <c r="K3983" s="95">
        <f t="shared" si="1959"/>
        <v>0</v>
      </c>
      <c r="L3983" s="95">
        <f t="shared" si="1959"/>
        <v>0</v>
      </c>
      <c r="M3983" s="95">
        <f t="shared" si="1952"/>
        <v>0</v>
      </c>
      <c r="N3983" s="95">
        <f>+N3984</f>
        <v>199229942693</v>
      </c>
      <c r="O3983" s="95">
        <f t="shared" si="1960"/>
        <v>199229942693</v>
      </c>
      <c r="P3983" s="95">
        <f t="shared" si="1960"/>
        <v>199229942693</v>
      </c>
      <c r="Q3983" s="95">
        <f t="shared" si="1960"/>
        <v>667460180</v>
      </c>
      <c r="R3983" s="95">
        <f t="shared" si="1960"/>
        <v>667460180</v>
      </c>
    </row>
    <row r="3984" spans="1:18" ht="18.600000000000001" thickBot="1" x14ac:dyDescent="0.35">
      <c r="A3984" s="2">
        <v>2022</v>
      </c>
      <c r="B3984" s="157" t="s">
        <v>420</v>
      </c>
      <c r="C3984" s="121" t="s">
        <v>207</v>
      </c>
      <c r="D3984" s="21" t="s">
        <v>172</v>
      </c>
      <c r="E3984" s="21">
        <v>13</v>
      </c>
      <c r="F3984" s="21" t="s">
        <v>19</v>
      </c>
      <c r="G3984" s="88" t="s">
        <v>208</v>
      </c>
      <c r="H3984" s="90">
        <v>199229942693</v>
      </c>
      <c r="I3984" s="90">
        <v>0</v>
      </c>
      <c r="J3984" s="90">
        <v>0</v>
      </c>
      <c r="K3984" s="90">
        <v>0</v>
      </c>
      <c r="L3984" s="90">
        <v>0</v>
      </c>
      <c r="M3984" s="90">
        <f t="shared" si="1952"/>
        <v>0</v>
      </c>
      <c r="N3984" s="90">
        <f>+H3984+M3984</f>
        <v>199229942693</v>
      </c>
      <c r="O3984" s="90">
        <v>199229942693</v>
      </c>
      <c r="P3984" s="90">
        <v>199229942693</v>
      </c>
      <c r="Q3984" s="90">
        <v>667460180</v>
      </c>
      <c r="R3984" s="90">
        <v>667460180</v>
      </c>
    </row>
    <row r="3985" spans="1:18" ht="47.4" thickBot="1" x14ac:dyDescent="0.35">
      <c r="A3985" s="2">
        <v>2022</v>
      </c>
      <c r="B3985" s="157" t="s">
        <v>420</v>
      </c>
      <c r="C3985" s="120" t="s">
        <v>209</v>
      </c>
      <c r="D3985" s="16" t="s">
        <v>172</v>
      </c>
      <c r="E3985" s="16">
        <v>13</v>
      </c>
      <c r="F3985" s="16" t="s">
        <v>19</v>
      </c>
      <c r="G3985" s="85" t="s">
        <v>210</v>
      </c>
      <c r="H3985" s="95">
        <f t="shared" ref="H3985:L3987" si="1961">+H3986</f>
        <v>3111246158</v>
      </c>
      <c r="I3985" s="95">
        <f t="shared" si="1961"/>
        <v>0</v>
      </c>
      <c r="J3985" s="95">
        <f t="shared" si="1961"/>
        <v>0</v>
      </c>
      <c r="K3985" s="95">
        <f t="shared" si="1961"/>
        <v>0</v>
      </c>
      <c r="L3985" s="95">
        <f t="shared" si="1961"/>
        <v>0</v>
      </c>
      <c r="M3985" s="95">
        <f t="shared" si="1952"/>
        <v>0</v>
      </c>
      <c r="N3985" s="95">
        <f>+N3986</f>
        <v>3111246158</v>
      </c>
      <c r="O3985" s="95">
        <f t="shared" ref="O3985:R3987" si="1962">+O3986</f>
        <v>3111246158</v>
      </c>
      <c r="P3985" s="95">
        <f t="shared" si="1962"/>
        <v>3111246158</v>
      </c>
      <c r="Q3985" s="95">
        <f t="shared" si="1962"/>
        <v>0</v>
      </c>
      <c r="R3985" s="95">
        <f t="shared" si="1962"/>
        <v>0</v>
      </c>
    </row>
    <row r="3986" spans="1:18" ht="47.4" thickBot="1" x14ac:dyDescent="0.35">
      <c r="A3986" s="2">
        <v>2022</v>
      </c>
      <c r="B3986" s="157" t="s">
        <v>420</v>
      </c>
      <c r="C3986" s="120" t="s">
        <v>211</v>
      </c>
      <c r="D3986" s="16" t="s">
        <v>172</v>
      </c>
      <c r="E3986" s="16">
        <v>13</v>
      </c>
      <c r="F3986" s="16" t="s">
        <v>19</v>
      </c>
      <c r="G3986" s="104" t="s">
        <v>210</v>
      </c>
      <c r="H3986" s="95">
        <f t="shared" si="1961"/>
        <v>3111246158</v>
      </c>
      <c r="I3986" s="95">
        <f t="shared" si="1961"/>
        <v>0</v>
      </c>
      <c r="J3986" s="95">
        <f t="shared" si="1961"/>
        <v>0</v>
      </c>
      <c r="K3986" s="95">
        <f t="shared" si="1961"/>
        <v>0</v>
      </c>
      <c r="L3986" s="95">
        <f t="shared" si="1961"/>
        <v>0</v>
      </c>
      <c r="M3986" s="95">
        <f t="shared" si="1952"/>
        <v>0</v>
      </c>
      <c r="N3986" s="95">
        <f>+N3987</f>
        <v>3111246158</v>
      </c>
      <c r="O3986" s="95">
        <f t="shared" si="1962"/>
        <v>3111246158</v>
      </c>
      <c r="P3986" s="95">
        <f t="shared" si="1962"/>
        <v>3111246158</v>
      </c>
      <c r="Q3986" s="95">
        <f t="shared" si="1962"/>
        <v>0</v>
      </c>
      <c r="R3986" s="95">
        <f t="shared" si="1962"/>
        <v>0</v>
      </c>
    </row>
    <row r="3987" spans="1:18" ht="18.600000000000001" thickBot="1" x14ac:dyDescent="0.35">
      <c r="A3987" s="2">
        <v>2022</v>
      </c>
      <c r="B3987" s="157" t="s">
        <v>420</v>
      </c>
      <c r="C3987" s="120" t="s">
        <v>212</v>
      </c>
      <c r="D3987" s="16" t="s">
        <v>172</v>
      </c>
      <c r="E3987" s="16">
        <v>13</v>
      </c>
      <c r="F3987" s="16" t="s">
        <v>19</v>
      </c>
      <c r="G3987" s="85" t="s">
        <v>206</v>
      </c>
      <c r="H3987" s="95">
        <f t="shared" si="1961"/>
        <v>3111246158</v>
      </c>
      <c r="I3987" s="95">
        <f t="shared" si="1961"/>
        <v>0</v>
      </c>
      <c r="J3987" s="95">
        <f t="shared" si="1961"/>
        <v>0</v>
      </c>
      <c r="K3987" s="95">
        <f t="shared" si="1961"/>
        <v>0</v>
      </c>
      <c r="L3987" s="95">
        <f t="shared" si="1961"/>
        <v>0</v>
      </c>
      <c r="M3987" s="95">
        <f t="shared" si="1952"/>
        <v>0</v>
      </c>
      <c r="N3987" s="95">
        <f>+N3988</f>
        <v>3111246158</v>
      </c>
      <c r="O3987" s="95">
        <f t="shared" si="1962"/>
        <v>3111246158</v>
      </c>
      <c r="P3987" s="95">
        <f t="shared" si="1962"/>
        <v>3111246158</v>
      </c>
      <c r="Q3987" s="95">
        <f t="shared" si="1962"/>
        <v>0</v>
      </c>
      <c r="R3987" s="95">
        <f t="shared" si="1962"/>
        <v>0</v>
      </c>
    </row>
    <row r="3988" spans="1:18" ht="18.600000000000001" thickBot="1" x14ac:dyDescent="0.35">
      <c r="A3988" s="2">
        <v>2022</v>
      </c>
      <c r="B3988" s="157" t="s">
        <v>420</v>
      </c>
      <c r="C3988" s="121" t="s">
        <v>213</v>
      </c>
      <c r="D3988" s="21" t="s">
        <v>172</v>
      </c>
      <c r="E3988" s="21">
        <v>13</v>
      </c>
      <c r="F3988" s="21" t="s">
        <v>19</v>
      </c>
      <c r="G3988" s="88" t="s">
        <v>208</v>
      </c>
      <c r="H3988" s="90">
        <v>3111246158</v>
      </c>
      <c r="I3988" s="90">
        <v>0</v>
      </c>
      <c r="J3988" s="90">
        <v>0</v>
      </c>
      <c r="K3988" s="90">
        <v>0</v>
      </c>
      <c r="L3988" s="90">
        <v>0</v>
      </c>
      <c r="M3988" s="90">
        <f t="shared" si="1952"/>
        <v>0</v>
      </c>
      <c r="N3988" s="90">
        <f>+H3988+M3988</f>
        <v>3111246158</v>
      </c>
      <c r="O3988" s="90">
        <v>3111246158</v>
      </c>
      <c r="P3988" s="90">
        <v>3111246158</v>
      </c>
      <c r="Q3988" s="90">
        <v>0</v>
      </c>
      <c r="R3988" s="90">
        <v>0</v>
      </c>
    </row>
    <row r="3989" spans="1:18" ht="63" thickBot="1" x14ac:dyDescent="0.35">
      <c r="A3989" s="2">
        <v>2022</v>
      </c>
      <c r="B3989" s="157" t="s">
        <v>420</v>
      </c>
      <c r="C3989" s="120" t="s">
        <v>214</v>
      </c>
      <c r="D3989" s="16" t="s">
        <v>172</v>
      </c>
      <c r="E3989" s="16">
        <v>13</v>
      </c>
      <c r="F3989" s="16" t="s">
        <v>19</v>
      </c>
      <c r="G3989" s="85" t="s">
        <v>215</v>
      </c>
      <c r="H3989" s="95">
        <f t="shared" ref="H3989:L3991" si="1963">+H3990</f>
        <v>267568660974</v>
      </c>
      <c r="I3989" s="95">
        <f t="shared" si="1963"/>
        <v>0</v>
      </c>
      <c r="J3989" s="95">
        <f t="shared" si="1963"/>
        <v>0</v>
      </c>
      <c r="K3989" s="95">
        <f t="shared" si="1963"/>
        <v>0</v>
      </c>
      <c r="L3989" s="95">
        <f t="shared" si="1963"/>
        <v>0</v>
      </c>
      <c r="M3989" s="95">
        <f t="shared" si="1952"/>
        <v>0</v>
      </c>
      <c r="N3989" s="95">
        <f>+N3990</f>
        <v>267568660974</v>
      </c>
      <c r="O3989" s="95">
        <f t="shared" ref="O3989:R3991" si="1964">+O3990</f>
        <v>267568660974</v>
      </c>
      <c r="P3989" s="95">
        <f t="shared" si="1964"/>
        <v>267568660974</v>
      </c>
      <c r="Q3989" s="95">
        <f t="shared" si="1964"/>
        <v>515340818</v>
      </c>
      <c r="R3989" s="95">
        <f t="shared" si="1964"/>
        <v>515340818</v>
      </c>
    </row>
    <row r="3990" spans="1:18" ht="63" thickBot="1" x14ac:dyDescent="0.35">
      <c r="A3990" s="2">
        <v>2022</v>
      </c>
      <c r="B3990" s="157" t="s">
        <v>420</v>
      </c>
      <c r="C3990" s="120" t="s">
        <v>216</v>
      </c>
      <c r="D3990" s="16" t="s">
        <v>172</v>
      </c>
      <c r="E3990" s="16">
        <v>13</v>
      </c>
      <c r="F3990" s="16" t="s">
        <v>19</v>
      </c>
      <c r="G3990" s="85" t="s">
        <v>215</v>
      </c>
      <c r="H3990" s="95">
        <f t="shared" si="1963"/>
        <v>267568660974</v>
      </c>
      <c r="I3990" s="95">
        <f t="shared" si="1963"/>
        <v>0</v>
      </c>
      <c r="J3990" s="95">
        <f t="shared" si="1963"/>
        <v>0</v>
      </c>
      <c r="K3990" s="95">
        <f t="shared" si="1963"/>
        <v>0</v>
      </c>
      <c r="L3990" s="95">
        <f t="shared" si="1963"/>
        <v>0</v>
      </c>
      <c r="M3990" s="95">
        <f t="shared" si="1952"/>
        <v>0</v>
      </c>
      <c r="N3990" s="95">
        <f>+N3991</f>
        <v>267568660974</v>
      </c>
      <c r="O3990" s="95">
        <f t="shared" si="1964"/>
        <v>267568660974</v>
      </c>
      <c r="P3990" s="95">
        <f t="shared" si="1964"/>
        <v>267568660974</v>
      </c>
      <c r="Q3990" s="95">
        <f t="shared" si="1964"/>
        <v>515340818</v>
      </c>
      <c r="R3990" s="95">
        <f t="shared" si="1964"/>
        <v>515340818</v>
      </c>
    </row>
    <row r="3991" spans="1:18" ht="18.600000000000001" thickBot="1" x14ac:dyDescent="0.35">
      <c r="A3991" s="2">
        <v>2022</v>
      </c>
      <c r="B3991" s="157" t="s">
        <v>420</v>
      </c>
      <c r="C3991" s="120" t="s">
        <v>217</v>
      </c>
      <c r="D3991" s="16" t="s">
        <v>172</v>
      </c>
      <c r="E3991" s="16">
        <v>13</v>
      </c>
      <c r="F3991" s="16" t="s">
        <v>19</v>
      </c>
      <c r="G3991" s="85" t="s">
        <v>218</v>
      </c>
      <c r="H3991" s="95">
        <f t="shared" si="1963"/>
        <v>267568660974</v>
      </c>
      <c r="I3991" s="95">
        <f t="shared" si="1963"/>
        <v>0</v>
      </c>
      <c r="J3991" s="95">
        <f t="shared" si="1963"/>
        <v>0</v>
      </c>
      <c r="K3991" s="95">
        <f t="shared" si="1963"/>
        <v>0</v>
      </c>
      <c r="L3991" s="95">
        <f t="shared" si="1963"/>
        <v>0</v>
      </c>
      <c r="M3991" s="95">
        <f t="shared" si="1952"/>
        <v>0</v>
      </c>
      <c r="N3991" s="95">
        <f>+N3992</f>
        <v>267568660974</v>
      </c>
      <c r="O3991" s="95">
        <f t="shared" si="1964"/>
        <v>267568660974</v>
      </c>
      <c r="P3991" s="95">
        <f t="shared" si="1964"/>
        <v>267568660974</v>
      </c>
      <c r="Q3991" s="95">
        <f t="shared" si="1964"/>
        <v>515340818</v>
      </c>
      <c r="R3991" s="95">
        <f t="shared" si="1964"/>
        <v>515340818</v>
      </c>
    </row>
    <row r="3992" spans="1:18" ht="18.600000000000001" thickBot="1" x14ac:dyDescent="0.35">
      <c r="A3992" s="2">
        <v>2022</v>
      </c>
      <c r="B3992" s="157" t="s">
        <v>420</v>
      </c>
      <c r="C3992" s="121" t="s">
        <v>219</v>
      </c>
      <c r="D3992" s="21" t="s">
        <v>172</v>
      </c>
      <c r="E3992" s="21">
        <v>13</v>
      </c>
      <c r="F3992" s="21" t="s">
        <v>19</v>
      </c>
      <c r="G3992" s="88" t="s">
        <v>208</v>
      </c>
      <c r="H3992" s="90">
        <v>267568660974</v>
      </c>
      <c r="I3992" s="90">
        <v>0</v>
      </c>
      <c r="J3992" s="90">
        <v>0</v>
      </c>
      <c r="K3992" s="90">
        <v>0</v>
      </c>
      <c r="L3992" s="90">
        <v>0</v>
      </c>
      <c r="M3992" s="90">
        <f t="shared" si="1952"/>
        <v>0</v>
      </c>
      <c r="N3992" s="90">
        <f>+H3992+M3992</f>
        <v>267568660974</v>
      </c>
      <c r="O3992" s="90">
        <v>267568660974</v>
      </c>
      <c r="P3992" s="90">
        <v>267568660974</v>
      </c>
      <c r="Q3992" s="90">
        <v>515340818</v>
      </c>
      <c r="R3992" s="90">
        <v>515340818</v>
      </c>
    </row>
    <row r="3993" spans="1:18" ht="78.599999999999994" thickBot="1" x14ac:dyDescent="0.35">
      <c r="A3993" s="2">
        <v>2022</v>
      </c>
      <c r="B3993" s="157" t="s">
        <v>420</v>
      </c>
      <c r="C3993" s="120" t="s">
        <v>220</v>
      </c>
      <c r="D3993" s="16" t="s">
        <v>172</v>
      </c>
      <c r="E3993" s="16">
        <v>13</v>
      </c>
      <c r="F3993" s="16" t="s">
        <v>19</v>
      </c>
      <c r="G3993" s="104" t="s">
        <v>221</v>
      </c>
      <c r="H3993" s="95">
        <f t="shared" ref="H3993:L3995" si="1965">+H3994</f>
        <v>175859178607</v>
      </c>
      <c r="I3993" s="95">
        <f t="shared" si="1965"/>
        <v>0</v>
      </c>
      <c r="J3993" s="95">
        <f t="shared" si="1965"/>
        <v>0</v>
      </c>
      <c r="K3993" s="95">
        <f t="shared" si="1965"/>
        <v>0</v>
      </c>
      <c r="L3993" s="95">
        <f t="shared" si="1965"/>
        <v>0</v>
      </c>
      <c r="M3993" s="95">
        <f t="shared" si="1952"/>
        <v>0</v>
      </c>
      <c r="N3993" s="95">
        <f>+N3994</f>
        <v>175859178607</v>
      </c>
      <c r="O3993" s="95">
        <f t="shared" ref="O3993:R3995" si="1966">+O3994</f>
        <v>175859178607</v>
      </c>
      <c r="P3993" s="95">
        <f t="shared" si="1966"/>
        <v>175859178607</v>
      </c>
      <c r="Q3993" s="95">
        <f t="shared" si="1966"/>
        <v>589163443</v>
      </c>
      <c r="R3993" s="95">
        <f t="shared" si="1966"/>
        <v>589163443</v>
      </c>
    </row>
    <row r="3994" spans="1:18" ht="78.599999999999994" thickBot="1" x14ac:dyDescent="0.35">
      <c r="A3994" s="2">
        <v>2022</v>
      </c>
      <c r="B3994" s="157" t="s">
        <v>420</v>
      </c>
      <c r="C3994" s="120" t="s">
        <v>222</v>
      </c>
      <c r="D3994" s="16" t="s">
        <v>172</v>
      </c>
      <c r="E3994" s="16">
        <v>13</v>
      </c>
      <c r="F3994" s="16" t="s">
        <v>19</v>
      </c>
      <c r="G3994" s="104" t="s">
        <v>221</v>
      </c>
      <c r="H3994" s="95">
        <f t="shared" si="1965"/>
        <v>175859178607</v>
      </c>
      <c r="I3994" s="95">
        <f t="shared" si="1965"/>
        <v>0</v>
      </c>
      <c r="J3994" s="95">
        <f t="shared" si="1965"/>
        <v>0</v>
      </c>
      <c r="K3994" s="95">
        <f t="shared" si="1965"/>
        <v>0</v>
      </c>
      <c r="L3994" s="95">
        <f t="shared" si="1965"/>
        <v>0</v>
      </c>
      <c r="M3994" s="95">
        <f t="shared" si="1952"/>
        <v>0</v>
      </c>
      <c r="N3994" s="95">
        <f>+N3995</f>
        <v>175859178607</v>
      </c>
      <c r="O3994" s="95">
        <f t="shared" si="1966"/>
        <v>175859178607</v>
      </c>
      <c r="P3994" s="95">
        <f t="shared" si="1966"/>
        <v>175859178607</v>
      </c>
      <c r="Q3994" s="95">
        <f t="shared" si="1966"/>
        <v>589163443</v>
      </c>
      <c r="R3994" s="95">
        <f t="shared" si="1966"/>
        <v>589163443</v>
      </c>
    </row>
    <row r="3995" spans="1:18" ht="18.600000000000001" thickBot="1" x14ac:dyDescent="0.35">
      <c r="A3995" s="2">
        <v>2022</v>
      </c>
      <c r="B3995" s="157" t="s">
        <v>420</v>
      </c>
      <c r="C3995" s="120" t="s">
        <v>223</v>
      </c>
      <c r="D3995" s="16" t="s">
        <v>172</v>
      </c>
      <c r="E3995" s="16">
        <v>13</v>
      </c>
      <c r="F3995" s="16" t="s">
        <v>19</v>
      </c>
      <c r="G3995" s="85" t="s">
        <v>218</v>
      </c>
      <c r="H3995" s="95">
        <f t="shared" si="1965"/>
        <v>175859178607</v>
      </c>
      <c r="I3995" s="95">
        <f t="shared" si="1965"/>
        <v>0</v>
      </c>
      <c r="J3995" s="95">
        <f t="shared" si="1965"/>
        <v>0</v>
      </c>
      <c r="K3995" s="95">
        <f t="shared" si="1965"/>
        <v>0</v>
      </c>
      <c r="L3995" s="95">
        <f t="shared" si="1965"/>
        <v>0</v>
      </c>
      <c r="M3995" s="95">
        <f t="shared" si="1952"/>
        <v>0</v>
      </c>
      <c r="N3995" s="95">
        <f>+N3996</f>
        <v>175859178607</v>
      </c>
      <c r="O3995" s="95">
        <f t="shared" si="1966"/>
        <v>175859178607</v>
      </c>
      <c r="P3995" s="95">
        <f t="shared" si="1966"/>
        <v>175859178607</v>
      </c>
      <c r="Q3995" s="95">
        <f t="shared" si="1966"/>
        <v>589163443</v>
      </c>
      <c r="R3995" s="95">
        <f t="shared" si="1966"/>
        <v>589163443</v>
      </c>
    </row>
    <row r="3996" spans="1:18" ht="18.600000000000001" thickBot="1" x14ac:dyDescent="0.35">
      <c r="A3996" s="2">
        <v>2022</v>
      </c>
      <c r="B3996" s="157" t="s">
        <v>420</v>
      </c>
      <c r="C3996" s="121" t="s">
        <v>224</v>
      </c>
      <c r="D3996" s="21" t="s">
        <v>172</v>
      </c>
      <c r="E3996" s="21">
        <v>13</v>
      </c>
      <c r="F3996" s="21" t="s">
        <v>19</v>
      </c>
      <c r="G3996" s="88" t="s">
        <v>208</v>
      </c>
      <c r="H3996" s="90">
        <v>175859178607</v>
      </c>
      <c r="I3996" s="90">
        <v>0</v>
      </c>
      <c r="J3996" s="90">
        <v>0</v>
      </c>
      <c r="K3996" s="90">
        <v>0</v>
      </c>
      <c r="L3996" s="90">
        <v>0</v>
      </c>
      <c r="M3996" s="90">
        <f t="shared" si="1952"/>
        <v>0</v>
      </c>
      <c r="N3996" s="90">
        <f>+H3996+M3996</f>
        <v>175859178607</v>
      </c>
      <c r="O3996" s="90">
        <v>175859178607</v>
      </c>
      <c r="P3996" s="90">
        <v>175859178607</v>
      </c>
      <c r="Q3996" s="90">
        <v>589163443</v>
      </c>
      <c r="R3996" s="90">
        <v>589163443</v>
      </c>
    </row>
    <row r="3997" spans="1:18" ht="63" thickBot="1" x14ac:dyDescent="0.35">
      <c r="A3997" s="2">
        <v>2022</v>
      </c>
      <c r="B3997" s="157" t="s">
        <v>420</v>
      </c>
      <c r="C3997" s="120" t="s">
        <v>225</v>
      </c>
      <c r="D3997" s="16" t="s">
        <v>172</v>
      </c>
      <c r="E3997" s="16">
        <v>13</v>
      </c>
      <c r="F3997" s="16" t="s">
        <v>19</v>
      </c>
      <c r="G3997" s="85" t="s">
        <v>226</v>
      </c>
      <c r="H3997" s="95">
        <f t="shared" ref="H3997:L3999" si="1967">+H3998</f>
        <v>253083219752</v>
      </c>
      <c r="I3997" s="95">
        <f t="shared" si="1967"/>
        <v>0</v>
      </c>
      <c r="J3997" s="95">
        <f t="shared" si="1967"/>
        <v>0</v>
      </c>
      <c r="K3997" s="95">
        <f t="shared" si="1967"/>
        <v>0</v>
      </c>
      <c r="L3997" s="95">
        <f t="shared" si="1967"/>
        <v>0</v>
      </c>
      <c r="M3997" s="95">
        <f t="shared" si="1952"/>
        <v>0</v>
      </c>
      <c r="N3997" s="95">
        <f>+N3998</f>
        <v>253083219752</v>
      </c>
      <c r="O3997" s="95">
        <f t="shared" ref="O3997:R3999" si="1968">+O3998</f>
        <v>253083219752</v>
      </c>
      <c r="P3997" s="95">
        <f t="shared" si="1968"/>
        <v>253083219752</v>
      </c>
      <c r="Q3997" s="95">
        <f t="shared" si="1968"/>
        <v>8076357952</v>
      </c>
      <c r="R3997" s="95">
        <f t="shared" si="1968"/>
        <v>8076357952</v>
      </c>
    </row>
    <row r="3998" spans="1:18" ht="63" thickBot="1" x14ac:dyDescent="0.35">
      <c r="A3998" s="2">
        <v>2022</v>
      </c>
      <c r="B3998" s="157" t="s">
        <v>420</v>
      </c>
      <c r="C3998" s="120" t="s">
        <v>227</v>
      </c>
      <c r="D3998" s="16" t="s">
        <v>172</v>
      </c>
      <c r="E3998" s="16">
        <v>13</v>
      </c>
      <c r="F3998" s="16" t="s">
        <v>19</v>
      </c>
      <c r="G3998" s="104" t="s">
        <v>226</v>
      </c>
      <c r="H3998" s="95">
        <f t="shared" si="1967"/>
        <v>253083219752</v>
      </c>
      <c r="I3998" s="95">
        <f t="shared" si="1967"/>
        <v>0</v>
      </c>
      <c r="J3998" s="95">
        <f t="shared" si="1967"/>
        <v>0</v>
      </c>
      <c r="K3998" s="95">
        <f t="shared" si="1967"/>
        <v>0</v>
      </c>
      <c r="L3998" s="95">
        <f t="shared" si="1967"/>
        <v>0</v>
      </c>
      <c r="M3998" s="95">
        <f t="shared" si="1952"/>
        <v>0</v>
      </c>
      <c r="N3998" s="95">
        <f>+N3999</f>
        <v>253083219752</v>
      </c>
      <c r="O3998" s="95">
        <f t="shared" si="1968"/>
        <v>253083219752</v>
      </c>
      <c r="P3998" s="95">
        <f t="shared" si="1968"/>
        <v>253083219752</v>
      </c>
      <c r="Q3998" s="95">
        <f t="shared" si="1968"/>
        <v>8076357952</v>
      </c>
      <c r="R3998" s="95">
        <f t="shared" si="1968"/>
        <v>8076357952</v>
      </c>
    </row>
    <row r="3999" spans="1:18" ht="18.600000000000001" thickBot="1" x14ac:dyDescent="0.35">
      <c r="A3999" s="2">
        <v>2022</v>
      </c>
      <c r="B3999" s="157" t="s">
        <v>420</v>
      </c>
      <c r="C3999" s="120" t="s">
        <v>228</v>
      </c>
      <c r="D3999" s="16" t="s">
        <v>172</v>
      </c>
      <c r="E3999" s="16">
        <v>13</v>
      </c>
      <c r="F3999" s="16" t="s">
        <v>19</v>
      </c>
      <c r="G3999" s="85" t="s">
        <v>218</v>
      </c>
      <c r="H3999" s="95">
        <f t="shared" si="1967"/>
        <v>253083219752</v>
      </c>
      <c r="I3999" s="95">
        <f t="shared" si="1967"/>
        <v>0</v>
      </c>
      <c r="J3999" s="95">
        <f t="shared" si="1967"/>
        <v>0</v>
      </c>
      <c r="K3999" s="95">
        <f t="shared" si="1967"/>
        <v>0</v>
      </c>
      <c r="L3999" s="95">
        <f t="shared" si="1967"/>
        <v>0</v>
      </c>
      <c r="M3999" s="95">
        <f t="shared" si="1952"/>
        <v>0</v>
      </c>
      <c r="N3999" s="95">
        <f>+N4000</f>
        <v>253083219752</v>
      </c>
      <c r="O3999" s="95">
        <f t="shared" si="1968"/>
        <v>253083219752</v>
      </c>
      <c r="P3999" s="95">
        <f t="shared" si="1968"/>
        <v>253083219752</v>
      </c>
      <c r="Q3999" s="95">
        <f t="shared" si="1968"/>
        <v>8076357952</v>
      </c>
      <c r="R3999" s="95">
        <f t="shared" si="1968"/>
        <v>8076357952</v>
      </c>
    </row>
    <row r="4000" spans="1:18" ht="18.600000000000001" thickBot="1" x14ac:dyDescent="0.35">
      <c r="A4000" s="2">
        <v>2022</v>
      </c>
      <c r="B4000" s="157" t="s">
        <v>420</v>
      </c>
      <c r="C4000" s="121" t="s">
        <v>229</v>
      </c>
      <c r="D4000" s="21" t="s">
        <v>172</v>
      </c>
      <c r="E4000" s="21">
        <v>13</v>
      </c>
      <c r="F4000" s="21" t="s">
        <v>19</v>
      </c>
      <c r="G4000" s="88" t="s">
        <v>208</v>
      </c>
      <c r="H4000" s="90">
        <v>253083219752</v>
      </c>
      <c r="I4000" s="90">
        <v>0</v>
      </c>
      <c r="J4000" s="90">
        <v>0</v>
      </c>
      <c r="K4000" s="90">
        <v>0</v>
      </c>
      <c r="L4000" s="90">
        <v>0</v>
      </c>
      <c r="M4000" s="90">
        <f t="shared" si="1952"/>
        <v>0</v>
      </c>
      <c r="N4000" s="90">
        <f>+H4000+M4000</f>
        <v>253083219752</v>
      </c>
      <c r="O4000" s="90">
        <v>253083219752</v>
      </c>
      <c r="P4000" s="90">
        <v>253083219752</v>
      </c>
      <c r="Q4000" s="90">
        <v>8076357952</v>
      </c>
      <c r="R4000" s="90">
        <v>8076357952</v>
      </c>
    </row>
    <row r="4001" spans="1:18" ht="78.599999999999994" thickBot="1" x14ac:dyDescent="0.35">
      <c r="A4001" s="2">
        <v>2022</v>
      </c>
      <c r="B4001" s="157" t="s">
        <v>420</v>
      </c>
      <c r="C4001" s="120" t="s">
        <v>230</v>
      </c>
      <c r="D4001" s="16" t="s">
        <v>172</v>
      </c>
      <c r="E4001" s="16">
        <v>13</v>
      </c>
      <c r="F4001" s="16" t="s">
        <v>19</v>
      </c>
      <c r="G4001" s="85" t="s">
        <v>231</v>
      </c>
      <c r="H4001" s="95">
        <f t="shared" ref="H4001:L4003" si="1969">+H4002</f>
        <v>243923443489</v>
      </c>
      <c r="I4001" s="95">
        <f t="shared" si="1969"/>
        <v>0</v>
      </c>
      <c r="J4001" s="95">
        <f t="shared" si="1969"/>
        <v>0</v>
      </c>
      <c r="K4001" s="95">
        <f t="shared" si="1969"/>
        <v>0</v>
      </c>
      <c r="L4001" s="95">
        <f t="shared" si="1969"/>
        <v>0</v>
      </c>
      <c r="M4001" s="95">
        <f t="shared" si="1952"/>
        <v>0</v>
      </c>
      <c r="N4001" s="95">
        <f>+N4002</f>
        <v>243923443489</v>
      </c>
      <c r="O4001" s="95">
        <f t="shared" ref="O4001:R4003" si="1970">+O4002</f>
        <v>243923443489</v>
      </c>
      <c r="P4001" s="95">
        <f t="shared" si="1970"/>
        <v>243923443489</v>
      </c>
      <c r="Q4001" s="95">
        <f t="shared" si="1970"/>
        <v>21653320129</v>
      </c>
      <c r="R4001" s="95">
        <f t="shared" si="1970"/>
        <v>21653320129</v>
      </c>
    </row>
    <row r="4002" spans="1:18" ht="78.599999999999994" thickBot="1" x14ac:dyDescent="0.35">
      <c r="A4002" s="2">
        <v>2022</v>
      </c>
      <c r="B4002" s="157" t="s">
        <v>420</v>
      </c>
      <c r="C4002" s="120" t="s">
        <v>232</v>
      </c>
      <c r="D4002" s="16" t="s">
        <v>172</v>
      </c>
      <c r="E4002" s="16">
        <v>13</v>
      </c>
      <c r="F4002" s="16" t="s">
        <v>19</v>
      </c>
      <c r="G4002" s="85" t="s">
        <v>231</v>
      </c>
      <c r="H4002" s="95">
        <f t="shared" si="1969"/>
        <v>243923443489</v>
      </c>
      <c r="I4002" s="95">
        <f t="shared" si="1969"/>
        <v>0</v>
      </c>
      <c r="J4002" s="95">
        <f t="shared" si="1969"/>
        <v>0</v>
      </c>
      <c r="K4002" s="95">
        <f t="shared" si="1969"/>
        <v>0</v>
      </c>
      <c r="L4002" s="95">
        <f t="shared" si="1969"/>
        <v>0</v>
      </c>
      <c r="M4002" s="95">
        <f t="shared" si="1952"/>
        <v>0</v>
      </c>
      <c r="N4002" s="95">
        <f>+N4003</f>
        <v>243923443489</v>
      </c>
      <c r="O4002" s="95">
        <f t="shared" si="1970"/>
        <v>243923443489</v>
      </c>
      <c r="P4002" s="95">
        <f t="shared" si="1970"/>
        <v>243923443489</v>
      </c>
      <c r="Q4002" s="95">
        <f t="shared" si="1970"/>
        <v>21653320129</v>
      </c>
      <c r="R4002" s="95">
        <f t="shared" si="1970"/>
        <v>21653320129</v>
      </c>
    </row>
    <row r="4003" spans="1:18" ht="18.600000000000001" thickBot="1" x14ac:dyDescent="0.35">
      <c r="A4003" s="2">
        <v>2022</v>
      </c>
      <c r="B4003" s="157" t="s">
        <v>420</v>
      </c>
      <c r="C4003" s="120" t="s">
        <v>233</v>
      </c>
      <c r="D4003" s="16" t="s">
        <v>172</v>
      </c>
      <c r="E4003" s="16">
        <v>13</v>
      </c>
      <c r="F4003" s="16" t="s">
        <v>19</v>
      </c>
      <c r="G4003" s="85" t="s">
        <v>218</v>
      </c>
      <c r="H4003" s="95">
        <f t="shared" si="1969"/>
        <v>243923443489</v>
      </c>
      <c r="I4003" s="95">
        <f t="shared" si="1969"/>
        <v>0</v>
      </c>
      <c r="J4003" s="95">
        <f t="shared" si="1969"/>
        <v>0</v>
      </c>
      <c r="K4003" s="95">
        <f t="shared" si="1969"/>
        <v>0</v>
      </c>
      <c r="L4003" s="95">
        <f t="shared" si="1969"/>
        <v>0</v>
      </c>
      <c r="M4003" s="95">
        <f t="shared" si="1952"/>
        <v>0</v>
      </c>
      <c r="N4003" s="95">
        <f>+N4004</f>
        <v>243923443489</v>
      </c>
      <c r="O4003" s="95">
        <f t="shared" si="1970"/>
        <v>243923443489</v>
      </c>
      <c r="P4003" s="95">
        <f t="shared" si="1970"/>
        <v>243923443489</v>
      </c>
      <c r="Q4003" s="95">
        <f t="shared" si="1970"/>
        <v>21653320129</v>
      </c>
      <c r="R4003" s="95">
        <f t="shared" si="1970"/>
        <v>21653320129</v>
      </c>
    </row>
    <row r="4004" spans="1:18" ht="18.600000000000001" thickBot="1" x14ac:dyDescent="0.35">
      <c r="A4004" s="2">
        <v>2022</v>
      </c>
      <c r="B4004" s="157" t="s">
        <v>420</v>
      </c>
      <c r="C4004" s="121" t="s">
        <v>234</v>
      </c>
      <c r="D4004" s="21" t="s">
        <v>172</v>
      </c>
      <c r="E4004" s="21">
        <v>13</v>
      </c>
      <c r="F4004" s="21" t="s">
        <v>19</v>
      </c>
      <c r="G4004" s="88" t="s">
        <v>208</v>
      </c>
      <c r="H4004" s="90">
        <v>243923443489</v>
      </c>
      <c r="I4004" s="90">
        <v>0</v>
      </c>
      <c r="J4004" s="90">
        <v>0</v>
      </c>
      <c r="K4004" s="90">
        <v>0</v>
      </c>
      <c r="L4004" s="90">
        <v>0</v>
      </c>
      <c r="M4004" s="90">
        <f t="shared" si="1952"/>
        <v>0</v>
      </c>
      <c r="N4004" s="90">
        <f>+H4004+M4004</f>
        <v>243923443489</v>
      </c>
      <c r="O4004" s="90">
        <v>243923443489</v>
      </c>
      <c r="P4004" s="90">
        <v>243923443489</v>
      </c>
      <c r="Q4004" s="90">
        <v>21653320129</v>
      </c>
      <c r="R4004" s="90">
        <v>21653320129</v>
      </c>
    </row>
    <row r="4005" spans="1:18" ht="63" thickBot="1" x14ac:dyDescent="0.35">
      <c r="A4005" s="2">
        <v>2022</v>
      </c>
      <c r="B4005" s="157" t="s">
        <v>420</v>
      </c>
      <c r="C4005" s="120" t="s">
        <v>235</v>
      </c>
      <c r="D4005" s="16" t="s">
        <v>172</v>
      </c>
      <c r="E4005" s="16">
        <v>13</v>
      </c>
      <c r="F4005" s="16" t="s">
        <v>19</v>
      </c>
      <c r="G4005" s="85" t="s">
        <v>236</v>
      </c>
      <c r="H4005" s="95">
        <f t="shared" ref="H4005:L4007" si="1971">+H4006</f>
        <v>173754342655</v>
      </c>
      <c r="I4005" s="95">
        <f t="shared" si="1971"/>
        <v>0</v>
      </c>
      <c r="J4005" s="95">
        <f t="shared" si="1971"/>
        <v>0</v>
      </c>
      <c r="K4005" s="95">
        <f t="shared" si="1971"/>
        <v>0</v>
      </c>
      <c r="L4005" s="95">
        <f t="shared" si="1971"/>
        <v>0</v>
      </c>
      <c r="M4005" s="95">
        <f t="shared" si="1952"/>
        <v>0</v>
      </c>
      <c r="N4005" s="95">
        <f>+N4006</f>
        <v>173754342655</v>
      </c>
      <c r="O4005" s="95">
        <f t="shared" ref="O4005:R4007" si="1972">+O4006</f>
        <v>173754342655</v>
      </c>
      <c r="P4005" s="95">
        <f t="shared" si="1972"/>
        <v>173754342655</v>
      </c>
      <c r="Q4005" s="95">
        <f t="shared" si="1972"/>
        <v>26218470693</v>
      </c>
      <c r="R4005" s="95">
        <f t="shared" si="1972"/>
        <v>26218470693</v>
      </c>
    </row>
    <row r="4006" spans="1:18" ht="63" thickBot="1" x14ac:dyDescent="0.35">
      <c r="A4006" s="2">
        <v>2022</v>
      </c>
      <c r="B4006" s="157" t="s">
        <v>420</v>
      </c>
      <c r="C4006" s="120" t="s">
        <v>237</v>
      </c>
      <c r="D4006" s="16" t="s">
        <v>172</v>
      </c>
      <c r="E4006" s="16">
        <v>13</v>
      </c>
      <c r="F4006" s="16" t="s">
        <v>19</v>
      </c>
      <c r="G4006" s="104" t="s">
        <v>236</v>
      </c>
      <c r="H4006" s="95">
        <f t="shared" si="1971"/>
        <v>173754342655</v>
      </c>
      <c r="I4006" s="95">
        <f t="shared" si="1971"/>
        <v>0</v>
      </c>
      <c r="J4006" s="95">
        <f t="shared" si="1971"/>
        <v>0</v>
      </c>
      <c r="K4006" s="95">
        <f t="shared" si="1971"/>
        <v>0</v>
      </c>
      <c r="L4006" s="95">
        <f t="shared" si="1971"/>
        <v>0</v>
      </c>
      <c r="M4006" s="95">
        <f t="shared" si="1952"/>
        <v>0</v>
      </c>
      <c r="N4006" s="95">
        <f>+N4007</f>
        <v>173754342655</v>
      </c>
      <c r="O4006" s="95">
        <f t="shared" si="1972"/>
        <v>173754342655</v>
      </c>
      <c r="P4006" s="95">
        <f t="shared" si="1972"/>
        <v>173754342655</v>
      </c>
      <c r="Q4006" s="95">
        <f t="shared" si="1972"/>
        <v>26218470693</v>
      </c>
      <c r="R4006" s="95">
        <f t="shared" si="1972"/>
        <v>26218470693</v>
      </c>
    </row>
    <row r="4007" spans="1:18" ht="18.600000000000001" thickBot="1" x14ac:dyDescent="0.35">
      <c r="A4007" s="2">
        <v>2022</v>
      </c>
      <c r="B4007" s="157" t="s">
        <v>420</v>
      </c>
      <c r="C4007" s="120" t="s">
        <v>238</v>
      </c>
      <c r="D4007" s="16" t="s">
        <v>172</v>
      </c>
      <c r="E4007" s="16">
        <v>13</v>
      </c>
      <c r="F4007" s="16" t="s">
        <v>19</v>
      </c>
      <c r="G4007" s="85" t="s">
        <v>218</v>
      </c>
      <c r="H4007" s="95">
        <f t="shared" si="1971"/>
        <v>173754342655</v>
      </c>
      <c r="I4007" s="95">
        <f t="shared" si="1971"/>
        <v>0</v>
      </c>
      <c r="J4007" s="95">
        <f t="shared" si="1971"/>
        <v>0</v>
      </c>
      <c r="K4007" s="95">
        <f t="shared" si="1971"/>
        <v>0</v>
      </c>
      <c r="L4007" s="95">
        <f t="shared" si="1971"/>
        <v>0</v>
      </c>
      <c r="M4007" s="95">
        <f t="shared" si="1952"/>
        <v>0</v>
      </c>
      <c r="N4007" s="95">
        <f>+N4008</f>
        <v>173754342655</v>
      </c>
      <c r="O4007" s="95">
        <f t="shared" si="1972"/>
        <v>173754342655</v>
      </c>
      <c r="P4007" s="95">
        <f t="shared" si="1972"/>
        <v>173754342655</v>
      </c>
      <c r="Q4007" s="95">
        <f t="shared" si="1972"/>
        <v>26218470693</v>
      </c>
      <c r="R4007" s="95">
        <f t="shared" si="1972"/>
        <v>26218470693</v>
      </c>
    </row>
    <row r="4008" spans="1:18" ht="18.600000000000001" thickBot="1" x14ac:dyDescent="0.35">
      <c r="A4008" s="2">
        <v>2022</v>
      </c>
      <c r="B4008" s="157" t="s">
        <v>420</v>
      </c>
      <c r="C4008" s="121" t="s">
        <v>239</v>
      </c>
      <c r="D4008" s="21" t="s">
        <v>172</v>
      </c>
      <c r="E4008" s="21">
        <v>13</v>
      </c>
      <c r="F4008" s="21" t="s">
        <v>19</v>
      </c>
      <c r="G4008" s="88" t="s">
        <v>208</v>
      </c>
      <c r="H4008" s="90">
        <v>173754342655</v>
      </c>
      <c r="I4008" s="90">
        <v>0</v>
      </c>
      <c r="J4008" s="90">
        <v>0</v>
      </c>
      <c r="K4008" s="90">
        <v>0</v>
      </c>
      <c r="L4008" s="90">
        <v>0</v>
      </c>
      <c r="M4008" s="90">
        <f t="shared" si="1952"/>
        <v>0</v>
      </c>
      <c r="N4008" s="90">
        <f>+H4008+M4008</f>
        <v>173754342655</v>
      </c>
      <c r="O4008" s="90">
        <v>173754342655</v>
      </c>
      <c r="P4008" s="90">
        <v>173754342655</v>
      </c>
      <c r="Q4008" s="90">
        <v>26218470693</v>
      </c>
      <c r="R4008" s="90">
        <v>26218470693</v>
      </c>
    </row>
    <row r="4009" spans="1:18" ht="63" thickBot="1" x14ac:dyDescent="0.35">
      <c r="A4009" s="2">
        <v>2022</v>
      </c>
      <c r="B4009" s="157" t="s">
        <v>420</v>
      </c>
      <c r="C4009" s="120" t="s">
        <v>240</v>
      </c>
      <c r="D4009" s="16" t="s">
        <v>172</v>
      </c>
      <c r="E4009" s="16">
        <v>13</v>
      </c>
      <c r="F4009" s="16" t="s">
        <v>19</v>
      </c>
      <c r="G4009" s="85" t="s">
        <v>241</v>
      </c>
      <c r="H4009" s="95">
        <f t="shared" ref="H4009:L4011" si="1973">+H4010</f>
        <v>188036887431</v>
      </c>
      <c r="I4009" s="95">
        <f t="shared" si="1973"/>
        <v>0</v>
      </c>
      <c r="J4009" s="95">
        <f t="shared" si="1973"/>
        <v>0</v>
      </c>
      <c r="K4009" s="95">
        <f t="shared" si="1973"/>
        <v>0</v>
      </c>
      <c r="L4009" s="95">
        <f t="shared" si="1973"/>
        <v>0</v>
      </c>
      <c r="M4009" s="95">
        <f t="shared" si="1952"/>
        <v>0</v>
      </c>
      <c r="N4009" s="95">
        <f>+N4010</f>
        <v>188036887431</v>
      </c>
      <c r="O4009" s="95">
        <f t="shared" ref="O4009:R4011" si="1974">+O4010</f>
        <v>188036887431</v>
      </c>
      <c r="P4009" s="95">
        <f t="shared" si="1974"/>
        <v>188036887431</v>
      </c>
      <c r="Q4009" s="95">
        <f t="shared" si="1974"/>
        <v>31914916292</v>
      </c>
      <c r="R4009" s="95">
        <f t="shared" si="1974"/>
        <v>31914916292</v>
      </c>
    </row>
    <row r="4010" spans="1:18" ht="63" thickBot="1" x14ac:dyDescent="0.35">
      <c r="A4010" s="2">
        <v>2022</v>
      </c>
      <c r="B4010" s="157" t="s">
        <v>420</v>
      </c>
      <c r="C4010" s="120" t="s">
        <v>242</v>
      </c>
      <c r="D4010" s="16" t="s">
        <v>172</v>
      </c>
      <c r="E4010" s="16">
        <v>13</v>
      </c>
      <c r="F4010" s="16" t="s">
        <v>19</v>
      </c>
      <c r="G4010" s="104" t="s">
        <v>241</v>
      </c>
      <c r="H4010" s="95">
        <f t="shared" si="1973"/>
        <v>188036887431</v>
      </c>
      <c r="I4010" s="95">
        <f t="shared" si="1973"/>
        <v>0</v>
      </c>
      <c r="J4010" s="95">
        <f t="shared" si="1973"/>
        <v>0</v>
      </c>
      <c r="K4010" s="95">
        <f t="shared" si="1973"/>
        <v>0</v>
      </c>
      <c r="L4010" s="95">
        <f t="shared" si="1973"/>
        <v>0</v>
      </c>
      <c r="M4010" s="95">
        <f t="shared" si="1952"/>
        <v>0</v>
      </c>
      <c r="N4010" s="95">
        <f>+N4011</f>
        <v>188036887431</v>
      </c>
      <c r="O4010" s="95">
        <f t="shared" si="1974"/>
        <v>188036887431</v>
      </c>
      <c r="P4010" s="95">
        <f t="shared" si="1974"/>
        <v>188036887431</v>
      </c>
      <c r="Q4010" s="95">
        <f t="shared" si="1974"/>
        <v>31914916292</v>
      </c>
      <c r="R4010" s="95">
        <f t="shared" si="1974"/>
        <v>31914916292</v>
      </c>
    </row>
    <row r="4011" spans="1:18" ht="18.600000000000001" thickBot="1" x14ac:dyDescent="0.35">
      <c r="A4011" s="2">
        <v>2022</v>
      </c>
      <c r="B4011" s="157" t="s">
        <v>420</v>
      </c>
      <c r="C4011" s="120" t="s">
        <v>243</v>
      </c>
      <c r="D4011" s="16" t="s">
        <v>172</v>
      </c>
      <c r="E4011" s="16">
        <v>13</v>
      </c>
      <c r="F4011" s="16" t="s">
        <v>19</v>
      </c>
      <c r="G4011" s="85" t="s">
        <v>218</v>
      </c>
      <c r="H4011" s="95">
        <f t="shared" si="1973"/>
        <v>188036887431</v>
      </c>
      <c r="I4011" s="95">
        <f t="shared" si="1973"/>
        <v>0</v>
      </c>
      <c r="J4011" s="95">
        <f t="shared" si="1973"/>
        <v>0</v>
      </c>
      <c r="K4011" s="95">
        <f t="shared" si="1973"/>
        <v>0</v>
      </c>
      <c r="L4011" s="95">
        <f t="shared" si="1973"/>
        <v>0</v>
      </c>
      <c r="M4011" s="95">
        <f t="shared" si="1952"/>
        <v>0</v>
      </c>
      <c r="N4011" s="95">
        <f>+N4012</f>
        <v>188036887431</v>
      </c>
      <c r="O4011" s="95">
        <f t="shared" si="1974"/>
        <v>188036887431</v>
      </c>
      <c r="P4011" s="95">
        <f t="shared" si="1974"/>
        <v>188036887431</v>
      </c>
      <c r="Q4011" s="95">
        <f t="shared" si="1974"/>
        <v>31914916292</v>
      </c>
      <c r="R4011" s="95">
        <f t="shared" si="1974"/>
        <v>31914916292</v>
      </c>
    </row>
    <row r="4012" spans="1:18" ht="18.600000000000001" thickBot="1" x14ac:dyDescent="0.35">
      <c r="A4012" s="2">
        <v>2022</v>
      </c>
      <c r="B4012" s="157" t="s">
        <v>420</v>
      </c>
      <c r="C4012" s="121" t="s">
        <v>244</v>
      </c>
      <c r="D4012" s="21" t="s">
        <v>172</v>
      </c>
      <c r="E4012" s="21">
        <v>13</v>
      </c>
      <c r="F4012" s="21" t="s">
        <v>19</v>
      </c>
      <c r="G4012" s="88" t="s">
        <v>208</v>
      </c>
      <c r="H4012" s="90">
        <v>188036887431</v>
      </c>
      <c r="I4012" s="90">
        <v>0</v>
      </c>
      <c r="J4012" s="90">
        <v>0</v>
      </c>
      <c r="K4012" s="90">
        <v>0</v>
      </c>
      <c r="L4012" s="90">
        <v>0</v>
      </c>
      <c r="M4012" s="90">
        <f t="shared" si="1952"/>
        <v>0</v>
      </c>
      <c r="N4012" s="90">
        <f>+H4012+M4012</f>
        <v>188036887431</v>
      </c>
      <c r="O4012" s="90">
        <v>188036887431</v>
      </c>
      <c r="P4012" s="90">
        <v>188036887431</v>
      </c>
      <c r="Q4012" s="90">
        <v>31914916292</v>
      </c>
      <c r="R4012" s="90">
        <v>31914916292</v>
      </c>
    </row>
    <row r="4013" spans="1:18" ht="63" thickBot="1" x14ac:dyDescent="0.35">
      <c r="A4013" s="2">
        <v>2022</v>
      </c>
      <c r="B4013" s="157" t="s">
        <v>420</v>
      </c>
      <c r="C4013" s="120" t="s">
        <v>245</v>
      </c>
      <c r="D4013" s="16" t="s">
        <v>172</v>
      </c>
      <c r="E4013" s="16">
        <v>13</v>
      </c>
      <c r="F4013" s="16" t="s">
        <v>19</v>
      </c>
      <c r="G4013" s="85" t="s">
        <v>246</v>
      </c>
      <c r="H4013" s="95">
        <f t="shared" ref="H4013:L4015" si="1975">+H4014</f>
        <v>230526549416</v>
      </c>
      <c r="I4013" s="95">
        <f t="shared" si="1975"/>
        <v>0</v>
      </c>
      <c r="J4013" s="95">
        <f t="shared" si="1975"/>
        <v>0</v>
      </c>
      <c r="K4013" s="95">
        <f t="shared" si="1975"/>
        <v>0</v>
      </c>
      <c r="L4013" s="95">
        <f t="shared" si="1975"/>
        <v>0</v>
      </c>
      <c r="M4013" s="95">
        <f t="shared" si="1952"/>
        <v>0</v>
      </c>
      <c r="N4013" s="95">
        <f>+N4014</f>
        <v>230526549416</v>
      </c>
      <c r="O4013" s="95">
        <f t="shared" ref="O4013:R4015" si="1976">+O4014</f>
        <v>230526549416</v>
      </c>
      <c r="P4013" s="95">
        <f t="shared" si="1976"/>
        <v>230526549416</v>
      </c>
      <c r="Q4013" s="95">
        <f t="shared" si="1976"/>
        <v>27184528940</v>
      </c>
      <c r="R4013" s="95">
        <f t="shared" si="1976"/>
        <v>27184528940</v>
      </c>
    </row>
    <row r="4014" spans="1:18" ht="63" thickBot="1" x14ac:dyDescent="0.35">
      <c r="A4014" s="2">
        <v>2022</v>
      </c>
      <c r="B4014" s="157" t="s">
        <v>420</v>
      </c>
      <c r="C4014" s="120" t="s">
        <v>247</v>
      </c>
      <c r="D4014" s="16" t="s">
        <v>172</v>
      </c>
      <c r="E4014" s="16">
        <v>13</v>
      </c>
      <c r="F4014" s="16" t="s">
        <v>19</v>
      </c>
      <c r="G4014" s="104" t="s">
        <v>246</v>
      </c>
      <c r="H4014" s="95">
        <f t="shared" si="1975"/>
        <v>230526549416</v>
      </c>
      <c r="I4014" s="95">
        <f t="shared" si="1975"/>
        <v>0</v>
      </c>
      <c r="J4014" s="95">
        <f t="shared" si="1975"/>
        <v>0</v>
      </c>
      <c r="K4014" s="95">
        <f t="shared" si="1975"/>
        <v>0</v>
      </c>
      <c r="L4014" s="95">
        <f t="shared" si="1975"/>
        <v>0</v>
      </c>
      <c r="M4014" s="95">
        <f t="shared" si="1952"/>
        <v>0</v>
      </c>
      <c r="N4014" s="95">
        <f>+N4015</f>
        <v>230526549416</v>
      </c>
      <c r="O4014" s="95">
        <f t="shared" si="1976"/>
        <v>230526549416</v>
      </c>
      <c r="P4014" s="95">
        <f t="shared" si="1976"/>
        <v>230526549416</v>
      </c>
      <c r="Q4014" s="95">
        <f t="shared" si="1976"/>
        <v>27184528940</v>
      </c>
      <c r="R4014" s="95">
        <f t="shared" si="1976"/>
        <v>27184528940</v>
      </c>
    </row>
    <row r="4015" spans="1:18" ht="18.600000000000001" thickBot="1" x14ac:dyDescent="0.35">
      <c r="A4015" s="2">
        <v>2022</v>
      </c>
      <c r="B4015" s="157" t="s">
        <v>420</v>
      </c>
      <c r="C4015" s="120" t="s">
        <v>248</v>
      </c>
      <c r="D4015" s="16" t="s">
        <v>172</v>
      </c>
      <c r="E4015" s="16">
        <v>13</v>
      </c>
      <c r="F4015" s="16" t="s">
        <v>19</v>
      </c>
      <c r="G4015" s="85" t="s">
        <v>218</v>
      </c>
      <c r="H4015" s="95">
        <f t="shared" si="1975"/>
        <v>230526549416</v>
      </c>
      <c r="I4015" s="95">
        <f t="shared" si="1975"/>
        <v>0</v>
      </c>
      <c r="J4015" s="95">
        <f t="shared" si="1975"/>
        <v>0</v>
      </c>
      <c r="K4015" s="95">
        <f t="shared" si="1975"/>
        <v>0</v>
      </c>
      <c r="L4015" s="95">
        <f t="shared" si="1975"/>
        <v>0</v>
      </c>
      <c r="M4015" s="95">
        <f t="shared" si="1952"/>
        <v>0</v>
      </c>
      <c r="N4015" s="95">
        <f>+N4016</f>
        <v>230526549416</v>
      </c>
      <c r="O4015" s="95">
        <f t="shared" si="1976"/>
        <v>230526549416</v>
      </c>
      <c r="P4015" s="95">
        <f t="shared" si="1976"/>
        <v>230526549416</v>
      </c>
      <c r="Q4015" s="95">
        <f t="shared" si="1976"/>
        <v>27184528940</v>
      </c>
      <c r="R4015" s="95">
        <f t="shared" si="1976"/>
        <v>27184528940</v>
      </c>
    </row>
    <row r="4016" spans="1:18" ht="18.600000000000001" thickBot="1" x14ac:dyDescent="0.35">
      <c r="A4016" s="2">
        <v>2022</v>
      </c>
      <c r="B4016" s="157" t="s">
        <v>420</v>
      </c>
      <c r="C4016" s="121" t="s">
        <v>249</v>
      </c>
      <c r="D4016" s="21" t="s">
        <v>172</v>
      </c>
      <c r="E4016" s="21">
        <v>13</v>
      </c>
      <c r="F4016" s="21" t="s">
        <v>19</v>
      </c>
      <c r="G4016" s="88" t="s">
        <v>208</v>
      </c>
      <c r="H4016" s="90">
        <v>230526549416</v>
      </c>
      <c r="I4016" s="90">
        <v>0</v>
      </c>
      <c r="J4016" s="90">
        <v>0</v>
      </c>
      <c r="K4016" s="90">
        <v>0</v>
      </c>
      <c r="L4016" s="90">
        <v>0</v>
      </c>
      <c r="M4016" s="90">
        <f t="shared" si="1952"/>
        <v>0</v>
      </c>
      <c r="N4016" s="90">
        <f>+H4016+M4016</f>
        <v>230526549416</v>
      </c>
      <c r="O4016" s="90">
        <v>230526549416</v>
      </c>
      <c r="P4016" s="90">
        <v>230526549416</v>
      </c>
      <c r="Q4016" s="90">
        <v>27184528940</v>
      </c>
      <c r="R4016" s="90">
        <v>27184528940</v>
      </c>
    </row>
    <row r="4017" spans="1:18" ht="31.8" thickBot="1" x14ac:dyDescent="0.35">
      <c r="A4017" s="2">
        <v>2022</v>
      </c>
      <c r="B4017" s="157" t="s">
        <v>420</v>
      </c>
      <c r="C4017" s="125" t="s">
        <v>250</v>
      </c>
      <c r="D4017" s="16" t="s">
        <v>172</v>
      </c>
      <c r="E4017" s="16">
        <v>13</v>
      </c>
      <c r="F4017" s="16" t="s">
        <v>19</v>
      </c>
      <c r="G4017" s="85" t="s">
        <v>253</v>
      </c>
      <c r="H4017" s="95">
        <f t="shared" ref="H4017:L4018" si="1977">+H4018</f>
        <v>12654096592</v>
      </c>
      <c r="I4017" s="95">
        <f t="shared" si="1977"/>
        <v>0</v>
      </c>
      <c r="J4017" s="95">
        <f t="shared" si="1977"/>
        <v>0</v>
      </c>
      <c r="K4017" s="95">
        <f t="shared" si="1977"/>
        <v>0</v>
      </c>
      <c r="L4017" s="95">
        <f t="shared" si="1977"/>
        <v>0</v>
      </c>
      <c r="M4017" s="95">
        <f t="shared" si="1952"/>
        <v>0</v>
      </c>
      <c r="N4017" s="95">
        <f>+H4017+M4017</f>
        <v>12654096592</v>
      </c>
      <c r="O4017" s="95">
        <f>+O4018</f>
        <v>11910774963.5</v>
      </c>
      <c r="P4017" s="95">
        <f>+P4018</f>
        <v>11087173460.690001</v>
      </c>
      <c r="Q4017" s="95">
        <f t="shared" ref="Q4017:R4018" si="1978">+Q4018</f>
        <v>2406423354.0799999</v>
      </c>
      <c r="R4017" s="95">
        <f t="shared" si="1978"/>
        <v>2399906805.0799999</v>
      </c>
    </row>
    <row r="4018" spans="1:18" ht="31.8" thickBot="1" x14ac:dyDescent="0.35">
      <c r="A4018" s="2">
        <v>2022</v>
      </c>
      <c r="B4018" s="157" t="s">
        <v>420</v>
      </c>
      <c r="C4018" s="120" t="s">
        <v>252</v>
      </c>
      <c r="D4018" s="16" t="s">
        <v>172</v>
      </c>
      <c r="E4018" s="16">
        <v>13</v>
      </c>
      <c r="F4018" s="16" t="s">
        <v>19</v>
      </c>
      <c r="G4018" s="85" t="s">
        <v>253</v>
      </c>
      <c r="H4018" s="95">
        <f t="shared" si="1977"/>
        <v>12654096592</v>
      </c>
      <c r="I4018" s="95">
        <f t="shared" si="1977"/>
        <v>0</v>
      </c>
      <c r="J4018" s="95">
        <f t="shared" si="1977"/>
        <v>0</v>
      </c>
      <c r="K4018" s="95">
        <f t="shared" si="1977"/>
        <v>0</v>
      </c>
      <c r="L4018" s="95">
        <f t="shared" si="1977"/>
        <v>0</v>
      </c>
      <c r="M4018" s="95">
        <f t="shared" si="1952"/>
        <v>0</v>
      </c>
      <c r="N4018" s="95">
        <f>+N4019</f>
        <v>12654096592</v>
      </c>
      <c r="O4018" s="95">
        <f>+O4019</f>
        <v>11910774963.5</v>
      </c>
      <c r="P4018" s="95">
        <f>+P4019</f>
        <v>11087173460.690001</v>
      </c>
      <c r="Q4018" s="95">
        <f t="shared" si="1978"/>
        <v>2406423354.0799999</v>
      </c>
      <c r="R4018" s="95">
        <f t="shared" si="1978"/>
        <v>2399906805.0799999</v>
      </c>
    </row>
    <row r="4019" spans="1:18" ht="47.4" thickBot="1" x14ac:dyDescent="0.35">
      <c r="A4019" s="2">
        <v>2022</v>
      </c>
      <c r="B4019" s="157" t="s">
        <v>420</v>
      </c>
      <c r="C4019" s="120" t="s">
        <v>254</v>
      </c>
      <c r="D4019" s="16" t="s">
        <v>172</v>
      </c>
      <c r="E4019" s="16">
        <v>13</v>
      </c>
      <c r="F4019" s="16" t="s">
        <v>19</v>
      </c>
      <c r="G4019" s="85" t="s">
        <v>255</v>
      </c>
      <c r="H4019" s="95">
        <f>SUM(H4020:H4020)</f>
        <v>12654096592</v>
      </c>
      <c r="I4019" s="95">
        <f>SUM(I4020:I4020)</f>
        <v>0</v>
      </c>
      <c r="J4019" s="95">
        <f>SUM(J4020:J4020)</f>
        <v>0</v>
      </c>
      <c r="K4019" s="95">
        <f>SUM(K4020:K4020)</f>
        <v>0</v>
      </c>
      <c r="L4019" s="95">
        <f>SUM(L4020:L4020)</f>
        <v>0</v>
      </c>
      <c r="M4019" s="95">
        <f t="shared" si="1952"/>
        <v>0</v>
      </c>
      <c r="N4019" s="95">
        <f>SUM(N4020:N4020)</f>
        <v>12654096592</v>
      </c>
      <c r="O4019" s="95">
        <f t="shared" ref="O4019:R4019" si="1979">SUM(O4020:O4020)</f>
        <v>11910774963.5</v>
      </c>
      <c r="P4019" s="95">
        <f t="shared" si="1979"/>
        <v>11087173460.690001</v>
      </c>
      <c r="Q4019" s="95">
        <f t="shared" si="1979"/>
        <v>2406423354.0799999</v>
      </c>
      <c r="R4019" s="95">
        <f t="shared" si="1979"/>
        <v>2399906805.0799999</v>
      </c>
    </row>
    <row r="4020" spans="1:18" ht="18.600000000000001" thickBot="1" x14ac:dyDescent="0.35">
      <c r="A4020" s="2">
        <v>2022</v>
      </c>
      <c r="B4020" s="157" t="s">
        <v>420</v>
      </c>
      <c r="C4020" s="121" t="s">
        <v>256</v>
      </c>
      <c r="D4020" s="21" t="s">
        <v>172</v>
      </c>
      <c r="E4020" s="21">
        <v>13</v>
      </c>
      <c r="F4020" s="21" t="s">
        <v>19</v>
      </c>
      <c r="G4020" s="88" t="s">
        <v>208</v>
      </c>
      <c r="H4020" s="90">
        <v>12654096592</v>
      </c>
      <c r="I4020" s="90">
        <v>0</v>
      </c>
      <c r="J4020" s="90">
        <v>0</v>
      </c>
      <c r="K4020" s="90">
        <v>0</v>
      </c>
      <c r="L4020" s="90">
        <v>0</v>
      </c>
      <c r="M4020" s="90">
        <f t="shared" si="1952"/>
        <v>0</v>
      </c>
      <c r="N4020" s="90">
        <f>+H4020+M4020</f>
        <v>12654096592</v>
      </c>
      <c r="O4020" s="90">
        <v>11910774963.5</v>
      </c>
      <c r="P4020" s="90">
        <v>11087173460.690001</v>
      </c>
      <c r="Q4020" s="90">
        <v>2406423354.0799999</v>
      </c>
      <c r="R4020" s="90">
        <v>2399906805.0799999</v>
      </c>
    </row>
    <row r="4021" spans="1:18" ht="63" thickBot="1" x14ac:dyDescent="0.35">
      <c r="A4021" s="2">
        <v>2022</v>
      </c>
      <c r="B4021" s="157" t="s">
        <v>420</v>
      </c>
      <c r="C4021" s="120" t="s">
        <v>257</v>
      </c>
      <c r="D4021" s="16" t="s">
        <v>172</v>
      </c>
      <c r="E4021" s="16">
        <v>13</v>
      </c>
      <c r="F4021" s="16" t="s">
        <v>19</v>
      </c>
      <c r="G4021" s="85" t="s">
        <v>258</v>
      </c>
      <c r="H4021" s="95">
        <f t="shared" ref="H4021:L4023" si="1980">+H4022</f>
        <v>222571821813</v>
      </c>
      <c r="I4021" s="95">
        <f t="shared" si="1980"/>
        <v>0</v>
      </c>
      <c r="J4021" s="95">
        <f t="shared" si="1980"/>
        <v>0</v>
      </c>
      <c r="K4021" s="95">
        <f t="shared" si="1980"/>
        <v>0</v>
      </c>
      <c r="L4021" s="95">
        <f t="shared" si="1980"/>
        <v>0</v>
      </c>
      <c r="M4021" s="95">
        <f t="shared" si="1952"/>
        <v>0</v>
      </c>
      <c r="N4021" s="95">
        <f>+N4022</f>
        <v>222571821813</v>
      </c>
      <c r="O4021" s="95">
        <f t="shared" ref="O4021:R4023" si="1981">+O4022</f>
        <v>222571821813</v>
      </c>
      <c r="P4021" s="95">
        <f t="shared" si="1981"/>
        <v>222571821813</v>
      </c>
      <c r="Q4021" s="95">
        <f t="shared" si="1981"/>
        <v>7839829655</v>
      </c>
      <c r="R4021" s="95">
        <f t="shared" si="1981"/>
        <v>7839829655</v>
      </c>
    </row>
    <row r="4022" spans="1:18" ht="63" thickBot="1" x14ac:dyDescent="0.35">
      <c r="A4022" s="2">
        <v>2022</v>
      </c>
      <c r="B4022" s="157" t="s">
        <v>420</v>
      </c>
      <c r="C4022" s="120" t="s">
        <v>259</v>
      </c>
      <c r="D4022" s="16" t="s">
        <v>172</v>
      </c>
      <c r="E4022" s="16">
        <v>13</v>
      </c>
      <c r="F4022" s="16" t="s">
        <v>19</v>
      </c>
      <c r="G4022" s="104" t="s">
        <v>258</v>
      </c>
      <c r="H4022" s="95">
        <f t="shared" si="1980"/>
        <v>222571821813</v>
      </c>
      <c r="I4022" s="95">
        <f t="shared" si="1980"/>
        <v>0</v>
      </c>
      <c r="J4022" s="95">
        <f t="shared" si="1980"/>
        <v>0</v>
      </c>
      <c r="K4022" s="95">
        <f t="shared" si="1980"/>
        <v>0</v>
      </c>
      <c r="L4022" s="95">
        <f t="shared" si="1980"/>
        <v>0</v>
      </c>
      <c r="M4022" s="95">
        <f t="shared" si="1952"/>
        <v>0</v>
      </c>
      <c r="N4022" s="95">
        <f>+N4023</f>
        <v>222571821813</v>
      </c>
      <c r="O4022" s="95">
        <f t="shared" si="1981"/>
        <v>222571821813</v>
      </c>
      <c r="P4022" s="95">
        <f t="shared" si="1981"/>
        <v>222571821813</v>
      </c>
      <c r="Q4022" s="95">
        <f t="shared" si="1981"/>
        <v>7839829655</v>
      </c>
      <c r="R4022" s="95">
        <f t="shared" si="1981"/>
        <v>7839829655</v>
      </c>
    </row>
    <row r="4023" spans="1:18" ht="18.600000000000001" thickBot="1" x14ac:dyDescent="0.35">
      <c r="A4023" s="2">
        <v>2022</v>
      </c>
      <c r="B4023" s="157" t="s">
        <v>420</v>
      </c>
      <c r="C4023" s="120" t="s">
        <v>260</v>
      </c>
      <c r="D4023" s="16" t="s">
        <v>172</v>
      </c>
      <c r="E4023" s="16">
        <v>13</v>
      </c>
      <c r="F4023" s="16" t="s">
        <v>19</v>
      </c>
      <c r="G4023" s="85" t="s">
        <v>218</v>
      </c>
      <c r="H4023" s="95">
        <f t="shared" si="1980"/>
        <v>222571821813</v>
      </c>
      <c r="I4023" s="95">
        <f t="shared" si="1980"/>
        <v>0</v>
      </c>
      <c r="J4023" s="95">
        <f t="shared" si="1980"/>
        <v>0</v>
      </c>
      <c r="K4023" s="95">
        <f t="shared" si="1980"/>
        <v>0</v>
      </c>
      <c r="L4023" s="95">
        <f t="shared" si="1980"/>
        <v>0</v>
      </c>
      <c r="M4023" s="95">
        <f t="shared" si="1952"/>
        <v>0</v>
      </c>
      <c r="N4023" s="95">
        <f>+N4024</f>
        <v>222571821813</v>
      </c>
      <c r="O4023" s="95">
        <f t="shared" si="1981"/>
        <v>222571821813</v>
      </c>
      <c r="P4023" s="95">
        <f t="shared" si="1981"/>
        <v>222571821813</v>
      </c>
      <c r="Q4023" s="95">
        <f t="shared" si="1981"/>
        <v>7839829655</v>
      </c>
      <c r="R4023" s="95">
        <f t="shared" si="1981"/>
        <v>7839829655</v>
      </c>
    </row>
    <row r="4024" spans="1:18" ht="18.600000000000001" thickBot="1" x14ac:dyDescent="0.35">
      <c r="A4024" s="2">
        <v>2022</v>
      </c>
      <c r="B4024" s="157" t="s">
        <v>420</v>
      </c>
      <c r="C4024" s="121" t="s">
        <v>261</v>
      </c>
      <c r="D4024" s="21" t="s">
        <v>172</v>
      </c>
      <c r="E4024" s="21">
        <v>13</v>
      </c>
      <c r="F4024" s="21" t="s">
        <v>19</v>
      </c>
      <c r="G4024" s="88" t="s">
        <v>208</v>
      </c>
      <c r="H4024" s="90">
        <v>222571821813</v>
      </c>
      <c r="I4024" s="90">
        <v>0</v>
      </c>
      <c r="J4024" s="90">
        <v>0</v>
      </c>
      <c r="K4024" s="90">
        <v>0</v>
      </c>
      <c r="L4024" s="90">
        <v>0</v>
      </c>
      <c r="M4024" s="90">
        <f t="shared" si="1952"/>
        <v>0</v>
      </c>
      <c r="N4024" s="90">
        <f>+H4024+M4024</f>
        <v>222571821813</v>
      </c>
      <c r="O4024" s="90">
        <v>222571821813</v>
      </c>
      <c r="P4024" s="90">
        <v>222571821813</v>
      </c>
      <c r="Q4024" s="90">
        <v>7839829655</v>
      </c>
      <c r="R4024" s="90">
        <v>7839829655</v>
      </c>
    </row>
    <row r="4025" spans="1:18" ht="47.4" thickBot="1" x14ac:dyDescent="0.35">
      <c r="A4025" s="2">
        <v>2022</v>
      </c>
      <c r="B4025" s="157" t="s">
        <v>420</v>
      </c>
      <c r="C4025" s="120" t="s">
        <v>262</v>
      </c>
      <c r="D4025" s="16" t="s">
        <v>172</v>
      </c>
      <c r="E4025" s="16">
        <v>13</v>
      </c>
      <c r="F4025" s="16" t="s">
        <v>19</v>
      </c>
      <c r="G4025" s="85" t="s">
        <v>263</v>
      </c>
      <c r="H4025" s="95">
        <f t="shared" ref="H4025:L4027" si="1982">+H4026</f>
        <v>256174672458</v>
      </c>
      <c r="I4025" s="95">
        <f t="shared" si="1982"/>
        <v>0</v>
      </c>
      <c r="J4025" s="95">
        <f t="shared" si="1982"/>
        <v>0</v>
      </c>
      <c r="K4025" s="95">
        <f t="shared" si="1982"/>
        <v>0</v>
      </c>
      <c r="L4025" s="95">
        <f t="shared" si="1982"/>
        <v>0</v>
      </c>
      <c r="M4025" s="95">
        <f t="shared" si="1952"/>
        <v>0</v>
      </c>
      <c r="N4025" s="95">
        <f>+N4026</f>
        <v>256174672458</v>
      </c>
      <c r="O4025" s="95">
        <f t="shared" ref="O4025:R4027" si="1983">+O4026</f>
        <v>256174672458</v>
      </c>
      <c r="P4025" s="95">
        <f t="shared" si="1983"/>
        <v>256174672458</v>
      </c>
      <c r="Q4025" s="95">
        <f t="shared" si="1983"/>
        <v>783848182</v>
      </c>
      <c r="R4025" s="95">
        <f t="shared" si="1983"/>
        <v>783848182</v>
      </c>
    </row>
    <row r="4026" spans="1:18" ht="47.4" thickBot="1" x14ac:dyDescent="0.35">
      <c r="A4026" s="2">
        <v>2022</v>
      </c>
      <c r="B4026" s="157" t="s">
        <v>420</v>
      </c>
      <c r="C4026" s="120" t="s">
        <v>264</v>
      </c>
      <c r="D4026" s="16" t="s">
        <v>172</v>
      </c>
      <c r="E4026" s="16">
        <v>13</v>
      </c>
      <c r="F4026" s="16" t="s">
        <v>19</v>
      </c>
      <c r="G4026" s="85" t="s">
        <v>263</v>
      </c>
      <c r="H4026" s="95">
        <f t="shared" si="1982"/>
        <v>256174672458</v>
      </c>
      <c r="I4026" s="95">
        <f t="shared" si="1982"/>
        <v>0</v>
      </c>
      <c r="J4026" s="95">
        <f t="shared" si="1982"/>
        <v>0</v>
      </c>
      <c r="K4026" s="95">
        <f t="shared" si="1982"/>
        <v>0</v>
      </c>
      <c r="L4026" s="95">
        <f t="shared" si="1982"/>
        <v>0</v>
      </c>
      <c r="M4026" s="95">
        <f t="shared" si="1952"/>
        <v>0</v>
      </c>
      <c r="N4026" s="95">
        <f>+N4027</f>
        <v>256174672458</v>
      </c>
      <c r="O4026" s="95">
        <f t="shared" si="1983"/>
        <v>256174672458</v>
      </c>
      <c r="P4026" s="95">
        <f t="shared" si="1983"/>
        <v>256174672458</v>
      </c>
      <c r="Q4026" s="95">
        <f t="shared" si="1983"/>
        <v>783848182</v>
      </c>
      <c r="R4026" s="95">
        <f t="shared" si="1983"/>
        <v>783848182</v>
      </c>
    </row>
    <row r="4027" spans="1:18" ht="18.600000000000001" thickBot="1" x14ac:dyDescent="0.35">
      <c r="A4027" s="2">
        <v>2022</v>
      </c>
      <c r="B4027" s="157" t="s">
        <v>420</v>
      </c>
      <c r="C4027" s="120" t="s">
        <v>265</v>
      </c>
      <c r="D4027" s="16" t="s">
        <v>172</v>
      </c>
      <c r="E4027" s="16">
        <v>13</v>
      </c>
      <c r="F4027" s="16" t="s">
        <v>19</v>
      </c>
      <c r="G4027" s="85" t="s">
        <v>218</v>
      </c>
      <c r="H4027" s="95">
        <f t="shared" si="1982"/>
        <v>256174672458</v>
      </c>
      <c r="I4027" s="95">
        <f t="shared" si="1982"/>
        <v>0</v>
      </c>
      <c r="J4027" s="95">
        <f t="shared" si="1982"/>
        <v>0</v>
      </c>
      <c r="K4027" s="95">
        <f t="shared" si="1982"/>
        <v>0</v>
      </c>
      <c r="L4027" s="95">
        <f t="shared" si="1982"/>
        <v>0</v>
      </c>
      <c r="M4027" s="95">
        <f t="shared" si="1952"/>
        <v>0</v>
      </c>
      <c r="N4027" s="95">
        <f>+N4028</f>
        <v>256174672458</v>
      </c>
      <c r="O4027" s="95">
        <f t="shared" si="1983"/>
        <v>256174672458</v>
      </c>
      <c r="P4027" s="95">
        <f t="shared" si="1983"/>
        <v>256174672458</v>
      </c>
      <c r="Q4027" s="95">
        <f t="shared" si="1983"/>
        <v>783848182</v>
      </c>
      <c r="R4027" s="95">
        <f t="shared" si="1983"/>
        <v>783848182</v>
      </c>
    </row>
    <row r="4028" spans="1:18" ht="18.600000000000001" thickBot="1" x14ac:dyDescent="0.35">
      <c r="A4028" s="2">
        <v>2022</v>
      </c>
      <c r="B4028" s="157" t="s">
        <v>420</v>
      </c>
      <c r="C4028" s="121" t="s">
        <v>266</v>
      </c>
      <c r="D4028" s="21" t="s">
        <v>172</v>
      </c>
      <c r="E4028" s="21">
        <v>13</v>
      </c>
      <c r="F4028" s="21" t="s">
        <v>19</v>
      </c>
      <c r="G4028" s="88" t="s">
        <v>208</v>
      </c>
      <c r="H4028" s="90">
        <v>256174672458</v>
      </c>
      <c r="I4028" s="90">
        <v>0</v>
      </c>
      <c r="J4028" s="90">
        <v>0</v>
      </c>
      <c r="K4028" s="90">
        <v>0</v>
      </c>
      <c r="L4028" s="90">
        <v>0</v>
      </c>
      <c r="M4028" s="90">
        <f t="shared" si="1952"/>
        <v>0</v>
      </c>
      <c r="N4028" s="90">
        <f>+H4028+M4028</f>
        <v>256174672458</v>
      </c>
      <c r="O4028" s="90">
        <v>256174672458</v>
      </c>
      <c r="P4028" s="90">
        <v>256174672458</v>
      </c>
      <c r="Q4028" s="90">
        <v>783848182</v>
      </c>
      <c r="R4028" s="90">
        <v>783848182</v>
      </c>
    </row>
    <row r="4029" spans="1:18" ht="63" thickBot="1" x14ac:dyDescent="0.35">
      <c r="A4029" s="2">
        <v>2022</v>
      </c>
      <c r="B4029" s="157" t="s">
        <v>420</v>
      </c>
      <c r="C4029" s="120" t="s">
        <v>267</v>
      </c>
      <c r="D4029" s="16" t="s">
        <v>172</v>
      </c>
      <c r="E4029" s="16">
        <v>13</v>
      </c>
      <c r="F4029" s="16" t="s">
        <v>19</v>
      </c>
      <c r="G4029" s="85" t="s">
        <v>268</v>
      </c>
      <c r="H4029" s="95">
        <f t="shared" ref="H4029:L4031" si="1984">+H4030</f>
        <v>133566456234</v>
      </c>
      <c r="I4029" s="95">
        <f t="shared" si="1984"/>
        <v>0</v>
      </c>
      <c r="J4029" s="95">
        <f t="shared" si="1984"/>
        <v>0</v>
      </c>
      <c r="K4029" s="95">
        <f t="shared" si="1984"/>
        <v>0</v>
      </c>
      <c r="L4029" s="95">
        <f t="shared" si="1984"/>
        <v>0</v>
      </c>
      <c r="M4029" s="95">
        <f t="shared" si="1952"/>
        <v>0</v>
      </c>
      <c r="N4029" s="95">
        <f>+N4030</f>
        <v>133566456234</v>
      </c>
      <c r="O4029" s="95">
        <f t="shared" ref="O4029:R4031" si="1985">+O4030</f>
        <v>133566456234</v>
      </c>
      <c r="P4029" s="95">
        <f t="shared" si="1985"/>
        <v>133566456234</v>
      </c>
      <c r="Q4029" s="95">
        <f t="shared" si="1985"/>
        <v>426302018</v>
      </c>
      <c r="R4029" s="95">
        <f t="shared" si="1985"/>
        <v>426302018</v>
      </c>
    </row>
    <row r="4030" spans="1:18" ht="63" thickBot="1" x14ac:dyDescent="0.35">
      <c r="A4030" s="2">
        <v>2022</v>
      </c>
      <c r="B4030" s="157" t="s">
        <v>420</v>
      </c>
      <c r="C4030" s="120" t="s">
        <v>269</v>
      </c>
      <c r="D4030" s="16" t="s">
        <v>172</v>
      </c>
      <c r="E4030" s="16">
        <v>13</v>
      </c>
      <c r="F4030" s="16" t="s">
        <v>19</v>
      </c>
      <c r="G4030" s="104" t="s">
        <v>268</v>
      </c>
      <c r="H4030" s="95">
        <f t="shared" si="1984"/>
        <v>133566456234</v>
      </c>
      <c r="I4030" s="95">
        <f t="shared" si="1984"/>
        <v>0</v>
      </c>
      <c r="J4030" s="95">
        <f t="shared" si="1984"/>
        <v>0</v>
      </c>
      <c r="K4030" s="95">
        <f t="shared" si="1984"/>
        <v>0</v>
      </c>
      <c r="L4030" s="95">
        <f t="shared" si="1984"/>
        <v>0</v>
      </c>
      <c r="M4030" s="95">
        <f t="shared" si="1952"/>
        <v>0</v>
      </c>
      <c r="N4030" s="95">
        <f>+N4031</f>
        <v>133566456234</v>
      </c>
      <c r="O4030" s="95">
        <f t="shared" si="1985"/>
        <v>133566456234</v>
      </c>
      <c r="P4030" s="95">
        <f t="shared" si="1985"/>
        <v>133566456234</v>
      </c>
      <c r="Q4030" s="95">
        <f t="shared" si="1985"/>
        <v>426302018</v>
      </c>
      <c r="R4030" s="95">
        <f t="shared" si="1985"/>
        <v>426302018</v>
      </c>
    </row>
    <row r="4031" spans="1:18" ht="18.600000000000001" thickBot="1" x14ac:dyDescent="0.35">
      <c r="A4031" s="2">
        <v>2022</v>
      </c>
      <c r="B4031" s="157" t="s">
        <v>420</v>
      </c>
      <c r="C4031" s="120" t="s">
        <v>270</v>
      </c>
      <c r="D4031" s="16" t="s">
        <v>172</v>
      </c>
      <c r="E4031" s="16">
        <v>13</v>
      </c>
      <c r="F4031" s="16" t="s">
        <v>19</v>
      </c>
      <c r="G4031" s="85" t="s">
        <v>218</v>
      </c>
      <c r="H4031" s="95">
        <f t="shared" si="1984"/>
        <v>133566456234</v>
      </c>
      <c r="I4031" s="95">
        <f t="shared" si="1984"/>
        <v>0</v>
      </c>
      <c r="J4031" s="95">
        <f t="shared" si="1984"/>
        <v>0</v>
      </c>
      <c r="K4031" s="95">
        <f t="shared" si="1984"/>
        <v>0</v>
      </c>
      <c r="L4031" s="95">
        <f t="shared" si="1984"/>
        <v>0</v>
      </c>
      <c r="M4031" s="95">
        <f t="shared" si="1952"/>
        <v>0</v>
      </c>
      <c r="N4031" s="95">
        <f>+N4032</f>
        <v>133566456234</v>
      </c>
      <c r="O4031" s="95">
        <f t="shared" si="1985"/>
        <v>133566456234</v>
      </c>
      <c r="P4031" s="95">
        <f t="shared" si="1985"/>
        <v>133566456234</v>
      </c>
      <c r="Q4031" s="95">
        <f t="shared" si="1985"/>
        <v>426302018</v>
      </c>
      <c r="R4031" s="95">
        <f t="shared" si="1985"/>
        <v>426302018</v>
      </c>
    </row>
    <row r="4032" spans="1:18" ht="18.600000000000001" thickBot="1" x14ac:dyDescent="0.35">
      <c r="A4032" s="2">
        <v>2022</v>
      </c>
      <c r="B4032" s="157" t="s">
        <v>420</v>
      </c>
      <c r="C4032" s="121" t="s">
        <v>271</v>
      </c>
      <c r="D4032" s="21" t="s">
        <v>172</v>
      </c>
      <c r="E4032" s="21">
        <v>13</v>
      </c>
      <c r="F4032" s="21" t="s">
        <v>19</v>
      </c>
      <c r="G4032" s="88" t="s">
        <v>208</v>
      </c>
      <c r="H4032" s="90">
        <v>133566456234</v>
      </c>
      <c r="I4032" s="90">
        <v>0</v>
      </c>
      <c r="J4032" s="90">
        <v>0</v>
      </c>
      <c r="K4032" s="90">
        <v>0</v>
      </c>
      <c r="L4032" s="90">
        <v>0</v>
      </c>
      <c r="M4032" s="90">
        <f t="shared" si="1952"/>
        <v>0</v>
      </c>
      <c r="N4032" s="90">
        <f>+H4032+M4032</f>
        <v>133566456234</v>
      </c>
      <c r="O4032" s="90">
        <v>133566456234</v>
      </c>
      <c r="P4032" s="90">
        <v>133566456234</v>
      </c>
      <c r="Q4032" s="90">
        <v>426302018</v>
      </c>
      <c r="R4032" s="90">
        <v>426302018</v>
      </c>
    </row>
    <row r="4033" spans="1:18" ht="63" thickBot="1" x14ac:dyDescent="0.35">
      <c r="A4033" s="2">
        <v>2022</v>
      </c>
      <c r="B4033" s="157" t="s">
        <v>420</v>
      </c>
      <c r="C4033" s="120" t="s">
        <v>272</v>
      </c>
      <c r="D4033" s="16" t="s">
        <v>172</v>
      </c>
      <c r="E4033" s="16">
        <v>13</v>
      </c>
      <c r="F4033" s="16" t="s">
        <v>19</v>
      </c>
      <c r="G4033" s="85" t="s">
        <v>273</v>
      </c>
      <c r="H4033" s="95">
        <f t="shared" ref="H4033:L4035" si="1986">+H4034</f>
        <v>92126982346</v>
      </c>
      <c r="I4033" s="95">
        <f t="shared" si="1986"/>
        <v>0</v>
      </c>
      <c r="J4033" s="95">
        <f t="shared" si="1986"/>
        <v>0</v>
      </c>
      <c r="K4033" s="95">
        <f t="shared" si="1986"/>
        <v>0</v>
      </c>
      <c r="L4033" s="95">
        <f t="shared" si="1986"/>
        <v>0</v>
      </c>
      <c r="M4033" s="95">
        <f t="shared" si="1952"/>
        <v>0</v>
      </c>
      <c r="N4033" s="95">
        <f>+N4034</f>
        <v>92126982346</v>
      </c>
      <c r="O4033" s="95">
        <f t="shared" ref="O4033:R4035" si="1987">+O4034</f>
        <v>92126982346</v>
      </c>
      <c r="P4033" s="95">
        <f t="shared" si="1987"/>
        <v>92126982346</v>
      </c>
      <c r="Q4033" s="95">
        <f t="shared" si="1987"/>
        <v>308643829</v>
      </c>
      <c r="R4033" s="95">
        <f t="shared" si="1987"/>
        <v>308643829</v>
      </c>
    </row>
    <row r="4034" spans="1:18" ht="63" thickBot="1" x14ac:dyDescent="0.35">
      <c r="A4034" s="2">
        <v>2022</v>
      </c>
      <c r="B4034" s="157" t="s">
        <v>420</v>
      </c>
      <c r="C4034" s="120" t="s">
        <v>274</v>
      </c>
      <c r="D4034" s="16" t="s">
        <v>172</v>
      </c>
      <c r="E4034" s="16">
        <v>13</v>
      </c>
      <c r="F4034" s="16" t="s">
        <v>19</v>
      </c>
      <c r="G4034" s="104" t="s">
        <v>273</v>
      </c>
      <c r="H4034" s="95">
        <f t="shared" si="1986"/>
        <v>92126982346</v>
      </c>
      <c r="I4034" s="95">
        <f t="shared" si="1986"/>
        <v>0</v>
      </c>
      <c r="J4034" s="95">
        <f t="shared" si="1986"/>
        <v>0</v>
      </c>
      <c r="K4034" s="95">
        <f t="shared" si="1986"/>
        <v>0</v>
      </c>
      <c r="L4034" s="95">
        <f t="shared" si="1986"/>
        <v>0</v>
      </c>
      <c r="M4034" s="95">
        <f t="shared" si="1952"/>
        <v>0</v>
      </c>
      <c r="N4034" s="95">
        <f>+N4035</f>
        <v>92126982346</v>
      </c>
      <c r="O4034" s="95">
        <f t="shared" si="1987"/>
        <v>92126982346</v>
      </c>
      <c r="P4034" s="95">
        <f t="shared" si="1987"/>
        <v>92126982346</v>
      </c>
      <c r="Q4034" s="95">
        <f t="shared" si="1987"/>
        <v>308643829</v>
      </c>
      <c r="R4034" s="95">
        <f t="shared" si="1987"/>
        <v>308643829</v>
      </c>
    </row>
    <row r="4035" spans="1:18" ht="18.600000000000001" thickBot="1" x14ac:dyDescent="0.35">
      <c r="A4035" s="2">
        <v>2022</v>
      </c>
      <c r="B4035" s="157" t="s">
        <v>420</v>
      </c>
      <c r="C4035" s="120" t="s">
        <v>275</v>
      </c>
      <c r="D4035" s="16" t="s">
        <v>172</v>
      </c>
      <c r="E4035" s="16">
        <v>13</v>
      </c>
      <c r="F4035" s="16" t="s">
        <v>19</v>
      </c>
      <c r="G4035" s="85" t="s">
        <v>218</v>
      </c>
      <c r="H4035" s="95">
        <f t="shared" si="1986"/>
        <v>92126982346</v>
      </c>
      <c r="I4035" s="95">
        <f t="shared" si="1986"/>
        <v>0</v>
      </c>
      <c r="J4035" s="95">
        <f t="shared" si="1986"/>
        <v>0</v>
      </c>
      <c r="K4035" s="95">
        <f t="shared" si="1986"/>
        <v>0</v>
      </c>
      <c r="L4035" s="95">
        <f t="shared" si="1986"/>
        <v>0</v>
      </c>
      <c r="M4035" s="95">
        <f t="shared" si="1952"/>
        <v>0</v>
      </c>
      <c r="N4035" s="95">
        <f>+N4036</f>
        <v>92126982346</v>
      </c>
      <c r="O4035" s="95">
        <f t="shared" si="1987"/>
        <v>92126982346</v>
      </c>
      <c r="P4035" s="95">
        <f t="shared" si="1987"/>
        <v>92126982346</v>
      </c>
      <c r="Q4035" s="95">
        <f t="shared" si="1987"/>
        <v>308643829</v>
      </c>
      <c r="R4035" s="95">
        <f t="shared" si="1987"/>
        <v>308643829</v>
      </c>
    </row>
    <row r="4036" spans="1:18" ht="18.600000000000001" thickBot="1" x14ac:dyDescent="0.35">
      <c r="A4036" s="2">
        <v>2022</v>
      </c>
      <c r="B4036" s="157" t="s">
        <v>420</v>
      </c>
      <c r="C4036" s="121" t="s">
        <v>276</v>
      </c>
      <c r="D4036" s="21" t="s">
        <v>172</v>
      </c>
      <c r="E4036" s="21">
        <v>13</v>
      </c>
      <c r="F4036" s="21" t="s">
        <v>19</v>
      </c>
      <c r="G4036" s="88" t="s">
        <v>208</v>
      </c>
      <c r="H4036" s="90">
        <v>92126982346</v>
      </c>
      <c r="I4036" s="90">
        <v>0</v>
      </c>
      <c r="J4036" s="90">
        <v>0</v>
      </c>
      <c r="K4036" s="90">
        <v>0</v>
      </c>
      <c r="L4036" s="90">
        <v>0</v>
      </c>
      <c r="M4036" s="90">
        <f t="shared" si="1952"/>
        <v>0</v>
      </c>
      <c r="N4036" s="90">
        <f>+H4036+M4036</f>
        <v>92126982346</v>
      </c>
      <c r="O4036" s="90">
        <v>92126982346</v>
      </c>
      <c r="P4036" s="90">
        <v>92126982346</v>
      </c>
      <c r="Q4036" s="90">
        <v>308643829</v>
      </c>
      <c r="R4036" s="90">
        <v>308643829</v>
      </c>
    </row>
    <row r="4037" spans="1:18" ht="78.599999999999994" thickBot="1" x14ac:dyDescent="0.35">
      <c r="A4037" s="2">
        <v>2022</v>
      </c>
      <c r="B4037" s="157" t="s">
        <v>420</v>
      </c>
      <c r="C4037" s="120" t="s">
        <v>277</v>
      </c>
      <c r="D4037" s="16" t="s">
        <v>172</v>
      </c>
      <c r="E4037" s="16">
        <v>13</v>
      </c>
      <c r="F4037" s="16" t="s">
        <v>19</v>
      </c>
      <c r="G4037" s="85" t="s">
        <v>278</v>
      </c>
      <c r="H4037" s="95">
        <f t="shared" ref="H4037:L4039" si="1988">+H4038</f>
        <v>177242188803</v>
      </c>
      <c r="I4037" s="95">
        <f t="shared" si="1988"/>
        <v>0</v>
      </c>
      <c r="J4037" s="95">
        <f t="shared" si="1988"/>
        <v>0</v>
      </c>
      <c r="K4037" s="95">
        <f t="shared" si="1988"/>
        <v>0</v>
      </c>
      <c r="L4037" s="95">
        <f t="shared" si="1988"/>
        <v>0</v>
      </c>
      <c r="M4037" s="95">
        <f t="shared" si="1952"/>
        <v>0</v>
      </c>
      <c r="N4037" s="95">
        <f>+N4038</f>
        <v>177242188803</v>
      </c>
      <c r="O4037" s="95">
        <f t="shared" ref="O4037:R4039" si="1989">+O4038</f>
        <v>177242188803</v>
      </c>
      <c r="P4037" s="95">
        <f t="shared" si="1989"/>
        <v>177242188803</v>
      </c>
      <c r="Q4037" s="95">
        <f t="shared" si="1989"/>
        <v>12868469971</v>
      </c>
      <c r="R4037" s="95">
        <f t="shared" si="1989"/>
        <v>12868469971</v>
      </c>
    </row>
    <row r="4038" spans="1:18" ht="78.599999999999994" thickBot="1" x14ac:dyDescent="0.35">
      <c r="A4038" s="2">
        <v>2022</v>
      </c>
      <c r="B4038" s="157" t="s">
        <v>420</v>
      </c>
      <c r="C4038" s="120" t="s">
        <v>279</v>
      </c>
      <c r="D4038" s="16" t="s">
        <v>172</v>
      </c>
      <c r="E4038" s="16">
        <v>13</v>
      </c>
      <c r="F4038" s="16" t="s">
        <v>19</v>
      </c>
      <c r="G4038" s="104" t="s">
        <v>278</v>
      </c>
      <c r="H4038" s="95">
        <f t="shared" si="1988"/>
        <v>177242188803</v>
      </c>
      <c r="I4038" s="95">
        <f t="shared" si="1988"/>
        <v>0</v>
      </c>
      <c r="J4038" s="95">
        <f t="shared" si="1988"/>
        <v>0</v>
      </c>
      <c r="K4038" s="95">
        <f t="shared" si="1988"/>
        <v>0</v>
      </c>
      <c r="L4038" s="95">
        <f t="shared" si="1988"/>
        <v>0</v>
      </c>
      <c r="M4038" s="95">
        <f t="shared" si="1952"/>
        <v>0</v>
      </c>
      <c r="N4038" s="95">
        <f>+N4039</f>
        <v>177242188803</v>
      </c>
      <c r="O4038" s="95">
        <f t="shared" si="1989"/>
        <v>177242188803</v>
      </c>
      <c r="P4038" s="95">
        <f t="shared" si="1989"/>
        <v>177242188803</v>
      </c>
      <c r="Q4038" s="95">
        <f t="shared" si="1989"/>
        <v>12868469971</v>
      </c>
      <c r="R4038" s="95">
        <f t="shared" si="1989"/>
        <v>12868469971</v>
      </c>
    </row>
    <row r="4039" spans="1:18" ht="18.600000000000001" thickBot="1" x14ac:dyDescent="0.35">
      <c r="A4039" s="2">
        <v>2022</v>
      </c>
      <c r="B4039" s="157" t="s">
        <v>420</v>
      </c>
      <c r="C4039" s="120" t="s">
        <v>280</v>
      </c>
      <c r="D4039" s="16" t="s">
        <v>172</v>
      </c>
      <c r="E4039" s="16">
        <v>13</v>
      </c>
      <c r="F4039" s="16" t="s">
        <v>19</v>
      </c>
      <c r="G4039" s="85" t="s">
        <v>218</v>
      </c>
      <c r="H4039" s="95">
        <f t="shared" si="1988"/>
        <v>177242188803</v>
      </c>
      <c r="I4039" s="95">
        <f t="shared" si="1988"/>
        <v>0</v>
      </c>
      <c r="J4039" s="95">
        <f t="shared" si="1988"/>
        <v>0</v>
      </c>
      <c r="K4039" s="95">
        <f t="shared" si="1988"/>
        <v>0</v>
      </c>
      <c r="L4039" s="95">
        <f t="shared" si="1988"/>
        <v>0</v>
      </c>
      <c r="M4039" s="95">
        <f t="shared" ref="M4039:M4062" si="1990">+I4039-J4039+K4039-L4039</f>
        <v>0</v>
      </c>
      <c r="N4039" s="95">
        <f>+N4040</f>
        <v>177242188803</v>
      </c>
      <c r="O4039" s="95">
        <f t="shared" si="1989"/>
        <v>177242188803</v>
      </c>
      <c r="P4039" s="95">
        <f t="shared" si="1989"/>
        <v>177242188803</v>
      </c>
      <c r="Q4039" s="95">
        <f t="shared" si="1989"/>
        <v>12868469971</v>
      </c>
      <c r="R4039" s="95">
        <f t="shared" si="1989"/>
        <v>12868469971</v>
      </c>
    </row>
    <row r="4040" spans="1:18" ht="18.600000000000001" thickBot="1" x14ac:dyDescent="0.35">
      <c r="A4040" s="2">
        <v>2022</v>
      </c>
      <c r="B4040" s="157" t="s">
        <v>420</v>
      </c>
      <c r="C4040" s="121" t="s">
        <v>281</v>
      </c>
      <c r="D4040" s="21" t="s">
        <v>172</v>
      </c>
      <c r="E4040" s="21">
        <v>13</v>
      </c>
      <c r="F4040" s="21" t="s">
        <v>19</v>
      </c>
      <c r="G4040" s="88" t="s">
        <v>208</v>
      </c>
      <c r="H4040" s="90">
        <v>177242188803</v>
      </c>
      <c r="I4040" s="90">
        <v>0</v>
      </c>
      <c r="J4040" s="90">
        <v>0</v>
      </c>
      <c r="K4040" s="90">
        <v>0</v>
      </c>
      <c r="L4040" s="90">
        <v>0</v>
      </c>
      <c r="M4040" s="90">
        <f t="shared" si="1990"/>
        <v>0</v>
      </c>
      <c r="N4040" s="90">
        <f>+H4040+M4040</f>
        <v>177242188803</v>
      </c>
      <c r="O4040" s="90">
        <v>177242188803</v>
      </c>
      <c r="P4040" s="90">
        <v>177242188803</v>
      </c>
      <c r="Q4040" s="90">
        <v>12868469971</v>
      </c>
      <c r="R4040" s="90">
        <v>12868469971</v>
      </c>
    </row>
    <row r="4041" spans="1:18" ht="47.4" thickBot="1" x14ac:dyDescent="0.35">
      <c r="A4041" s="2">
        <v>2022</v>
      </c>
      <c r="B4041" s="157" t="s">
        <v>420</v>
      </c>
      <c r="C4041" s="120" t="s">
        <v>282</v>
      </c>
      <c r="D4041" s="16" t="s">
        <v>172</v>
      </c>
      <c r="E4041" s="16">
        <v>13</v>
      </c>
      <c r="F4041" s="16" t="s">
        <v>19</v>
      </c>
      <c r="G4041" s="85" t="s">
        <v>283</v>
      </c>
      <c r="H4041" s="95">
        <f t="shared" ref="H4041:L4043" si="1991">+H4042</f>
        <v>186661572672</v>
      </c>
      <c r="I4041" s="95">
        <f t="shared" si="1991"/>
        <v>0</v>
      </c>
      <c r="J4041" s="95">
        <f t="shared" si="1991"/>
        <v>0</v>
      </c>
      <c r="K4041" s="95">
        <f t="shared" si="1991"/>
        <v>0</v>
      </c>
      <c r="L4041" s="95">
        <f t="shared" si="1991"/>
        <v>0</v>
      </c>
      <c r="M4041" s="95">
        <f t="shared" si="1990"/>
        <v>0</v>
      </c>
      <c r="N4041" s="95">
        <f>+N4042</f>
        <v>186661572672</v>
      </c>
      <c r="O4041" s="95">
        <f t="shared" ref="O4041:R4043" si="1992">+O4042</f>
        <v>186661572672</v>
      </c>
      <c r="P4041" s="95">
        <f t="shared" si="1992"/>
        <v>186661572672</v>
      </c>
      <c r="Q4041" s="95">
        <f t="shared" si="1992"/>
        <v>65829708441</v>
      </c>
      <c r="R4041" s="95">
        <f t="shared" si="1992"/>
        <v>65829708441</v>
      </c>
    </row>
    <row r="4042" spans="1:18" ht="47.4" thickBot="1" x14ac:dyDescent="0.35">
      <c r="A4042" s="2">
        <v>2022</v>
      </c>
      <c r="B4042" s="157" t="s">
        <v>420</v>
      </c>
      <c r="C4042" s="120" t="s">
        <v>284</v>
      </c>
      <c r="D4042" s="16" t="s">
        <v>172</v>
      </c>
      <c r="E4042" s="16">
        <v>13</v>
      </c>
      <c r="F4042" s="16" t="s">
        <v>19</v>
      </c>
      <c r="G4042" s="104" t="s">
        <v>283</v>
      </c>
      <c r="H4042" s="95">
        <f t="shared" si="1991"/>
        <v>186661572672</v>
      </c>
      <c r="I4042" s="95">
        <f t="shared" si="1991"/>
        <v>0</v>
      </c>
      <c r="J4042" s="95">
        <f t="shared" si="1991"/>
        <v>0</v>
      </c>
      <c r="K4042" s="95">
        <f t="shared" si="1991"/>
        <v>0</v>
      </c>
      <c r="L4042" s="95">
        <f t="shared" si="1991"/>
        <v>0</v>
      </c>
      <c r="M4042" s="95">
        <f t="shared" si="1990"/>
        <v>0</v>
      </c>
      <c r="N4042" s="95">
        <f>+N4043</f>
        <v>186661572672</v>
      </c>
      <c r="O4042" s="95">
        <f t="shared" si="1992"/>
        <v>186661572672</v>
      </c>
      <c r="P4042" s="95">
        <f t="shared" si="1992"/>
        <v>186661572672</v>
      </c>
      <c r="Q4042" s="95">
        <f t="shared" si="1992"/>
        <v>65829708441</v>
      </c>
      <c r="R4042" s="95">
        <f t="shared" si="1992"/>
        <v>65829708441</v>
      </c>
    </row>
    <row r="4043" spans="1:18" ht="18.600000000000001" thickBot="1" x14ac:dyDescent="0.35">
      <c r="A4043" s="2">
        <v>2022</v>
      </c>
      <c r="B4043" s="157" t="s">
        <v>420</v>
      </c>
      <c r="C4043" s="120" t="s">
        <v>285</v>
      </c>
      <c r="D4043" s="16" t="s">
        <v>172</v>
      </c>
      <c r="E4043" s="16">
        <v>13</v>
      </c>
      <c r="F4043" s="16" t="s">
        <v>19</v>
      </c>
      <c r="G4043" s="85" t="s">
        <v>218</v>
      </c>
      <c r="H4043" s="95">
        <f t="shared" si="1991"/>
        <v>186661572672</v>
      </c>
      <c r="I4043" s="95">
        <f t="shared" si="1991"/>
        <v>0</v>
      </c>
      <c r="J4043" s="95">
        <f t="shared" si="1991"/>
        <v>0</v>
      </c>
      <c r="K4043" s="95">
        <f t="shared" si="1991"/>
        <v>0</v>
      </c>
      <c r="L4043" s="95">
        <f t="shared" si="1991"/>
        <v>0</v>
      </c>
      <c r="M4043" s="95">
        <f t="shared" si="1990"/>
        <v>0</v>
      </c>
      <c r="N4043" s="95">
        <f>+N4044</f>
        <v>186661572672</v>
      </c>
      <c r="O4043" s="95">
        <f t="shared" si="1992"/>
        <v>186661572672</v>
      </c>
      <c r="P4043" s="95">
        <f t="shared" si="1992"/>
        <v>186661572672</v>
      </c>
      <c r="Q4043" s="95">
        <f t="shared" si="1992"/>
        <v>65829708441</v>
      </c>
      <c r="R4043" s="95">
        <f t="shared" si="1992"/>
        <v>65829708441</v>
      </c>
    </row>
    <row r="4044" spans="1:18" ht="18.600000000000001" thickBot="1" x14ac:dyDescent="0.35">
      <c r="A4044" s="2">
        <v>2022</v>
      </c>
      <c r="B4044" s="157" t="s">
        <v>420</v>
      </c>
      <c r="C4044" s="121" t="s">
        <v>286</v>
      </c>
      <c r="D4044" s="53" t="s">
        <v>172</v>
      </c>
      <c r="E4044" s="53">
        <v>13</v>
      </c>
      <c r="F4044" s="21" t="s">
        <v>19</v>
      </c>
      <c r="G4044" s="88" t="s">
        <v>208</v>
      </c>
      <c r="H4044" s="90">
        <v>186661572672</v>
      </c>
      <c r="I4044" s="90">
        <v>0</v>
      </c>
      <c r="J4044" s="90">
        <v>0</v>
      </c>
      <c r="K4044" s="90">
        <v>0</v>
      </c>
      <c r="L4044" s="90">
        <v>0</v>
      </c>
      <c r="M4044" s="90">
        <f t="shared" si="1990"/>
        <v>0</v>
      </c>
      <c r="N4044" s="90">
        <f>+H4044+M4044</f>
        <v>186661572672</v>
      </c>
      <c r="O4044" s="90">
        <v>186661572672</v>
      </c>
      <c r="P4044" s="90">
        <v>186661572672</v>
      </c>
      <c r="Q4044" s="90">
        <v>65829708441</v>
      </c>
      <c r="R4044" s="90">
        <v>65829708441</v>
      </c>
    </row>
    <row r="4045" spans="1:18" ht="63" thickBot="1" x14ac:dyDescent="0.35">
      <c r="A4045" s="2">
        <v>2022</v>
      </c>
      <c r="B4045" s="157" t="s">
        <v>420</v>
      </c>
      <c r="C4045" s="120" t="s">
        <v>287</v>
      </c>
      <c r="D4045" s="16" t="s">
        <v>172</v>
      </c>
      <c r="E4045" s="16">
        <v>13</v>
      </c>
      <c r="F4045" s="16" t="s">
        <v>19</v>
      </c>
      <c r="G4045" s="85" t="s">
        <v>288</v>
      </c>
      <c r="H4045" s="95">
        <f t="shared" ref="H4045:L4047" si="1993">+H4046</f>
        <v>217966528302</v>
      </c>
      <c r="I4045" s="95">
        <f t="shared" si="1993"/>
        <v>0</v>
      </c>
      <c r="J4045" s="95">
        <f t="shared" si="1993"/>
        <v>0</v>
      </c>
      <c r="K4045" s="95">
        <f t="shared" si="1993"/>
        <v>0</v>
      </c>
      <c r="L4045" s="95">
        <f t="shared" si="1993"/>
        <v>0</v>
      </c>
      <c r="M4045" s="95">
        <f t="shared" si="1990"/>
        <v>0</v>
      </c>
      <c r="N4045" s="95">
        <f>+N4046</f>
        <v>217966528302</v>
      </c>
      <c r="O4045" s="95">
        <f t="shared" ref="O4045:R4047" si="1994">+O4046</f>
        <v>217966528302</v>
      </c>
      <c r="P4045" s="95">
        <f t="shared" si="1994"/>
        <v>217966528302</v>
      </c>
      <c r="Q4045" s="95">
        <f t="shared" si="1994"/>
        <v>35582322411</v>
      </c>
      <c r="R4045" s="95">
        <f t="shared" si="1994"/>
        <v>35582322411</v>
      </c>
    </row>
    <row r="4046" spans="1:18" ht="63" thickBot="1" x14ac:dyDescent="0.35">
      <c r="A4046" s="2">
        <v>2022</v>
      </c>
      <c r="B4046" s="157" t="s">
        <v>420</v>
      </c>
      <c r="C4046" s="120" t="s">
        <v>289</v>
      </c>
      <c r="D4046" s="16" t="s">
        <v>172</v>
      </c>
      <c r="E4046" s="16">
        <v>13</v>
      </c>
      <c r="F4046" s="16" t="s">
        <v>19</v>
      </c>
      <c r="G4046" s="104" t="s">
        <v>288</v>
      </c>
      <c r="H4046" s="95">
        <f t="shared" si="1993"/>
        <v>217966528302</v>
      </c>
      <c r="I4046" s="95">
        <f t="shared" si="1993"/>
        <v>0</v>
      </c>
      <c r="J4046" s="95">
        <f t="shared" si="1993"/>
        <v>0</v>
      </c>
      <c r="K4046" s="95">
        <f t="shared" si="1993"/>
        <v>0</v>
      </c>
      <c r="L4046" s="95">
        <f t="shared" si="1993"/>
        <v>0</v>
      </c>
      <c r="M4046" s="95">
        <f t="shared" si="1990"/>
        <v>0</v>
      </c>
      <c r="N4046" s="95">
        <f>+N4047</f>
        <v>217966528302</v>
      </c>
      <c r="O4046" s="95">
        <f t="shared" si="1994"/>
        <v>217966528302</v>
      </c>
      <c r="P4046" s="95">
        <f t="shared" si="1994"/>
        <v>217966528302</v>
      </c>
      <c r="Q4046" s="95">
        <f t="shared" si="1994"/>
        <v>35582322411</v>
      </c>
      <c r="R4046" s="95">
        <f t="shared" si="1994"/>
        <v>35582322411</v>
      </c>
    </row>
    <row r="4047" spans="1:18" ht="18.600000000000001" thickBot="1" x14ac:dyDescent="0.35">
      <c r="A4047" s="2">
        <v>2022</v>
      </c>
      <c r="B4047" s="157" t="s">
        <v>420</v>
      </c>
      <c r="C4047" s="120" t="s">
        <v>290</v>
      </c>
      <c r="D4047" s="16" t="s">
        <v>172</v>
      </c>
      <c r="E4047" s="16">
        <v>13</v>
      </c>
      <c r="F4047" s="16" t="s">
        <v>19</v>
      </c>
      <c r="G4047" s="85" t="s">
        <v>218</v>
      </c>
      <c r="H4047" s="95">
        <f t="shared" si="1993"/>
        <v>217966528302</v>
      </c>
      <c r="I4047" s="95">
        <f t="shared" si="1993"/>
        <v>0</v>
      </c>
      <c r="J4047" s="95">
        <f t="shared" si="1993"/>
        <v>0</v>
      </c>
      <c r="K4047" s="95">
        <f t="shared" si="1993"/>
        <v>0</v>
      </c>
      <c r="L4047" s="95">
        <f t="shared" si="1993"/>
        <v>0</v>
      </c>
      <c r="M4047" s="95">
        <f t="shared" si="1990"/>
        <v>0</v>
      </c>
      <c r="N4047" s="95">
        <f>+N4048</f>
        <v>217966528302</v>
      </c>
      <c r="O4047" s="95">
        <f t="shared" si="1994"/>
        <v>217966528302</v>
      </c>
      <c r="P4047" s="95">
        <f t="shared" si="1994"/>
        <v>217966528302</v>
      </c>
      <c r="Q4047" s="95">
        <f t="shared" si="1994"/>
        <v>35582322411</v>
      </c>
      <c r="R4047" s="95">
        <f t="shared" si="1994"/>
        <v>35582322411</v>
      </c>
    </row>
    <row r="4048" spans="1:18" ht="18.600000000000001" thickBot="1" x14ac:dyDescent="0.35">
      <c r="A4048" s="2">
        <v>2022</v>
      </c>
      <c r="B4048" s="157" t="s">
        <v>420</v>
      </c>
      <c r="C4048" s="121" t="s">
        <v>291</v>
      </c>
      <c r="D4048" s="21" t="s">
        <v>172</v>
      </c>
      <c r="E4048" s="21">
        <v>13</v>
      </c>
      <c r="F4048" s="21" t="s">
        <v>19</v>
      </c>
      <c r="G4048" s="88" t="s">
        <v>208</v>
      </c>
      <c r="H4048" s="90">
        <v>217966528302</v>
      </c>
      <c r="I4048" s="90">
        <v>0</v>
      </c>
      <c r="J4048" s="90">
        <v>0</v>
      </c>
      <c r="K4048" s="90">
        <v>0</v>
      </c>
      <c r="L4048" s="90">
        <v>0</v>
      </c>
      <c r="M4048" s="90">
        <f t="shared" si="1990"/>
        <v>0</v>
      </c>
      <c r="N4048" s="90">
        <f>+H4048+M4048</f>
        <v>217966528302</v>
      </c>
      <c r="O4048" s="90">
        <v>217966528302</v>
      </c>
      <c r="P4048" s="90">
        <v>217966528302</v>
      </c>
      <c r="Q4048" s="90">
        <v>35582322411</v>
      </c>
      <c r="R4048" s="90">
        <v>35582322411</v>
      </c>
    </row>
    <row r="4049" spans="1:18" ht="63" thickBot="1" x14ac:dyDescent="0.35">
      <c r="A4049" s="2">
        <v>2022</v>
      </c>
      <c r="B4049" s="157" t="s">
        <v>420</v>
      </c>
      <c r="C4049" s="120" t="s">
        <v>292</v>
      </c>
      <c r="D4049" s="16" t="s">
        <v>172</v>
      </c>
      <c r="E4049" s="16">
        <v>13</v>
      </c>
      <c r="F4049" s="16" t="s">
        <v>19</v>
      </c>
      <c r="G4049" s="85" t="s">
        <v>293</v>
      </c>
      <c r="H4049" s="95">
        <f t="shared" ref="H4049:L4051" si="1995">+H4050</f>
        <v>264689746048</v>
      </c>
      <c r="I4049" s="95">
        <f t="shared" si="1995"/>
        <v>0</v>
      </c>
      <c r="J4049" s="95">
        <f t="shared" si="1995"/>
        <v>0</v>
      </c>
      <c r="K4049" s="95">
        <f t="shared" si="1995"/>
        <v>0</v>
      </c>
      <c r="L4049" s="95">
        <f t="shared" si="1995"/>
        <v>0</v>
      </c>
      <c r="M4049" s="95">
        <f t="shared" si="1990"/>
        <v>0</v>
      </c>
      <c r="N4049" s="95">
        <f>+N4050</f>
        <v>264689746048</v>
      </c>
      <c r="O4049" s="95">
        <f t="shared" ref="O4049:R4051" si="1996">+O4050</f>
        <v>264689746048</v>
      </c>
      <c r="P4049" s="95">
        <f t="shared" si="1996"/>
        <v>264689746048</v>
      </c>
      <c r="Q4049" s="95">
        <f t="shared" si="1996"/>
        <v>18890851579</v>
      </c>
      <c r="R4049" s="95">
        <f t="shared" si="1996"/>
        <v>18890851579</v>
      </c>
    </row>
    <row r="4050" spans="1:18" ht="63" thickBot="1" x14ac:dyDescent="0.35">
      <c r="A4050" s="2">
        <v>2022</v>
      </c>
      <c r="B4050" s="157" t="s">
        <v>420</v>
      </c>
      <c r="C4050" s="120" t="s">
        <v>294</v>
      </c>
      <c r="D4050" s="16" t="s">
        <v>172</v>
      </c>
      <c r="E4050" s="16">
        <v>13</v>
      </c>
      <c r="F4050" s="16" t="s">
        <v>19</v>
      </c>
      <c r="G4050" s="104" t="s">
        <v>293</v>
      </c>
      <c r="H4050" s="95">
        <f t="shared" si="1995"/>
        <v>264689746048</v>
      </c>
      <c r="I4050" s="95">
        <f t="shared" si="1995"/>
        <v>0</v>
      </c>
      <c r="J4050" s="95">
        <f t="shared" si="1995"/>
        <v>0</v>
      </c>
      <c r="K4050" s="95">
        <f t="shared" si="1995"/>
        <v>0</v>
      </c>
      <c r="L4050" s="95">
        <f t="shared" si="1995"/>
        <v>0</v>
      </c>
      <c r="M4050" s="95">
        <f t="shared" si="1990"/>
        <v>0</v>
      </c>
      <c r="N4050" s="95">
        <f>+N4051</f>
        <v>264689746048</v>
      </c>
      <c r="O4050" s="95">
        <f t="shared" si="1996"/>
        <v>264689746048</v>
      </c>
      <c r="P4050" s="95">
        <f t="shared" si="1996"/>
        <v>264689746048</v>
      </c>
      <c r="Q4050" s="95">
        <f t="shared" si="1996"/>
        <v>18890851579</v>
      </c>
      <c r="R4050" s="95">
        <f t="shared" si="1996"/>
        <v>18890851579</v>
      </c>
    </row>
    <row r="4051" spans="1:18" ht="18.600000000000001" thickBot="1" x14ac:dyDescent="0.35">
      <c r="A4051" s="2">
        <v>2022</v>
      </c>
      <c r="B4051" s="157" t="s">
        <v>420</v>
      </c>
      <c r="C4051" s="120" t="s">
        <v>295</v>
      </c>
      <c r="D4051" s="16" t="s">
        <v>172</v>
      </c>
      <c r="E4051" s="16">
        <v>13</v>
      </c>
      <c r="F4051" s="16" t="s">
        <v>19</v>
      </c>
      <c r="G4051" s="85" t="s">
        <v>218</v>
      </c>
      <c r="H4051" s="95">
        <f t="shared" si="1995"/>
        <v>264689746048</v>
      </c>
      <c r="I4051" s="95">
        <f t="shared" si="1995"/>
        <v>0</v>
      </c>
      <c r="J4051" s="95">
        <f t="shared" si="1995"/>
        <v>0</v>
      </c>
      <c r="K4051" s="95">
        <f t="shared" si="1995"/>
        <v>0</v>
      </c>
      <c r="L4051" s="95">
        <f t="shared" si="1995"/>
        <v>0</v>
      </c>
      <c r="M4051" s="95">
        <f t="shared" si="1990"/>
        <v>0</v>
      </c>
      <c r="N4051" s="95">
        <f>+N4052</f>
        <v>264689746048</v>
      </c>
      <c r="O4051" s="95">
        <f t="shared" si="1996"/>
        <v>264689746048</v>
      </c>
      <c r="P4051" s="95">
        <f t="shared" si="1996"/>
        <v>264689746048</v>
      </c>
      <c r="Q4051" s="95">
        <f t="shared" si="1996"/>
        <v>18890851579</v>
      </c>
      <c r="R4051" s="95">
        <f t="shared" si="1996"/>
        <v>18890851579</v>
      </c>
    </row>
    <row r="4052" spans="1:18" ht="18.600000000000001" thickBot="1" x14ac:dyDescent="0.35">
      <c r="A4052" s="2">
        <v>2022</v>
      </c>
      <c r="B4052" s="157" t="s">
        <v>420</v>
      </c>
      <c r="C4052" s="121" t="s">
        <v>296</v>
      </c>
      <c r="D4052" s="21" t="s">
        <v>172</v>
      </c>
      <c r="E4052" s="21">
        <v>13</v>
      </c>
      <c r="F4052" s="21" t="s">
        <v>19</v>
      </c>
      <c r="G4052" s="88" t="s">
        <v>208</v>
      </c>
      <c r="H4052" s="90">
        <v>264689746048</v>
      </c>
      <c r="I4052" s="90">
        <v>0</v>
      </c>
      <c r="J4052" s="90">
        <v>0</v>
      </c>
      <c r="K4052" s="90">
        <v>0</v>
      </c>
      <c r="L4052" s="90">
        <v>0</v>
      </c>
      <c r="M4052" s="90">
        <f t="shared" si="1990"/>
        <v>0</v>
      </c>
      <c r="N4052" s="90">
        <f>+H4052+M4052</f>
        <v>264689746048</v>
      </c>
      <c r="O4052" s="90">
        <v>264689746048</v>
      </c>
      <c r="P4052" s="90">
        <v>264689746048</v>
      </c>
      <c r="Q4052" s="90">
        <v>18890851579</v>
      </c>
      <c r="R4052" s="90">
        <v>18890851579</v>
      </c>
    </row>
    <row r="4053" spans="1:18" ht="63" thickBot="1" x14ac:dyDescent="0.35">
      <c r="A4053" s="2">
        <v>2022</v>
      </c>
      <c r="B4053" s="157" t="s">
        <v>420</v>
      </c>
      <c r="C4053" s="120" t="s">
        <v>297</v>
      </c>
      <c r="D4053" s="16" t="s">
        <v>172</v>
      </c>
      <c r="E4053" s="16">
        <v>13</v>
      </c>
      <c r="F4053" s="16" t="s">
        <v>19</v>
      </c>
      <c r="G4053" s="85" t="s">
        <v>298</v>
      </c>
      <c r="H4053" s="95">
        <f t="shared" ref="H4053:L4055" si="1997">+H4054</f>
        <v>141607661383</v>
      </c>
      <c r="I4053" s="95">
        <f t="shared" si="1997"/>
        <v>0</v>
      </c>
      <c r="J4053" s="95">
        <f t="shared" si="1997"/>
        <v>0</v>
      </c>
      <c r="K4053" s="95">
        <f t="shared" si="1997"/>
        <v>0</v>
      </c>
      <c r="L4053" s="95">
        <f t="shared" si="1997"/>
        <v>0</v>
      </c>
      <c r="M4053" s="95">
        <f t="shared" si="1990"/>
        <v>0</v>
      </c>
      <c r="N4053" s="95">
        <f>+N4054</f>
        <v>141607661383</v>
      </c>
      <c r="O4053" s="95">
        <f t="shared" ref="O4053:R4055" si="1998">+O4054</f>
        <v>141607661383</v>
      </c>
      <c r="P4053" s="95">
        <f t="shared" si="1998"/>
        <v>141607661383</v>
      </c>
      <c r="Q4053" s="95">
        <f t="shared" si="1998"/>
        <v>35860807678</v>
      </c>
      <c r="R4053" s="95">
        <f t="shared" si="1998"/>
        <v>35860807678</v>
      </c>
    </row>
    <row r="4054" spans="1:18" ht="63" thickBot="1" x14ac:dyDescent="0.35">
      <c r="A4054" s="2">
        <v>2022</v>
      </c>
      <c r="B4054" s="157" t="s">
        <v>420</v>
      </c>
      <c r="C4054" s="120" t="s">
        <v>299</v>
      </c>
      <c r="D4054" s="16" t="s">
        <v>172</v>
      </c>
      <c r="E4054" s="16">
        <v>13</v>
      </c>
      <c r="F4054" s="16" t="s">
        <v>19</v>
      </c>
      <c r="G4054" s="104" t="s">
        <v>298</v>
      </c>
      <c r="H4054" s="95">
        <f t="shared" si="1997"/>
        <v>141607661383</v>
      </c>
      <c r="I4054" s="95">
        <f t="shared" si="1997"/>
        <v>0</v>
      </c>
      <c r="J4054" s="95">
        <f t="shared" si="1997"/>
        <v>0</v>
      </c>
      <c r="K4054" s="95">
        <f t="shared" si="1997"/>
        <v>0</v>
      </c>
      <c r="L4054" s="95">
        <f t="shared" si="1997"/>
        <v>0</v>
      </c>
      <c r="M4054" s="95">
        <f t="shared" si="1990"/>
        <v>0</v>
      </c>
      <c r="N4054" s="95">
        <f>+N4055</f>
        <v>141607661383</v>
      </c>
      <c r="O4054" s="95">
        <f t="shared" si="1998"/>
        <v>141607661383</v>
      </c>
      <c r="P4054" s="95">
        <f t="shared" si="1998"/>
        <v>141607661383</v>
      </c>
      <c r="Q4054" s="95">
        <f t="shared" si="1998"/>
        <v>35860807678</v>
      </c>
      <c r="R4054" s="95">
        <f t="shared" si="1998"/>
        <v>35860807678</v>
      </c>
    </row>
    <row r="4055" spans="1:18" ht="18.600000000000001" thickBot="1" x14ac:dyDescent="0.35">
      <c r="A4055" s="2">
        <v>2022</v>
      </c>
      <c r="B4055" s="157" t="s">
        <v>420</v>
      </c>
      <c r="C4055" s="120" t="s">
        <v>300</v>
      </c>
      <c r="D4055" s="16" t="s">
        <v>172</v>
      </c>
      <c r="E4055" s="16">
        <v>13</v>
      </c>
      <c r="F4055" s="16" t="s">
        <v>19</v>
      </c>
      <c r="G4055" s="85" t="s">
        <v>218</v>
      </c>
      <c r="H4055" s="95">
        <f t="shared" si="1997"/>
        <v>141607661383</v>
      </c>
      <c r="I4055" s="95">
        <f t="shared" si="1997"/>
        <v>0</v>
      </c>
      <c r="J4055" s="95">
        <f t="shared" si="1997"/>
        <v>0</v>
      </c>
      <c r="K4055" s="95">
        <f t="shared" si="1997"/>
        <v>0</v>
      </c>
      <c r="L4055" s="95">
        <f t="shared" si="1997"/>
        <v>0</v>
      </c>
      <c r="M4055" s="95">
        <f t="shared" si="1990"/>
        <v>0</v>
      </c>
      <c r="N4055" s="95">
        <f>+N4056</f>
        <v>141607661383</v>
      </c>
      <c r="O4055" s="95">
        <f t="shared" si="1998"/>
        <v>141607661383</v>
      </c>
      <c r="P4055" s="95">
        <f t="shared" si="1998"/>
        <v>141607661383</v>
      </c>
      <c r="Q4055" s="95">
        <f t="shared" si="1998"/>
        <v>35860807678</v>
      </c>
      <c r="R4055" s="95">
        <f t="shared" si="1998"/>
        <v>35860807678</v>
      </c>
    </row>
    <row r="4056" spans="1:18" ht="18.600000000000001" thickBot="1" x14ac:dyDescent="0.35">
      <c r="A4056" s="2">
        <v>2022</v>
      </c>
      <c r="B4056" s="157" t="s">
        <v>420</v>
      </c>
      <c r="C4056" s="121" t="s">
        <v>301</v>
      </c>
      <c r="D4056" s="21" t="s">
        <v>172</v>
      </c>
      <c r="E4056" s="21">
        <v>13</v>
      </c>
      <c r="F4056" s="21" t="s">
        <v>19</v>
      </c>
      <c r="G4056" s="88" t="s">
        <v>208</v>
      </c>
      <c r="H4056" s="90">
        <v>141607661383</v>
      </c>
      <c r="I4056" s="90">
        <v>0</v>
      </c>
      <c r="J4056" s="90">
        <v>0</v>
      </c>
      <c r="K4056" s="90">
        <v>0</v>
      </c>
      <c r="L4056" s="90">
        <v>0</v>
      </c>
      <c r="M4056" s="90">
        <f t="shared" si="1990"/>
        <v>0</v>
      </c>
      <c r="N4056" s="90">
        <f>+H4056+M4056</f>
        <v>141607661383</v>
      </c>
      <c r="O4056" s="90">
        <v>141607661383</v>
      </c>
      <c r="P4056" s="90">
        <v>141607661383</v>
      </c>
      <c r="Q4056" s="90">
        <v>35860807678</v>
      </c>
      <c r="R4056" s="90">
        <v>35860807678</v>
      </c>
    </row>
    <row r="4057" spans="1:18" ht="63" thickBot="1" x14ac:dyDescent="0.35">
      <c r="A4057" s="2">
        <v>2022</v>
      </c>
      <c r="B4057" s="157" t="s">
        <v>420</v>
      </c>
      <c r="C4057" s="120" t="s">
        <v>302</v>
      </c>
      <c r="D4057" s="16" t="s">
        <v>172</v>
      </c>
      <c r="E4057" s="16">
        <v>13</v>
      </c>
      <c r="F4057" s="16" t="s">
        <v>19</v>
      </c>
      <c r="G4057" s="85" t="s">
        <v>303</v>
      </c>
      <c r="H4057" s="95">
        <f t="shared" ref="H4057:L4059" si="1999">+H4058</f>
        <v>326484319237</v>
      </c>
      <c r="I4057" s="95">
        <f t="shared" si="1999"/>
        <v>0</v>
      </c>
      <c r="J4057" s="95">
        <f t="shared" si="1999"/>
        <v>0</v>
      </c>
      <c r="K4057" s="95">
        <f t="shared" si="1999"/>
        <v>0</v>
      </c>
      <c r="L4057" s="95">
        <f t="shared" si="1999"/>
        <v>0</v>
      </c>
      <c r="M4057" s="95">
        <f t="shared" si="1990"/>
        <v>0</v>
      </c>
      <c r="N4057" s="95">
        <f>+N4058</f>
        <v>326484319237</v>
      </c>
      <c r="O4057" s="95">
        <f t="shared" ref="O4057:R4059" si="2000">+O4058</f>
        <v>326484319237</v>
      </c>
      <c r="P4057" s="95">
        <f t="shared" si="2000"/>
        <v>326484319237</v>
      </c>
      <c r="Q4057" s="95">
        <f t="shared" si="2000"/>
        <v>18896410145</v>
      </c>
      <c r="R4057" s="95">
        <f t="shared" si="2000"/>
        <v>18896410145</v>
      </c>
    </row>
    <row r="4058" spans="1:18" ht="63" thickBot="1" x14ac:dyDescent="0.35">
      <c r="A4058" s="2">
        <v>2022</v>
      </c>
      <c r="B4058" s="157" t="s">
        <v>420</v>
      </c>
      <c r="C4058" s="120" t="s">
        <v>304</v>
      </c>
      <c r="D4058" s="16" t="s">
        <v>172</v>
      </c>
      <c r="E4058" s="16">
        <v>13</v>
      </c>
      <c r="F4058" s="16" t="s">
        <v>19</v>
      </c>
      <c r="G4058" s="104" t="s">
        <v>303</v>
      </c>
      <c r="H4058" s="95">
        <f t="shared" si="1999"/>
        <v>326484319237</v>
      </c>
      <c r="I4058" s="95">
        <f t="shared" si="1999"/>
        <v>0</v>
      </c>
      <c r="J4058" s="95">
        <f t="shared" si="1999"/>
        <v>0</v>
      </c>
      <c r="K4058" s="95">
        <f t="shared" si="1999"/>
        <v>0</v>
      </c>
      <c r="L4058" s="95">
        <f t="shared" si="1999"/>
        <v>0</v>
      </c>
      <c r="M4058" s="95">
        <f t="shared" si="1990"/>
        <v>0</v>
      </c>
      <c r="N4058" s="95">
        <f>+N4059</f>
        <v>326484319237</v>
      </c>
      <c r="O4058" s="95">
        <f t="shared" si="2000"/>
        <v>326484319237</v>
      </c>
      <c r="P4058" s="95">
        <f t="shared" si="2000"/>
        <v>326484319237</v>
      </c>
      <c r="Q4058" s="95">
        <f t="shared" si="2000"/>
        <v>18896410145</v>
      </c>
      <c r="R4058" s="95">
        <f t="shared" si="2000"/>
        <v>18896410145</v>
      </c>
    </row>
    <row r="4059" spans="1:18" ht="18.600000000000001" thickBot="1" x14ac:dyDescent="0.35">
      <c r="A4059" s="2">
        <v>2022</v>
      </c>
      <c r="B4059" s="157" t="s">
        <v>420</v>
      </c>
      <c r="C4059" s="120" t="s">
        <v>305</v>
      </c>
      <c r="D4059" s="16" t="s">
        <v>172</v>
      </c>
      <c r="E4059" s="16">
        <v>13</v>
      </c>
      <c r="F4059" s="16" t="s">
        <v>19</v>
      </c>
      <c r="G4059" s="85" t="s">
        <v>218</v>
      </c>
      <c r="H4059" s="95">
        <f t="shared" si="1999"/>
        <v>326484319237</v>
      </c>
      <c r="I4059" s="95">
        <f t="shared" si="1999"/>
        <v>0</v>
      </c>
      <c r="J4059" s="95">
        <f t="shared" si="1999"/>
        <v>0</v>
      </c>
      <c r="K4059" s="95">
        <f t="shared" si="1999"/>
        <v>0</v>
      </c>
      <c r="L4059" s="95">
        <f t="shared" si="1999"/>
        <v>0</v>
      </c>
      <c r="M4059" s="95">
        <f t="shared" si="1990"/>
        <v>0</v>
      </c>
      <c r="N4059" s="95">
        <f>+N4060</f>
        <v>326484319237</v>
      </c>
      <c r="O4059" s="95">
        <f t="shared" si="2000"/>
        <v>326484319237</v>
      </c>
      <c r="P4059" s="95">
        <f t="shared" si="2000"/>
        <v>326484319237</v>
      </c>
      <c r="Q4059" s="95">
        <f t="shared" si="2000"/>
        <v>18896410145</v>
      </c>
      <c r="R4059" s="95">
        <f t="shared" si="2000"/>
        <v>18896410145</v>
      </c>
    </row>
    <row r="4060" spans="1:18" ht="18.600000000000001" thickBot="1" x14ac:dyDescent="0.35">
      <c r="A4060" s="2">
        <v>2022</v>
      </c>
      <c r="B4060" s="157" t="s">
        <v>420</v>
      </c>
      <c r="C4060" s="121" t="s">
        <v>306</v>
      </c>
      <c r="D4060" s="21" t="s">
        <v>172</v>
      </c>
      <c r="E4060" s="21">
        <v>13</v>
      </c>
      <c r="F4060" s="21" t="s">
        <v>19</v>
      </c>
      <c r="G4060" s="88" t="s">
        <v>208</v>
      </c>
      <c r="H4060" s="90">
        <v>326484319237</v>
      </c>
      <c r="I4060" s="90">
        <v>0</v>
      </c>
      <c r="J4060" s="90">
        <v>0</v>
      </c>
      <c r="K4060" s="90">
        <v>0</v>
      </c>
      <c r="L4060" s="90">
        <v>0</v>
      </c>
      <c r="M4060" s="90">
        <f t="shared" si="1990"/>
        <v>0</v>
      </c>
      <c r="N4060" s="90">
        <f>+H4060+M4060</f>
        <v>326484319237</v>
      </c>
      <c r="O4060" s="90">
        <v>326484319237</v>
      </c>
      <c r="P4060" s="90">
        <v>326484319237</v>
      </c>
      <c r="Q4060" s="90">
        <v>18896410145</v>
      </c>
      <c r="R4060" s="90">
        <v>18896410145</v>
      </c>
    </row>
    <row r="4061" spans="1:18" ht="63" thickBot="1" x14ac:dyDescent="0.35">
      <c r="A4061" s="2">
        <v>2022</v>
      </c>
      <c r="B4061" s="157" t="s">
        <v>420</v>
      </c>
      <c r="C4061" s="120" t="s">
        <v>307</v>
      </c>
      <c r="D4061" s="16" t="s">
        <v>172</v>
      </c>
      <c r="E4061" s="16">
        <v>13</v>
      </c>
      <c r="F4061" s="16" t="s">
        <v>19</v>
      </c>
      <c r="G4061" s="85" t="s">
        <v>308</v>
      </c>
      <c r="H4061" s="95">
        <f t="shared" ref="H4061:L4063" si="2001">+H4062</f>
        <v>103270216578</v>
      </c>
      <c r="I4061" s="95">
        <f t="shared" si="2001"/>
        <v>0</v>
      </c>
      <c r="J4061" s="95">
        <f t="shared" si="2001"/>
        <v>0</v>
      </c>
      <c r="K4061" s="95">
        <f t="shared" si="2001"/>
        <v>0</v>
      </c>
      <c r="L4061" s="95">
        <f t="shared" si="2001"/>
        <v>0</v>
      </c>
      <c r="M4061" s="95">
        <f t="shared" si="1990"/>
        <v>0</v>
      </c>
      <c r="N4061" s="95">
        <f>+N4062</f>
        <v>103270216578</v>
      </c>
      <c r="O4061" s="95">
        <f t="shared" ref="O4061:R4063" si="2002">+O4062</f>
        <v>103270216578</v>
      </c>
      <c r="P4061" s="95">
        <f t="shared" si="2002"/>
        <v>103270216578</v>
      </c>
      <c r="Q4061" s="95">
        <f t="shared" si="2002"/>
        <v>2037283578</v>
      </c>
      <c r="R4061" s="95">
        <f t="shared" si="2002"/>
        <v>2037283578</v>
      </c>
    </row>
    <row r="4062" spans="1:18" ht="63" thickBot="1" x14ac:dyDescent="0.35">
      <c r="A4062" s="2">
        <v>2022</v>
      </c>
      <c r="B4062" s="157" t="s">
        <v>420</v>
      </c>
      <c r="C4062" s="120" t="s">
        <v>309</v>
      </c>
      <c r="D4062" s="16" t="s">
        <v>172</v>
      </c>
      <c r="E4062" s="16">
        <v>13</v>
      </c>
      <c r="F4062" s="16" t="s">
        <v>19</v>
      </c>
      <c r="G4062" s="104" t="s">
        <v>308</v>
      </c>
      <c r="H4062" s="95">
        <f t="shared" si="2001"/>
        <v>103270216578</v>
      </c>
      <c r="I4062" s="95">
        <f t="shared" si="2001"/>
        <v>0</v>
      </c>
      <c r="J4062" s="95">
        <f t="shared" si="2001"/>
        <v>0</v>
      </c>
      <c r="K4062" s="95">
        <f t="shared" si="2001"/>
        <v>0</v>
      </c>
      <c r="L4062" s="95">
        <f t="shared" si="2001"/>
        <v>0</v>
      </c>
      <c r="M4062" s="95">
        <f t="shared" si="1990"/>
        <v>0</v>
      </c>
      <c r="N4062" s="95">
        <f>+N4063</f>
        <v>103270216578</v>
      </c>
      <c r="O4062" s="95">
        <f t="shared" si="2002"/>
        <v>103270216578</v>
      </c>
      <c r="P4062" s="95">
        <f t="shared" si="2002"/>
        <v>103270216578</v>
      </c>
      <c r="Q4062" s="95">
        <f t="shared" si="2002"/>
        <v>2037283578</v>
      </c>
      <c r="R4062" s="95">
        <f t="shared" si="2002"/>
        <v>2037283578</v>
      </c>
    </row>
    <row r="4063" spans="1:18" ht="18.600000000000001" thickBot="1" x14ac:dyDescent="0.35">
      <c r="A4063" s="2">
        <v>2022</v>
      </c>
      <c r="B4063" s="157" t="s">
        <v>420</v>
      </c>
      <c r="C4063" s="120" t="s">
        <v>310</v>
      </c>
      <c r="D4063" s="16" t="s">
        <v>172</v>
      </c>
      <c r="E4063" s="16">
        <v>13</v>
      </c>
      <c r="F4063" s="16" t="s">
        <v>19</v>
      </c>
      <c r="G4063" s="85" t="s">
        <v>218</v>
      </c>
      <c r="H4063" s="95">
        <f t="shared" si="2001"/>
        <v>103270216578</v>
      </c>
      <c r="I4063" s="95">
        <f t="shared" si="2001"/>
        <v>0</v>
      </c>
      <c r="J4063" s="95">
        <f t="shared" si="2001"/>
        <v>0</v>
      </c>
      <c r="K4063" s="95">
        <f t="shared" si="2001"/>
        <v>0</v>
      </c>
      <c r="L4063" s="95">
        <f t="shared" si="2001"/>
        <v>0</v>
      </c>
      <c r="M4063" s="95">
        <f>+M4064</f>
        <v>0</v>
      </c>
      <c r="N4063" s="95">
        <f>+N4064</f>
        <v>103270216578</v>
      </c>
      <c r="O4063" s="95">
        <f t="shared" si="2002"/>
        <v>103270216578</v>
      </c>
      <c r="P4063" s="95">
        <f t="shared" si="2002"/>
        <v>103270216578</v>
      </c>
      <c r="Q4063" s="95">
        <f t="shared" si="2002"/>
        <v>2037283578</v>
      </c>
      <c r="R4063" s="95">
        <f t="shared" si="2002"/>
        <v>2037283578</v>
      </c>
    </row>
    <row r="4064" spans="1:18" ht="18.600000000000001" thickBot="1" x14ac:dyDescent="0.35">
      <c r="A4064" s="2">
        <v>2022</v>
      </c>
      <c r="B4064" s="157" t="s">
        <v>420</v>
      </c>
      <c r="C4064" s="121" t="s">
        <v>311</v>
      </c>
      <c r="D4064" s="21" t="s">
        <v>172</v>
      </c>
      <c r="E4064" s="21">
        <v>13</v>
      </c>
      <c r="F4064" s="21" t="s">
        <v>19</v>
      </c>
      <c r="G4064" s="88" t="s">
        <v>208</v>
      </c>
      <c r="H4064" s="90">
        <v>103270216578</v>
      </c>
      <c r="I4064" s="90">
        <v>0</v>
      </c>
      <c r="J4064" s="90">
        <v>0</v>
      </c>
      <c r="K4064" s="90">
        <v>0</v>
      </c>
      <c r="L4064" s="90">
        <v>0</v>
      </c>
      <c r="M4064" s="90">
        <f t="shared" ref="M4064:M4127" si="2003">+I4064-J4064+K4064-L4064</f>
        <v>0</v>
      </c>
      <c r="N4064" s="90">
        <f>+H4064+M4064</f>
        <v>103270216578</v>
      </c>
      <c r="O4064" s="90">
        <v>103270216578</v>
      </c>
      <c r="P4064" s="90">
        <v>103270216578</v>
      </c>
      <c r="Q4064" s="90">
        <v>2037283578</v>
      </c>
      <c r="R4064" s="90">
        <v>2037283578</v>
      </c>
    </row>
    <row r="4065" spans="1:18" ht="63" thickBot="1" x14ac:dyDescent="0.35">
      <c r="A4065" s="2">
        <v>2022</v>
      </c>
      <c r="B4065" s="157" t="s">
        <v>420</v>
      </c>
      <c r="C4065" s="120" t="s">
        <v>312</v>
      </c>
      <c r="D4065" s="16" t="s">
        <v>172</v>
      </c>
      <c r="E4065" s="16">
        <v>13</v>
      </c>
      <c r="F4065" s="16" t="s">
        <v>19</v>
      </c>
      <c r="G4065" s="85" t="s">
        <v>313</v>
      </c>
      <c r="H4065" s="95">
        <f t="shared" ref="H4065:L4067" si="2004">+H4066</f>
        <v>323578411182</v>
      </c>
      <c r="I4065" s="95">
        <f t="shared" si="2004"/>
        <v>0</v>
      </c>
      <c r="J4065" s="95">
        <f t="shared" si="2004"/>
        <v>0</v>
      </c>
      <c r="K4065" s="95">
        <f t="shared" si="2004"/>
        <v>0</v>
      </c>
      <c r="L4065" s="95">
        <f t="shared" si="2004"/>
        <v>0</v>
      </c>
      <c r="M4065" s="95">
        <f t="shared" si="2003"/>
        <v>0</v>
      </c>
      <c r="N4065" s="95">
        <f>+N4066</f>
        <v>323578411182</v>
      </c>
      <c r="O4065" s="95">
        <f t="shared" ref="O4065:R4067" si="2005">+O4066</f>
        <v>323578411182</v>
      </c>
      <c r="P4065" s="95">
        <f t="shared" si="2005"/>
        <v>323578411182</v>
      </c>
      <c r="Q4065" s="95">
        <f t="shared" si="2005"/>
        <v>1121067275</v>
      </c>
      <c r="R4065" s="95">
        <f t="shared" si="2005"/>
        <v>1121067275</v>
      </c>
    </row>
    <row r="4066" spans="1:18" ht="63" thickBot="1" x14ac:dyDescent="0.35">
      <c r="A4066" s="2">
        <v>2022</v>
      </c>
      <c r="B4066" s="157" t="s">
        <v>420</v>
      </c>
      <c r="C4066" s="120" t="s">
        <v>314</v>
      </c>
      <c r="D4066" s="16" t="s">
        <v>172</v>
      </c>
      <c r="E4066" s="16">
        <v>13</v>
      </c>
      <c r="F4066" s="16" t="s">
        <v>19</v>
      </c>
      <c r="G4066" s="85" t="s">
        <v>313</v>
      </c>
      <c r="H4066" s="95">
        <f t="shared" si="2004"/>
        <v>323578411182</v>
      </c>
      <c r="I4066" s="95">
        <f t="shared" si="2004"/>
        <v>0</v>
      </c>
      <c r="J4066" s="95">
        <f t="shared" si="2004"/>
        <v>0</v>
      </c>
      <c r="K4066" s="95">
        <f t="shared" si="2004"/>
        <v>0</v>
      </c>
      <c r="L4066" s="95">
        <f t="shared" si="2004"/>
        <v>0</v>
      </c>
      <c r="M4066" s="95">
        <f t="shared" si="2003"/>
        <v>0</v>
      </c>
      <c r="N4066" s="95">
        <f>+N4067</f>
        <v>323578411182</v>
      </c>
      <c r="O4066" s="95">
        <f t="shared" si="2005"/>
        <v>323578411182</v>
      </c>
      <c r="P4066" s="95">
        <f t="shared" si="2005"/>
        <v>323578411182</v>
      </c>
      <c r="Q4066" s="95">
        <f t="shared" si="2005"/>
        <v>1121067275</v>
      </c>
      <c r="R4066" s="95">
        <f t="shared" si="2005"/>
        <v>1121067275</v>
      </c>
    </row>
    <row r="4067" spans="1:18" ht="18.600000000000001" thickBot="1" x14ac:dyDescent="0.35">
      <c r="A4067" s="2">
        <v>2022</v>
      </c>
      <c r="B4067" s="157" t="s">
        <v>420</v>
      </c>
      <c r="C4067" s="120" t="s">
        <v>315</v>
      </c>
      <c r="D4067" s="16" t="s">
        <v>172</v>
      </c>
      <c r="E4067" s="16">
        <v>13</v>
      </c>
      <c r="F4067" s="16" t="s">
        <v>19</v>
      </c>
      <c r="G4067" s="85" t="s">
        <v>218</v>
      </c>
      <c r="H4067" s="95">
        <f t="shared" si="2004"/>
        <v>323578411182</v>
      </c>
      <c r="I4067" s="95">
        <f t="shared" si="2004"/>
        <v>0</v>
      </c>
      <c r="J4067" s="95">
        <f t="shared" si="2004"/>
        <v>0</v>
      </c>
      <c r="K4067" s="95">
        <f t="shared" si="2004"/>
        <v>0</v>
      </c>
      <c r="L4067" s="95">
        <f t="shared" si="2004"/>
        <v>0</v>
      </c>
      <c r="M4067" s="95">
        <f t="shared" si="2003"/>
        <v>0</v>
      </c>
      <c r="N4067" s="95">
        <f>+N4068</f>
        <v>323578411182</v>
      </c>
      <c r="O4067" s="95">
        <f t="shared" si="2005"/>
        <v>323578411182</v>
      </c>
      <c r="P4067" s="95">
        <f t="shared" si="2005"/>
        <v>323578411182</v>
      </c>
      <c r="Q4067" s="95">
        <f t="shared" si="2005"/>
        <v>1121067275</v>
      </c>
      <c r="R4067" s="95">
        <f t="shared" si="2005"/>
        <v>1121067275</v>
      </c>
    </row>
    <row r="4068" spans="1:18" ht="18.600000000000001" thickBot="1" x14ac:dyDescent="0.35">
      <c r="A4068" s="2">
        <v>2022</v>
      </c>
      <c r="B4068" s="157" t="s">
        <v>420</v>
      </c>
      <c r="C4068" s="121" t="s">
        <v>316</v>
      </c>
      <c r="D4068" s="21" t="s">
        <v>172</v>
      </c>
      <c r="E4068" s="21">
        <v>13</v>
      </c>
      <c r="F4068" s="21" t="s">
        <v>19</v>
      </c>
      <c r="G4068" s="88" t="s">
        <v>208</v>
      </c>
      <c r="H4068" s="90">
        <v>323578411182</v>
      </c>
      <c r="I4068" s="90">
        <v>0</v>
      </c>
      <c r="J4068" s="90">
        <v>0</v>
      </c>
      <c r="K4068" s="90">
        <v>0</v>
      </c>
      <c r="L4068" s="90">
        <v>0</v>
      </c>
      <c r="M4068" s="90">
        <f t="shared" si="2003"/>
        <v>0</v>
      </c>
      <c r="N4068" s="90">
        <f>+H4068+M4068</f>
        <v>323578411182</v>
      </c>
      <c r="O4068" s="90">
        <v>323578411182</v>
      </c>
      <c r="P4068" s="90">
        <v>323578411182</v>
      </c>
      <c r="Q4068" s="90">
        <v>1121067275</v>
      </c>
      <c r="R4068" s="90">
        <v>1121067275</v>
      </c>
    </row>
    <row r="4069" spans="1:18" ht="63" thickBot="1" x14ac:dyDescent="0.35">
      <c r="A4069" s="2">
        <v>2022</v>
      </c>
      <c r="B4069" s="157" t="s">
        <v>420</v>
      </c>
      <c r="C4069" s="120" t="s">
        <v>317</v>
      </c>
      <c r="D4069" s="16" t="s">
        <v>172</v>
      </c>
      <c r="E4069" s="16">
        <v>13</v>
      </c>
      <c r="F4069" s="16" t="s">
        <v>19</v>
      </c>
      <c r="G4069" s="85" t="s">
        <v>318</v>
      </c>
      <c r="H4069" s="95">
        <f t="shared" ref="H4069:L4071" si="2006">+H4070</f>
        <v>53127095469</v>
      </c>
      <c r="I4069" s="95">
        <f t="shared" si="2006"/>
        <v>0</v>
      </c>
      <c r="J4069" s="95">
        <f t="shared" si="2006"/>
        <v>0</v>
      </c>
      <c r="K4069" s="95">
        <f t="shared" si="2006"/>
        <v>0</v>
      </c>
      <c r="L4069" s="95">
        <f t="shared" si="2006"/>
        <v>0</v>
      </c>
      <c r="M4069" s="95">
        <f t="shared" si="2003"/>
        <v>0</v>
      </c>
      <c r="N4069" s="95">
        <f>+N4070</f>
        <v>53127095469</v>
      </c>
      <c r="O4069" s="95">
        <f t="shared" ref="O4069:R4071" si="2007">+O4070</f>
        <v>53127095469</v>
      </c>
      <c r="P4069" s="95">
        <f t="shared" si="2007"/>
        <v>53127095469</v>
      </c>
      <c r="Q4069" s="95">
        <f t="shared" si="2007"/>
        <v>0</v>
      </c>
      <c r="R4069" s="95">
        <f t="shared" si="2007"/>
        <v>0</v>
      </c>
    </row>
    <row r="4070" spans="1:18" ht="63" thickBot="1" x14ac:dyDescent="0.35">
      <c r="A4070" s="2">
        <v>2022</v>
      </c>
      <c r="B4070" s="157" t="s">
        <v>420</v>
      </c>
      <c r="C4070" s="120" t="s">
        <v>319</v>
      </c>
      <c r="D4070" s="16" t="s">
        <v>172</v>
      </c>
      <c r="E4070" s="16">
        <v>13</v>
      </c>
      <c r="F4070" s="16" t="s">
        <v>19</v>
      </c>
      <c r="G4070" s="104" t="s">
        <v>318</v>
      </c>
      <c r="H4070" s="95">
        <f t="shared" si="2006"/>
        <v>53127095469</v>
      </c>
      <c r="I4070" s="95">
        <f t="shared" si="2006"/>
        <v>0</v>
      </c>
      <c r="J4070" s="95">
        <f t="shared" si="2006"/>
        <v>0</v>
      </c>
      <c r="K4070" s="95">
        <f t="shared" si="2006"/>
        <v>0</v>
      </c>
      <c r="L4070" s="95">
        <f t="shared" si="2006"/>
        <v>0</v>
      </c>
      <c r="M4070" s="95">
        <f t="shared" si="2003"/>
        <v>0</v>
      </c>
      <c r="N4070" s="95">
        <f>+N4071</f>
        <v>53127095469</v>
      </c>
      <c r="O4070" s="95">
        <f t="shared" si="2007"/>
        <v>53127095469</v>
      </c>
      <c r="P4070" s="95">
        <f t="shared" si="2007"/>
        <v>53127095469</v>
      </c>
      <c r="Q4070" s="95">
        <f t="shared" si="2007"/>
        <v>0</v>
      </c>
      <c r="R4070" s="95">
        <f t="shared" si="2007"/>
        <v>0</v>
      </c>
    </row>
    <row r="4071" spans="1:18" ht="18.600000000000001" thickBot="1" x14ac:dyDescent="0.35">
      <c r="A4071" s="2">
        <v>2022</v>
      </c>
      <c r="B4071" s="157" t="s">
        <v>420</v>
      </c>
      <c r="C4071" s="120" t="s">
        <v>320</v>
      </c>
      <c r="D4071" s="16" t="s">
        <v>172</v>
      </c>
      <c r="E4071" s="16">
        <v>13</v>
      </c>
      <c r="F4071" s="16" t="s">
        <v>19</v>
      </c>
      <c r="G4071" s="85" t="s">
        <v>218</v>
      </c>
      <c r="H4071" s="95">
        <f t="shared" si="2006"/>
        <v>53127095469</v>
      </c>
      <c r="I4071" s="95">
        <f t="shared" si="2006"/>
        <v>0</v>
      </c>
      <c r="J4071" s="95">
        <f t="shared" si="2006"/>
        <v>0</v>
      </c>
      <c r="K4071" s="95">
        <f t="shared" si="2006"/>
        <v>0</v>
      </c>
      <c r="L4071" s="95">
        <f t="shared" si="2006"/>
        <v>0</v>
      </c>
      <c r="M4071" s="95">
        <f t="shared" si="2003"/>
        <v>0</v>
      </c>
      <c r="N4071" s="95">
        <f>+N4072</f>
        <v>53127095469</v>
      </c>
      <c r="O4071" s="95">
        <f t="shared" si="2007"/>
        <v>53127095469</v>
      </c>
      <c r="P4071" s="95">
        <f t="shared" si="2007"/>
        <v>53127095469</v>
      </c>
      <c r="Q4071" s="95">
        <f t="shared" si="2007"/>
        <v>0</v>
      </c>
      <c r="R4071" s="95">
        <f t="shared" si="2007"/>
        <v>0</v>
      </c>
    </row>
    <row r="4072" spans="1:18" ht="18.600000000000001" thickBot="1" x14ac:dyDescent="0.35">
      <c r="A4072" s="2">
        <v>2022</v>
      </c>
      <c r="B4072" s="157" t="s">
        <v>420</v>
      </c>
      <c r="C4072" s="121" t="s">
        <v>321</v>
      </c>
      <c r="D4072" s="21" t="s">
        <v>172</v>
      </c>
      <c r="E4072" s="21">
        <v>13</v>
      </c>
      <c r="F4072" s="21" t="s">
        <v>19</v>
      </c>
      <c r="G4072" s="88" t="s">
        <v>208</v>
      </c>
      <c r="H4072" s="90">
        <v>53127095469</v>
      </c>
      <c r="I4072" s="90">
        <v>0</v>
      </c>
      <c r="J4072" s="90">
        <v>0</v>
      </c>
      <c r="K4072" s="90">
        <v>0</v>
      </c>
      <c r="L4072" s="90">
        <v>0</v>
      </c>
      <c r="M4072" s="90">
        <f t="shared" si="2003"/>
        <v>0</v>
      </c>
      <c r="N4072" s="90">
        <f>+H4072+M4072</f>
        <v>53127095469</v>
      </c>
      <c r="O4072" s="90">
        <v>53127095469</v>
      </c>
      <c r="P4072" s="90">
        <v>53127095469</v>
      </c>
      <c r="Q4072" s="90">
        <v>0</v>
      </c>
      <c r="R4072" s="90">
        <v>0</v>
      </c>
    </row>
    <row r="4073" spans="1:18" ht="47.4" thickBot="1" x14ac:dyDescent="0.35">
      <c r="A4073" s="2">
        <v>2022</v>
      </c>
      <c r="B4073" s="157" t="s">
        <v>420</v>
      </c>
      <c r="C4073" s="125" t="s">
        <v>322</v>
      </c>
      <c r="D4073" s="64" t="s">
        <v>172</v>
      </c>
      <c r="E4073" s="16">
        <v>11</v>
      </c>
      <c r="F4073" s="16" t="s">
        <v>19</v>
      </c>
      <c r="G4073" s="104" t="s">
        <v>400</v>
      </c>
      <c r="H4073" s="93">
        <f t="shared" ref="H4073:L4074" si="2008">+H4075</f>
        <v>25000000000</v>
      </c>
      <c r="I4073" s="93">
        <f t="shared" si="2008"/>
        <v>0</v>
      </c>
      <c r="J4073" s="93">
        <f t="shared" si="2008"/>
        <v>0</v>
      </c>
      <c r="K4073" s="93">
        <f t="shared" si="2008"/>
        <v>0</v>
      </c>
      <c r="L4073" s="93">
        <f t="shared" si="2008"/>
        <v>0</v>
      </c>
      <c r="M4073" s="93">
        <f t="shared" si="2003"/>
        <v>0</v>
      </c>
      <c r="N4073" s="94">
        <f>+H4073+M4073</f>
        <v>25000000000</v>
      </c>
      <c r="O4073" s="93">
        <f t="shared" ref="O4073:R4074" si="2009">+O4075</f>
        <v>4234124000</v>
      </c>
      <c r="P4073" s="93">
        <f t="shared" si="2009"/>
        <v>715167733.46000004</v>
      </c>
      <c r="Q4073" s="93">
        <f t="shared" si="2009"/>
        <v>715167733.46000004</v>
      </c>
      <c r="R4073" s="93">
        <f t="shared" si="2009"/>
        <v>715167733.46000004</v>
      </c>
    </row>
    <row r="4074" spans="1:18" ht="47.4" thickBot="1" x14ac:dyDescent="0.35">
      <c r="A4074" s="2">
        <v>2022</v>
      </c>
      <c r="B4074" s="157" t="s">
        <v>420</v>
      </c>
      <c r="C4074" s="125" t="s">
        <v>322</v>
      </c>
      <c r="D4074" s="64" t="s">
        <v>172</v>
      </c>
      <c r="E4074" s="16">
        <v>13</v>
      </c>
      <c r="F4074" s="16" t="s">
        <v>19</v>
      </c>
      <c r="G4074" s="104" t="s">
        <v>400</v>
      </c>
      <c r="H4074" s="93">
        <f t="shared" si="2008"/>
        <v>80000000000</v>
      </c>
      <c r="I4074" s="93">
        <f t="shared" si="2008"/>
        <v>0</v>
      </c>
      <c r="J4074" s="93">
        <f t="shared" si="2008"/>
        <v>0</v>
      </c>
      <c r="K4074" s="93">
        <f t="shared" si="2008"/>
        <v>0</v>
      </c>
      <c r="L4074" s="93">
        <f t="shared" si="2008"/>
        <v>0</v>
      </c>
      <c r="M4074" s="93">
        <f t="shared" si="2003"/>
        <v>0</v>
      </c>
      <c r="N4074" s="94">
        <f>+H4074+M4074</f>
        <v>80000000000</v>
      </c>
      <c r="O4074" s="93">
        <f t="shared" si="2009"/>
        <v>0</v>
      </c>
      <c r="P4074" s="93">
        <f t="shared" si="2009"/>
        <v>0</v>
      </c>
      <c r="Q4074" s="93">
        <f t="shared" si="2009"/>
        <v>0</v>
      </c>
      <c r="R4074" s="93">
        <f t="shared" si="2009"/>
        <v>0</v>
      </c>
    </row>
    <row r="4075" spans="1:18" ht="47.4" thickBot="1" x14ac:dyDescent="0.35">
      <c r="A4075" s="2">
        <v>2022</v>
      </c>
      <c r="B4075" s="157" t="s">
        <v>420</v>
      </c>
      <c r="C4075" s="125" t="s">
        <v>399</v>
      </c>
      <c r="D4075" s="64" t="s">
        <v>172</v>
      </c>
      <c r="E4075" s="16">
        <v>11</v>
      </c>
      <c r="F4075" s="16" t="s">
        <v>19</v>
      </c>
      <c r="G4075" s="104" t="s">
        <v>400</v>
      </c>
      <c r="H4075" s="93">
        <f>+H4078+H4082</f>
        <v>25000000000</v>
      </c>
      <c r="I4075" s="93">
        <f>+I4078+I4082</f>
        <v>0</v>
      </c>
      <c r="J4075" s="93">
        <f>+J4078+J4082</f>
        <v>0</v>
      </c>
      <c r="K4075" s="93">
        <f>+K4078+K4082</f>
        <v>0</v>
      </c>
      <c r="L4075" s="93">
        <f>+L4078+L4082</f>
        <v>0</v>
      </c>
      <c r="M4075" s="93">
        <f t="shared" si="2003"/>
        <v>0</v>
      </c>
      <c r="N4075" s="94">
        <f>+H4075+M4075</f>
        <v>25000000000</v>
      </c>
      <c r="O4075" s="93">
        <f t="shared" ref="O4075:R4075" si="2010">+O4078+O4082</f>
        <v>4234124000</v>
      </c>
      <c r="P4075" s="93">
        <f t="shared" si="2010"/>
        <v>715167733.46000004</v>
      </c>
      <c r="Q4075" s="93">
        <f t="shared" si="2010"/>
        <v>715167733.46000004</v>
      </c>
      <c r="R4075" s="93">
        <f t="shared" si="2010"/>
        <v>715167733.46000004</v>
      </c>
    </row>
    <row r="4076" spans="1:18" ht="47.4" thickBot="1" x14ac:dyDescent="0.35">
      <c r="A4076" s="2">
        <v>2022</v>
      </c>
      <c r="B4076" s="157" t="s">
        <v>420</v>
      </c>
      <c r="C4076" s="125" t="s">
        <v>399</v>
      </c>
      <c r="D4076" s="64" t="s">
        <v>172</v>
      </c>
      <c r="E4076" s="16">
        <v>13</v>
      </c>
      <c r="F4076" s="16" t="s">
        <v>19</v>
      </c>
      <c r="G4076" s="104" t="s">
        <v>400</v>
      </c>
      <c r="H4076" s="93">
        <f>+H4080</f>
        <v>80000000000</v>
      </c>
      <c r="I4076" s="93">
        <f>+I4080</f>
        <v>0</v>
      </c>
      <c r="J4076" s="93">
        <f>+J4080</f>
        <v>0</v>
      </c>
      <c r="K4076" s="93">
        <f>+K4080</f>
        <v>0</v>
      </c>
      <c r="L4076" s="93">
        <f>+L4080</f>
        <v>0</v>
      </c>
      <c r="M4076" s="93">
        <f t="shared" si="2003"/>
        <v>0</v>
      </c>
      <c r="N4076" s="94">
        <f>+H4076+M4076</f>
        <v>80000000000</v>
      </c>
      <c r="O4076" s="93">
        <f t="shared" ref="O4076:R4076" si="2011">+O4080</f>
        <v>0</v>
      </c>
      <c r="P4076" s="93">
        <f t="shared" si="2011"/>
        <v>0</v>
      </c>
      <c r="Q4076" s="93">
        <f t="shared" si="2011"/>
        <v>0</v>
      </c>
      <c r="R4076" s="93">
        <f t="shared" si="2011"/>
        <v>0</v>
      </c>
    </row>
    <row r="4077" spans="1:18" ht="18.600000000000001" thickBot="1" x14ac:dyDescent="0.35">
      <c r="A4077" s="2">
        <v>2022</v>
      </c>
      <c r="B4077" s="157" t="s">
        <v>420</v>
      </c>
      <c r="C4077" s="125" t="s">
        <v>401</v>
      </c>
      <c r="D4077" s="64" t="s">
        <v>172</v>
      </c>
      <c r="E4077" s="16">
        <v>11</v>
      </c>
      <c r="F4077" s="16" t="s">
        <v>19</v>
      </c>
      <c r="G4077" s="104" t="s">
        <v>402</v>
      </c>
      <c r="H4077" s="93">
        <f>+H4078</f>
        <v>12000000000</v>
      </c>
      <c r="I4077" s="93">
        <f>+I4078</f>
        <v>0</v>
      </c>
      <c r="J4077" s="93">
        <f>+J4078</f>
        <v>0</v>
      </c>
      <c r="K4077" s="93">
        <f>+K4078</f>
        <v>0</v>
      </c>
      <c r="L4077" s="93">
        <f>+L4078</f>
        <v>0</v>
      </c>
      <c r="M4077" s="93">
        <f t="shared" si="2003"/>
        <v>0</v>
      </c>
      <c r="N4077" s="93">
        <f>+N4078</f>
        <v>12000000000</v>
      </c>
      <c r="O4077" s="93">
        <f t="shared" ref="O4077:R4077" si="2012">+O4078</f>
        <v>15000</v>
      </c>
      <c r="P4077" s="93">
        <f t="shared" si="2012"/>
        <v>0</v>
      </c>
      <c r="Q4077" s="93">
        <f t="shared" si="2012"/>
        <v>0</v>
      </c>
      <c r="R4077" s="93">
        <f t="shared" si="2012"/>
        <v>0</v>
      </c>
    </row>
    <row r="4078" spans="1:18" ht="18.600000000000001" thickBot="1" x14ac:dyDescent="0.35">
      <c r="A4078" s="2">
        <v>2022</v>
      </c>
      <c r="B4078" s="157" t="s">
        <v>420</v>
      </c>
      <c r="C4078" s="126" t="s">
        <v>403</v>
      </c>
      <c r="D4078" s="60" t="s">
        <v>172</v>
      </c>
      <c r="E4078" s="21">
        <v>11</v>
      </c>
      <c r="F4078" s="21" t="s">
        <v>19</v>
      </c>
      <c r="G4078" s="88" t="s">
        <v>208</v>
      </c>
      <c r="H4078" s="90">
        <v>12000000000</v>
      </c>
      <c r="I4078" s="106">
        <v>0</v>
      </c>
      <c r="J4078" s="106">
        <v>0</v>
      </c>
      <c r="K4078" s="106">
        <v>0</v>
      </c>
      <c r="L4078" s="106">
        <v>0</v>
      </c>
      <c r="M4078" s="106">
        <f t="shared" si="2003"/>
        <v>0</v>
      </c>
      <c r="N4078" s="90">
        <f>+H4078+M4078</f>
        <v>12000000000</v>
      </c>
      <c r="O4078" s="106">
        <v>15000</v>
      </c>
      <c r="P4078" s="106">
        <v>0</v>
      </c>
      <c r="Q4078" s="106">
        <v>0</v>
      </c>
      <c r="R4078" s="106">
        <v>0</v>
      </c>
    </row>
    <row r="4079" spans="1:18" ht="31.8" thickBot="1" x14ac:dyDescent="0.35">
      <c r="A4079" s="2">
        <v>2022</v>
      </c>
      <c r="B4079" s="157" t="s">
        <v>420</v>
      </c>
      <c r="C4079" s="125" t="s">
        <v>404</v>
      </c>
      <c r="D4079" s="64" t="s">
        <v>172</v>
      </c>
      <c r="E4079" s="16">
        <v>13</v>
      </c>
      <c r="F4079" s="16" t="s">
        <v>19</v>
      </c>
      <c r="G4079" s="104" t="s">
        <v>405</v>
      </c>
      <c r="H4079" s="93">
        <f>+H4080</f>
        <v>80000000000</v>
      </c>
      <c r="I4079" s="93">
        <f>+I4080</f>
        <v>0</v>
      </c>
      <c r="J4079" s="93">
        <f>+J4080</f>
        <v>0</v>
      </c>
      <c r="K4079" s="93">
        <f>+K4080</f>
        <v>0</v>
      </c>
      <c r="L4079" s="93">
        <f>+L4080</f>
        <v>0</v>
      </c>
      <c r="M4079" s="93">
        <f t="shared" si="2003"/>
        <v>0</v>
      </c>
      <c r="N4079" s="93">
        <f>+N4080</f>
        <v>80000000000</v>
      </c>
      <c r="O4079" s="93">
        <f t="shared" ref="O4079:R4079" si="2013">+O4080</f>
        <v>0</v>
      </c>
      <c r="P4079" s="93">
        <f t="shared" si="2013"/>
        <v>0</v>
      </c>
      <c r="Q4079" s="93">
        <f t="shared" si="2013"/>
        <v>0</v>
      </c>
      <c r="R4079" s="93">
        <f t="shared" si="2013"/>
        <v>0</v>
      </c>
    </row>
    <row r="4080" spans="1:18" ht="18.600000000000001" thickBot="1" x14ac:dyDescent="0.35">
      <c r="A4080" s="2">
        <v>2022</v>
      </c>
      <c r="B4080" s="157" t="s">
        <v>420</v>
      </c>
      <c r="C4080" s="126" t="s">
        <v>406</v>
      </c>
      <c r="D4080" s="60" t="s">
        <v>172</v>
      </c>
      <c r="E4080" s="21">
        <v>13</v>
      </c>
      <c r="F4080" s="21" t="s">
        <v>19</v>
      </c>
      <c r="G4080" s="88" t="s">
        <v>208</v>
      </c>
      <c r="H4080" s="106">
        <v>80000000000</v>
      </c>
      <c r="I4080" s="106">
        <v>0</v>
      </c>
      <c r="J4080" s="106">
        <v>0</v>
      </c>
      <c r="K4080" s="106">
        <v>0</v>
      </c>
      <c r="L4080" s="106">
        <v>0</v>
      </c>
      <c r="M4080" s="106">
        <f t="shared" si="2003"/>
        <v>0</v>
      </c>
      <c r="N4080" s="90">
        <f>+H4080+M4080</f>
        <v>80000000000</v>
      </c>
      <c r="O4080" s="90">
        <v>0</v>
      </c>
      <c r="P4080" s="90">
        <v>0</v>
      </c>
      <c r="Q4080" s="90">
        <v>0</v>
      </c>
      <c r="R4080" s="90">
        <v>0</v>
      </c>
    </row>
    <row r="4081" spans="1:18" ht="18.600000000000001" thickBot="1" x14ac:dyDescent="0.35">
      <c r="A4081" s="2">
        <v>2022</v>
      </c>
      <c r="B4081" s="157" t="s">
        <v>420</v>
      </c>
      <c r="C4081" s="125" t="s">
        <v>407</v>
      </c>
      <c r="D4081" s="64" t="s">
        <v>172</v>
      </c>
      <c r="E4081" s="16">
        <v>11</v>
      </c>
      <c r="F4081" s="16" t="s">
        <v>19</v>
      </c>
      <c r="G4081" s="104" t="s">
        <v>218</v>
      </c>
      <c r="H4081" s="93">
        <f>+H4082</f>
        <v>13000000000</v>
      </c>
      <c r="I4081" s="93">
        <f>+I4082</f>
        <v>0</v>
      </c>
      <c r="J4081" s="93">
        <f>+J4082</f>
        <v>0</v>
      </c>
      <c r="K4081" s="93">
        <f>+K4082</f>
        <v>0</v>
      </c>
      <c r="L4081" s="93">
        <f>+L4082</f>
        <v>0</v>
      </c>
      <c r="M4081" s="93">
        <f t="shared" si="2003"/>
        <v>0</v>
      </c>
      <c r="N4081" s="93">
        <f>+N4082</f>
        <v>13000000000</v>
      </c>
      <c r="O4081" s="93">
        <f t="shared" ref="O4081:R4081" si="2014">+O4082</f>
        <v>4234109000</v>
      </c>
      <c r="P4081" s="93">
        <f t="shared" si="2014"/>
        <v>715167733.46000004</v>
      </c>
      <c r="Q4081" s="93">
        <f t="shared" si="2014"/>
        <v>715167733.46000004</v>
      </c>
      <c r="R4081" s="93">
        <f t="shared" si="2014"/>
        <v>715167733.46000004</v>
      </c>
    </row>
    <row r="4082" spans="1:18" ht="18.600000000000001" thickBot="1" x14ac:dyDescent="0.35">
      <c r="A4082" s="2">
        <v>2022</v>
      </c>
      <c r="B4082" s="157" t="s">
        <v>420</v>
      </c>
      <c r="C4082" s="126" t="s">
        <v>408</v>
      </c>
      <c r="D4082" s="60" t="s">
        <v>172</v>
      </c>
      <c r="E4082" s="21">
        <v>11</v>
      </c>
      <c r="F4082" s="21" t="s">
        <v>19</v>
      </c>
      <c r="G4082" s="88" t="s">
        <v>208</v>
      </c>
      <c r="H4082" s="90">
        <v>13000000000</v>
      </c>
      <c r="I4082" s="106">
        <v>0</v>
      </c>
      <c r="J4082" s="106">
        <v>0</v>
      </c>
      <c r="K4082" s="106">
        <v>0</v>
      </c>
      <c r="L4082" s="106">
        <v>0</v>
      </c>
      <c r="M4082" s="106">
        <f t="shared" si="2003"/>
        <v>0</v>
      </c>
      <c r="N4082" s="90">
        <f>+H4082+M4082</f>
        <v>13000000000</v>
      </c>
      <c r="O4082" s="90">
        <v>4234109000</v>
      </c>
      <c r="P4082" s="90">
        <v>715167733.46000004</v>
      </c>
      <c r="Q4082" s="106">
        <v>715167733.46000004</v>
      </c>
      <c r="R4082" s="106">
        <v>715167733.46000004</v>
      </c>
    </row>
    <row r="4083" spans="1:18" ht="31.8" thickBot="1" x14ac:dyDescent="0.35">
      <c r="A4083" s="2">
        <v>2022</v>
      </c>
      <c r="B4083" s="157" t="s">
        <v>420</v>
      </c>
      <c r="C4083" s="120" t="s">
        <v>324</v>
      </c>
      <c r="D4083" s="16" t="s">
        <v>172</v>
      </c>
      <c r="E4083" s="16">
        <v>13</v>
      </c>
      <c r="F4083" s="16" t="s">
        <v>19</v>
      </c>
      <c r="G4083" s="104" t="s">
        <v>325</v>
      </c>
      <c r="H4083" s="95">
        <f>+H4084</f>
        <v>6042022926</v>
      </c>
      <c r="I4083" s="95">
        <f>+I4084</f>
        <v>0</v>
      </c>
      <c r="J4083" s="95">
        <f>+J4084</f>
        <v>0</v>
      </c>
      <c r="K4083" s="95">
        <f>+K4084</f>
        <v>0</v>
      </c>
      <c r="L4083" s="95">
        <f>+L4084</f>
        <v>0</v>
      </c>
      <c r="M4083" s="95">
        <f t="shared" si="2003"/>
        <v>0</v>
      </c>
      <c r="N4083" s="95">
        <f>+N4084</f>
        <v>6042022926</v>
      </c>
      <c r="O4083" s="95">
        <f t="shared" ref="O4083:R4083" si="2015">+O4084</f>
        <v>2042749771.5</v>
      </c>
      <c r="P4083" s="95">
        <f t="shared" si="2015"/>
        <v>1980586100.6400001</v>
      </c>
      <c r="Q4083" s="95">
        <f t="shared" si="2015"/>
        <v>446254165.63999999</v>
      </c>
      <c r="R4083" s="95">
        <f t="shared" si="2015"/>
        <v>445519603.63999999</v>
      </c>
    </row>
    <row r="4084" spans="1:18" ht="18.600000000000001" thickBot="1" x14ac:dyDescent="0.35">
      <c r="A4084" s="2">
        <v>2022</v>
      </c>
      <c r="B4084" s="157" t="s">
        <v>420</v>
      </c>
      <c r="C4084" s="120" t="s">
        <v>326</v>
      </c>
      <c r="D4084" s="16" t="s">
        <v>172</v>
      </c>
      <c r="E4084" s="16">
        <v>13</v>
      </c>
      <c r="F4084" s="16" t="s">
        <v>19</v>
      </c>
      <c r="G4084" s="85" t="s">
        <v>201</v>
      </c>
      <c r="H4084" s="95">
        <f>+H4085+H4089</f>
        <v>6042022926</v>
      </c>
      <c r="I4084" s="95">
        <f>+I4085+I4089</f>
        <v>0</v>
      </c>
      <c r="J4084" s="95">
        <f>+J4085+J4089</f>
        <v>0</v>
      </c>
      <c r="K4084" s="95">
        <f>+K4085+K4089</f>
        <v>0</v>
      </c>
      <c r="L4084" s="95">
        <f>+L4085+L4089</f>
        <v>0</v>
      </c>
      <c r="M4084" s="95">
        <f t="shared" si="2003"/>
        <v>0</v>
      </c>
      <c r="N4084" s="95">
        <f>+N4085+N4089</f>
        <v>6042022926</v>
      </c>
      <c r="O4084" s="95">
        <f t="shared" ref="O4084:R4084" si="2016">+O4085+O4089</f>
        <v>2042749771.5</v>
      </c>
      <c r="P4084" s="95">
        <f t="shared" si="2016"/>
        <v>1980586100.6400001</v>
      </c>
      <c r="Q4084" s="95">
        <f t="shared" si="2016"/>
        <v>446254165.63999999</v>
      </c>
      <c r="R4084" s="95">
        <f t="shared" si="2016"/>
        <v>445519603.63999999</v>
      </c>
    </row>
    <row r="4085" spans="1:18" ht="31.8" thickBot="1" x14ac:dyDescent="0.35">
      <c r="A4085" s="2">
        <v>2022</v>
      </c>
      <c r="B4085" s="157" t="s">
        <v>420</v>
      </c>
      <c r="C4085" s="120" t="s">
        <v>327</v>
      </c>
      <c r="D4085" s="16" t="s">
        <v>172</v>
      </c>
      <c r="E4085" s="16">
        <v>13</v>
      </c>
      <c r="F4085" s="16" t="s">
        <v>19</v>
      </c>
      <c r="G4085" s="85" t="s">
        <v>328</v>
      </c>
      <c r="H4085" s="95">
        <f t="shared" ref="H4085:L4087" si="2017">+H4086</f>
        <v>2257022926</v>
      </c>
      <c r="I4085" s="95">
        <f t="shared" si="2017"/>
        <v>0</v>
      </c>
      <c r="J4085" s="95">
        <f t="shared" si="2017"/>
        <v>0</v>
      </c>
      <c r="K4085" s="95">
        <f t="shared" si="2017"/>
        <v>0</v>
      </c>
      <c r="L4085" s="95">
        <f t="shared" si="2017"/>
        <v>0</v>
      </c>
      <c r="M4085" s="95">
        <f t="shared" si="2003"/>
        <v>0</v>
      </c>
      <c r="N4085" s="95">
        <f>+N4086</f>
        <v>2257022926</v>
      </c>
      <c r="O4085" s="95">
        <f t="shared" ref="O4085:R4087" si="2018">+O4086</f>
        <v>2042749771.5</v>
      </c>
      <c r="P4085" s="95">
        <f t="shared" si="2018"/>
        <v>1980586100.6400001</v>
      </c>
      <c r="Q4085" s="95">
        <f t="shared" si="2018"/>
        <v>446254165.63999999</v>
      </c>
      <c r="R4085" s="95">
        <f t="shared" si="2018"/>
        <v>445519603.63999999</v>
      </c>
    </row>
    <row r="4086" spans="1:18" ht="31.8" thickBot="1" x14ac:dyDescent="0.35">
      <c r="A4086" s="2">
        <v>2022</v>
      </c>
      <c r="B4086" s="157" t="s">
        <v>420</v>
      </c>
      <c r="C4086" s="120" t="s">
        <v>329</v>
      </c>
      <c r="D4086" s="16" t="s">
        <v>172</v>
      </c>
      <c r="E4086" s="16">
        <v>13</v>
      </c>
      <c r="F4086" s="16" t="s">
        <v>19</v>
      </c>
      <c r="G4086" s="85" t="s">
        <v>328</v>
      </c>
      <c r="H4086" s="95">
        <f t="shared" si="2017"/>
        <v>2257022926</v>
      </c>
      <c r="I4086" s="95">
        <f t="shared" si="2017"/>
        <v>0</v>
      </c>
      <c r="J4086" s="95">
        <f t="shared" si="2017"/>
        <v>0</v>
      </c>
      <c r="K4086" s="95">
        <f t="shared" si="2017"/>
        <v>0</v>
      </c>
      <c r="L4086" s="95">
        <f t="shared" si="2017"/>
        <v>0</v>
      </c>
      <c r="M4086" s="95">
        <f t="shared" si="2003"/>
        <v>0</v>
      </c>
      <c r="N4086" s="95">
        <f>+N4087</f>
        <v>2257022926</v>
      </c>
      <c r="O4086" s="95">
        <f t="shared" si="2018"/>
        <v>2042749771.5</v>
      </c>
      <c r="P4086" s="95">
        <f t="shared" si="2018"/>
        <v>1980586100.6400001</v>
      </c>
      <c r="Q4086" s="95">
        <f t="shared" si="2018"/>
        <v>446254165.63999999</v>
      </c>
      <c r="R4086" s="95">
        <f t="shared" si="2018"/>
        <v>445519603.63999999</v>
      </c>
    </row>
    <row r="4087" spans="1:18" ht="18.600000000000001" thickBot="1" x14ac:dyDescent="0.35">
      <c r="A4087" s="2">
        <v>2022</v>
      </c>
      <c r="B4087" s="157" t="s">
        <v>420</v>
      </c>
      <c r="C4087" s="120" t="s">
        <v>330</v>
      </c>
      <c r="D4087" s="16" t="s">
        <v>172</v>
      </c>
      <c r="E4087" s="16">
        <v>13</v>
      </c>
      <c r="F4087" s="16" t="s">
        <v>19</v>
      </c>
      <c r="G4087" s="104" t="s">
        <v>331</v>
      </c>
      <c r="H4087" s="95">
        <f t="shared" si="2017"/>
        <v>2257022926</v>
      </c>
      <c r="I4087" s="95">
        <f t="shared" si="2017"/>
        <v>0</v>
      </c>
      <c r="J4087" s="95">
        <f t="shared" si="2017"/>
        <v>0</v>
      </c>
      <c r="K4087" s="95">
        <f t="shared" si="2017"/>
        <v>0</v>
      </c>
      <c r="L4087" s="95">
        <f t="shared" si="2017"/>
        <v>0</v>
      </c>
      <c r="M4087" s="95">
        <f t="shared" si="2003"/>
        <v>0</v>
      </c>
      <c r="N4087" s="95">
        <f>+N4088</f>
        <v>2257022926</v>
      </c>
      <c r="O4087" s="95">
        <f t="shared" si="2018"/>
        <v>2042749771.5</v>
      </c>
      <c r="P4087" s="95">
        <f t="shared" si="2018"/>
        <v>1980586100.6400001</v>
      </c>
      <c r="Q4087" s="95">
        <f t="shared" si="2018"/>
        <v>446254165.63999999</v>
      </c>
      <c r="R4087" s="95">
        <f t="shared" si="2018"/>
        <v>445519603.63999999</v>
      </c>
    </row>
    <row r="4088" spans="1:18" ht="18.600000000000001" thickBot="1" x14ac:dyDescent="0.35">
      <c r="A4088" s="2">
        <v>2022</v>
      </c>
      <c r="B4088" s="157" t="s">
        <v>420</v>
      </c>
      <c r="C4088" s="121" t="s">
        <v>332</v>
      </c>
      <c r="D4088" s="21" t="s">
        <v>172</v>
      </c>
      <c r="E4088" s="21">
        <v>13</v>
      </c>
      <c r="F4088" s="21" t="s">
        <v>19</v>
      </c>
      <c r="G4088" s="88" t="s">
        <v>208</v>
      </c>
      <c r="H4088" s="90">
        <v>2257022926</v>
      </c>
      <c r="I4088" s="90">
        <v>0</v>
      </c>
      <c r="J4088" s="90">
        <v>0</v>
      </c>
      <c r="K4088" s="90">
        <v>0</v>
      </c>
      <c r="L4088" s="90">
        <v>0</v>
      </c>
      <c r="M4088" s="90">
        <f t="shared" si="2003"/>
        <v>0</v>
      </c>
      <c r="N4088" s="90">
        <f>+H4088+M4088</f>
        <v>2257022926</v>
      </c>
      <c r="O4088" s="90">
        <v>2042749771.5</v>
      </c>
      <c r="P4088" s="90">
        <v>1980586100.6400001</v>
      </c>
      <c r="Q4088" s="90">
        <v>446254165.63999999</v>
      </c>
      <c r="R4088" s="90">
        <v>445519603.63999999</v>
      </c>
    </row>
    <row r="4089" spans="1:18" ht="31.8" thickBot="1" x14ac:dyDescent="0.35">
      <c r="A4089" s="2">
        <v>2022</v>
      </c>
      <c r="B4089" s="157" t="s">
        <v>420</v>
      </c>
      <c r="C4089" s="120" t="s">
        <v>463</v>
      </c>
      <c r="D4089" s="16" t="s">
        <v>172</v>
      </c>
      <c r="E4089" s="16">
        <v>13</v>
      </c>
      <c r="F4089" s="16" t="s">
        <v>19</v>
      </c>
      <c r="G4089" s="85" t="s">
        <v>464</v>
      </c>
      <c r="H4089" s="95">
        <f t="shared" ref="H4089:L4091" si="2019">+H4090</f>
        <v>3785000000</v>
      </c>
      <c r="I4089" s="95">
        <f t="shared" si="2019"/>
        <v>0</v>
      </c>
      <c r="J4089" s="95">
        <f t="shared" si="2019"/>
        <v>0</v>
      </c>
      <c r="K4089" s="95">
        <f t="shared" si="2019"/>
        <v>0</v>
      </c>
      <c r="L4089" s="95">
        <f t="shared" si="2019"/>
        <v>0</v>
      </c>
      <c r="M4089" s="95">
        <f t="shared" si="2003"/>
        <v>0</v>
      </c>
      <c r="N4089" s="95">
        <f>+N4090</f>
        <v>3785000000</v>
      </c>
      <c r="O4089" s="95">
        <f t="shared" ref="O4089:R4091" si="2020">+O4090</f>
        <v>0</v>
      </c>
      <c r="P4089" s="95">
        <f t="shared" si="2020"/>
        <v>0</v>
      </c>
      <c r="Q4089" s="95">
        <f t="shared" si="2020"/>
        <v>0</v>
      </c>
      <c r="R4089" s="95">
        <f t="shared" si="2020"/>
        <v>0</v>
      </c>
    </row>
    <row r="4090" spans="1:18" ht="31.8" thickBot="1" x14ac:dyDescent="0.35">
      <c r="A4090" s="2">
        <v>2022</v>
      </c>
      <c r="B4090" s="157" t="s">
        <v>420</v>
      </c>
      <c r="C4090" s="120" t="s">
        <v>465</v>
      </c>
      <c r="D4090" s="16" t="s">
        <v>172</v>
      </c>
      <c r="E4090" s="16">
        <v>13</v>
      </c>
      <c r="F4090" s="16" t="s">
        <v>19</v>
      </c>
      <c r="G4090" s="85" t="s">
        <v>466</v>
      </c>
      <c r="H4090" s="95">
        <f t="shared" si="2019"/>
        <v>3785000000</v>
      </c>
      <c r="I4090" s="95">
        <f t="shared" si="2019"/>
        <v>0</v>
      </c>
      <c r="J4090" s="95">
        <f t="shared" si="2019"/>
        <v>0</v>
      </c>
      <c r="K4090" s="95">
        <f t="shared" si="2019"/>
        <v>0</v>
      </c>
      <c r="L4090" s="95">
        <f t="shared" si="2019"/>
        <v>0</v>
      </c>
      <c r="M4090" s="95">
        <f t="shared" si="2003"/>
        <v>0</v>
      </c>
      <c r="N4090" s="95">
        <f>+N4091</f>
        <v>3785000000</v>
      </c>
      <c r="O4090" s="95">
        <f t="shared" si="2020"/>
        <v>0</v>
      </c>
      <c r="P4090" s="95">
        <f t="shared" si="2020"/>
        <v>0</v>
      </c>
      <c r="Q4090" s="95">
        <f t="shared" si="2020"/>
        <v>0</v>
      </c>
      <c r="R4090" s="95">
        <f t="shared" si="2020"/>
        <v>0</v>
      </c>
    </row>
    <row r="4091" spans="1:18" ht="18.600000000000001" thickBot="1" x14ac:dyDescent="0.35">
      <c r="A4091" s="2">
        <v>2022</v>
      </c>
      <c r="B4091" s="157" t="s">
        <v>420</v>
      </c>
      <c r="C4091" s="120" t="s">
        <v>467</v>
      </c>
      <c r="D4091" s="16" t="s">
        <v>172</v>
      </c>
      <c r="E4091" s="16">
        <v>13</v>
      </c>
      <c r="F4091" s="16" t="s">
        <v>19</v>
      </c>
      <c r="G4091" s="104" t="s">
        <v>331</v>
      </c>
      <c r="H4091" s="95">
        <f t="shared" si="2019"/>
        <v>3785000000</v>
      </c>
      <c r="I4091" s="95">
        <f t="shared" si="2019"/>
        <v>0</v>
      </c>
      <c r="J4091" s="95">
        <f t="shared" si="2019"/>
        <v>0</v>
      </c>
      <c r="K4091" s="95">
        <f t="shared" si="2019"/>
        <v>0</v>
      </c>
      <c r="L4091" s="95">
        <f t="shared" si="2019"/>
        <v>0</v>
      </c>
      <c r="M4091" s="95">
        <f t="shared" si="2003"/>
        <v>0</v>
      </c>
      <c r="N4091" s="95">
        <f>+N4092</f>
        <v>3785000000</v>
      </c>
      <c r="O4091" s="95">
        <f t="shared" si="2020"/>
        <v>0</v>
      </c>
      <c r="P4091" s="95">
        <f t="shared" si="2020"/>
        <v>0</v>
      </c>
      <c r="Q4091" s="95">
        <f t="shared" si="2020"/>
        <v>0</v>
      </c>
      <c r="R4091" s="95">
        <f t="shared" si="2020"/>
        <v>0</v>
      </c>
    </row>
    <row r="4092" spans="1:18" ht="18.600000000000001" thickBot="1" x14ac:dyDescent="0.35">
      <c r="A4092" s="2">
        <v>2022</v>
      </c>
      <c r="B4092" s="157" t="s">
        <v>420</v>
      </c>
      <c r="C4092" s="121" t="s">
        <v>468</v>
      </c>
      <c r="D4092" s="21" t="s">
        <v>172</v>
      </c>
      <c r="E4092" s="21">
        <v>13</v>
      </c>
      <c r="F4092" s="21" t="s">
        <v>19</v>
      </c>
      <c r="G4092" s="88" t="s">
        <v>208</v>
      </c>
      <c r="H4092" s="90">
        <v>3785000000</v>
      </c>
      <c r="I4092" s="90">
        <v>0</v>
      </c>
      <c r="J4092" s="90">
        <v>0</v>
      </c>
      <c r="K4092" s="90">
        <v>0</v>
      </c>
      <c r="L4092" s="90">
        <v>0</v>
      </c>
      <c r="M4092" s="90">
        <f t="shared" si="2003"/>
        <v>0</v>
      </c>
      <c r="N4092" s="90">
        <f>+H4092+M4092</f>
        <v>3785000000</v>
      </c>
      <c r="O4092" s="90">
        <v>0</v>
      </c>
      <c r="P4092" s="90">
        <v>0</v>
      </c>
      <c r="Q4092" s="90">
        <v>0</v>
      </c>
      <c r="R4092" s="90">
        <v>0</v>
      </c>
    </row>
    <row r="4093" spans="1:18" ht="18.600000000000001" thickBot="1" x14ac:dyDescent="0.35">
      <c r="A4093" s="2">
        <v>2022</v>
      </c>
      <c r="B4093" s="157" t="s">
        <v>420</v>
      </c>
      <c r="C4093" s="120" t="s">
        <v>333</v>
      </c>
      <c r="D4093" s="16" t="s">
        <v>172</v>
      </c>
      <c r="E4093" s="16">
        <v>13</v>
      </c>
      <c r="F4093" s="16" t="s">
        <v>19</v>
      </c>
      <c r="G4093" s="85" t="s">
        <v>334</v>
      </c>
      <c r="H4093" s="95">
        <f t="shared" ref="H4093:L4094" si="2021">+H4095</f>
        <v>1124097372</v>
      </c>
      <c r="I4093" s="95">
        <f t="shared" si="2021"/>
        <v>0</v>
      </c>
      <c r="J4093" s="95">
        <f t="shared" si="2021"/>
        <v>0</v>
      </c>
      <c r="K4093" s="95">
        <f t="shared" si="2021"/>
        <v>0</v>
      </c>
      <c r="L4093" s="95">
        <f t="shared" si="2021"/>
        <v>0</v>
      </c>
      <c r="M4093" s="95">
        <f t="shared" si="2003"/>
        <v>0</v>
      </c>
      <c r="N4093" s="95">
        <f>+N4095</f>
        <v>1124097372</v>
      </c>
      <c r="O4093" s="95">
        <f t="shared" ref="O4093:R4094" si="2022">+O4095</f>
        <v>910021842</v>
      </c>
      <c r="P4093" s="95">
        <f t="shared" si="2022"/>
        <v>842568728.99000001</v>
      </c>
      <c r="Q4093" s="95">
        <f t="shared" si="2022"/>
        <v>180422203.99000001</v>
      </c>
      <c r="R4093" s="95">
        <f t="shared" si="2022"/>
        <v>179796680.99000001</v>
      </c>
    </row>
    <row r="4094" spans="1:18" ht="18.600000000000001" thickBot="1" x14ac:dyDescent="0.35">
      <c r="A4094" s="2">
        <v>2022</v>
      </c>
      <c r="B4094" s="157" t="s">
        <v>420</v>
      </c>
      <c r="C4094" s="120" t="s">
        <v>333</v>
      </c>
      <c r="D4094" s="16" t="s">
        <v>18</v>
      </c>
      <c r="E4094" s="16">
        <v>20</v>
      </c>
      <c r="F4094" s="16" t="s">
        <v>19</v>
      </c>
      <c r="G4094" s="85" t="s">
        <v>334</v>
      </c>
      <c r="H4094" s="95">
        <f t="shared" si="2021"/>
        <v>76235881312</v>
      </c>
      <c r="I4094" s="95">
        <f t="shared" si="2021"/>
        <v>0</v>
      </c>
      <c r="J4094" s="95">
        <f t="shared" si="2021"/>
        <v>0</v>
      </c>
      <c r="K4094" s="95">
        <f t="shared" si="2021"/>
        <v>0</v>
      </c>
      <c r="L4094" s="95">
        <f t="shared" si="2021"/>
        <v>0</v>
      </c>
      <c r="M4094" s="95">
        <f t="shared" si="2003"/>
        <v>0</v>
      </c>
      <c r="N4094" s="95">
        <f>+N4096</f>
        <v>76235881312</v>
      </c>
      <c r="O4094" s="95">
        <f t="shared" si="2022"/>
        <v>49002053305</v>
      </c>
      <c r="P4094" s="95">
        <f t="shared" si="2022"/>
        <v>46317131484</v>
      </c>
      <c r="Q4094" s="95">
        <f t="shared" si="2022"/>
        <v>5697780308.3000002</v>
      </c>
      <c r="R4094" s="95">
        <f t="shared" si="2022"/>
        <v>5697780308.3000002</v>
      </c>
    </row>
    <row r="4095" spans="1:18" ht="18.600000000000001" thickBot="1" x14ac:dyDescent="0.35">
      <c r="A4095" s="2">
        <v>2022</v>
      </c>
      <c r="B4095" s="157" t="s">
        <v>420</v>
      </c>
      <c r="C4095" s="120" t="s">
        <v>335</v>
      </c>
      <c r="D4095" s="16" t="s">
        <v>172</v>
      </c>
      <c r="E4095" s="16">
        <v>13</v>
      </c>
      <c r="F4095" s="16" t="s">
        <v>19</v>
      </c>
      <c r="G4095" s="85" t="s">
        <v>201</v>
      </c>
      <c r="H4095" s="95">
        <f>+H4103</f>
        <v>1124097372</v>
      </c>
      <c r="I4095" s="95">
        <f>+I4103</f>
        <v>0</v>
      </c>
      <c r="J4095" s="95">
        <f>+J4103</f>
        <v>0</v>
      </c>
      <c r="K4095" s="95">
        <f>+K4103</f>
        <v>0</v>
      </c>
      <c r="L4095" s="95">
        <f>+L4103</f>
        <v>0</v>
      </c>
      <c r="M4095" s="95">
        <f t="shared" si="2003"/>
        <v>0</v>
      </c>
      <c r="N4095" s="95">
        <f>+N4103</f>
        <v>1124097372</v>
      </c>
      <c r="O4095" s="95">
        <f t="shared" ref="O4095:R4095" si="2023">+O4103</f>
        <v>910021842</v>
      </c>
      <c r="P4095" s="95">
        <f t="shared" si="2023"/>
        <v>842568728.99000001</v>
      </c>
      <c r="Q4095" s="95">
        <f t="shared" si="2023"/>
        <v>180422203.99000001</v>
      </c>
      <c r="R4095" s="95">
        <f t="shared" si="2023"/>
        <v>179796680.99000001</v>
      </c>
    </row>
    <row r="4096" spans="1:18" ht="18.600000000000001" thickBot="1" x14ac:dyDescent="0.35">
      <c r="A4096" s="2">
        <v>2022</v>
      </c>
      <c r="B4096" s="157" t="s">
        <v>420</v>
      </c>
      <c r="C4096" s="120" t="s">
        <v>335</v>
      </c>
      <c r="D4096" s="16" t="s">
        <v>18</v>
      </c>
      <c r="E4096" s="16">
        <v>20</v>
      </c>
      <c r="F4096" s="16" t="s">
        <v>19</v>
      </c>
      <c r="G4096" s="85" t="s">
        <v>201</v>
      </c>
      <c r="H4096" s="95">
        <f t="shared" ref="H4096:L4097" si="2024">+H4097</f>
        <v>76235881312</v>
      </c>
      <c r="I4096" s="95">
        <f t="shared" si="2024"/>
        <v>0</v>
      </c>
      <c r="J4096" s="95">
        <f t="shared" si="2024"/>
        <v>0</v>
      </c>
      <c r="K4096" s="95">
        <f t="shared" si="2024"/>
        <v>0</v>
      </c>
      <c r="L4096" s="95">
        <f t="shared" si="2024"/>
        <v>0</v>
      </c>
      <c r="M4096" s="95">
        <f t="shared" si="2003"/>
        <v>0</v>
      </c>
      <c r="N4096" s="95">
        <f>+N4097</f>
        <v>76235881312</v>
      </c>
      <c r="O4096" s="95">
        <f t="shared" ref="O4096:R4097" si="2025">+O4097</f>
        <v>49002053305</v>
      </c>
      <c r="P4096" s="95">
        <f t="shared" si="2025"/>
        <v>46317131484</v>
      </c>
      <c r="Q4096" s="95">
        <f>+Q4097</f>
        <v>5697780308.3000002</v>
      </c>
      <c r="R4096" s="95">
        <f t="shared" si="2025"/>
        <v>5697780308.3000002</v>
      </c>
    </row>
    <row r="4097" spans="1:18" ht="47.4" thickBot="1" x14ac:dyDescent="0.35">
      <c r="A4097" s="2">
        <v>2022</v>
      </c>
      <c r="B4097" s="157" t="s">
        <v>420</v>
      </c>
      <c r="C4097" s="120" t="s">
        <v>336</v>
      </c>
      <c r="D4097" s="16" t="s">
        <v>18</v>
      </c>
      <c r="E4097" s="16">
        <v>20</v>
      </c>
      <c r="F4097" s="16" t="s">
        <v>19</v>
      </c>
      <c r="G4097" s="104" t="s">
        <v>337</v>
      </c>
      <c r="H4097" s="95">
        <f t="shared" si="2024"/>
        <v>76235881312</v>
      </c>
      <c r="I4097" s="95">
        <f t="shared" si="2024"/>
        <v>0</v>
      </c>
      <c r="J4097" s="95">
        <f t="shared" si="2024"/>
        <v>0</v>
      </c>
      <c r="K4097" s="95">
        <f t="shared" si="2024"/>
        <v>0</v>
      </c>
      <c r="L4097" s="95">
        <f t="shared" si="2024"/>
        <v>0</v>
      </c>
      <c r="M4097" s="95">
        <f t="shared" si="2003"/>
        <v>0</v>
      </c>
      <c r="N4097" s="95">
        <f>+N4098</f>
        <v>76235881312</v>
      </c>
      <c r="O4097" s="95">
        <f t="shared" si="2025"/>
        <v>49002053305</v>
      </c>
      <c r="P4097" s="95">
        <f t="shared" si="2025"/>
        <v>46317131484</v>
      </c>
      <c r="Q4097" s="95">
        <f>+Q4098</f>
        <v>5697780308.3000002</v>
      </c>
      <c r="R4097" s="95">
        <f t="shared" si="2025"/>
        <v>5697780308.3000002</v>
      </c>
    </row>
    <row r="4098" spans="1:18" ht="47.4" thickBot="1" x14ac:dyDescent="0.35">
      <c r="A4098" s="2">
        <v>2022</v>
      </c>
      <c r="B4098" s="157" t="s">
        <v>420</v>
      </c>
      <c r="C4098" s="120" t="s">
        <v>338</v>
      </c>
      <c r="D4098" s="16" t="s">
        <v>18</v>
      </c>
      <c r="E4098" s="16">
        <v>20</v>
      </c>
      <c r="F4098" s="16" t="s">
        <v>19</v>
      </c>
      <c r="G4098" s="85" t="s">
        <v>337</v>
      </c>
      <c r="H4098" s="95">
        <f>+H4099+H4101</f>
        <v>76235881312</v>
      </c>
      <c r="I4098" s="95">
        <f>+I4099+I4101</f>
        <v>0</v>
      </c>
      <c r="J4098" s="95">
        <f>+J4099+J4101</f>
        <v>0</v>
      </c>
      <c r="K4098" s="95">
        <f>+K4099+K4101</f>
        <v>0</v>
      </c>
      <c r="L4098" s="95">
        <f>+L4099+L4101</f>
        <v>0</v>
      </c>
      <c r="M4098" s="95">
        <f t="shared" si="2003"/>
        <v>0</v>
      </c>
      <c r="N4098" s="95">
        <f>+N4099+N4101</f>
        <v>76235881312</v>
      </c>
      <c r="O4098" s="95">
        <f t="shared" ref="O4098:R4098" si="2026">+O4099+O4101</f>
        <v>49002053305</v>
      </c>
      <c r="P4098" s="95">
        <f t="shared" si="2026"/>
        <v>46317131484</v>
      </c>
      <c r="Q4098" s="95">
        <f>+Q4099+Q4101</f>
        <v>5697780308.3000002</v>
      </c>
      <c r="R4098" s="95">
        <f t="shared" si="2026"/>
        <v>5697780308.3000002</v>
      </c>
    </row>
    <row r="4099" spans="1:18" ht="18.600000000000001" thickBot="1" x14ac:dyDescent="0.35">
      <c r="A4099" s="2">
        <v>2022</v>
      </c>
      <c r="B4099" s="157" t="s">
        <v>420</v>
      </c>
      <c r="C4099" s="120" t="s">
        <v>339</v>
      </c>
      <c r="D4099" s="16" t="s">
        <v>18</v>
      </c>
      <c r="E4099" s="16">
        <v>20</v>
      </c>
      <c r="F4099" s="16" t="s">
        <v>19</v>
      </c>
      <c r="G4099" s="85" t="s">
        <v>340</v>
      </c>
      <c r="H4099" s="95">
        <f>+H4100</f>
        <v>65370924168</v>
      </c>
      <c r="I4099" s="95">
        <f>+I4100</f>
        <v>0</v>
      </c>
      <c r="J4099" s="95">
        <f>+J4100</f>
        <v>0</v>
      </c>
      <c r="K4099" s="95">
        <f>+K4100</f>
        <v>0</v>
      </c>
      <c r="L4099" s="95">
        <f>+L4100</f>
        <v>0</v>
      </c>
      <c r="M4099" s="95">
        <f t="shared" si="2003"/>
        <v>0</v>
      </c>
      <c r="N4099" s="95">
        <f>+N4100</f>
        <v>65370924168</v>
      </c>
      <c r="O4099" s="95">
        <f t="shared" ref="O4099:R4099" si="2027">+O4100</f>
        <v>44627166353</v>
      </c>
      <c r="P4099" s="95">
        <f t="shared" si="2027"/>
        <v>41942244532</v>
      </c>
      <c r="Q4099" s="95">
        <f t="shared" si="2027"/>
        <v>5048325158.3000002</v>
      </c>
      <c r="R4099" s="95">
        <f t="shared" si="2027"/>
        <v>5048325158.3000002</v>
      </c>
    </row>
    <row r="4100" spans="1:18" ht="18.600000000000001" thickBot="1" x14ac:dyDescent="0.35">
      <c r="A4100" s="2">
        <v>2022</v>
      </c>
      <c r="B4100" s="157" t="s">
        <v>420</v>
      </c>
      <c r="C4100" s="121" t="s">
        <v>341</v>
      </c>
      <c r="D4100" s="21" t="s">
        <v>18</v>
      </c>
      <c r="E4100" s="21">
        <v>20</v>
      </c>
      <c r="F4100" s="21" t="s">
        <v>19</v>
      </c>
      <c r="G4100" s="88" t="s">
        <v>208</v>
      </c>
      <c r="H4100" s="90">
        <v>65370924168</v>
      </c>
      <c r="I4100" s="90">
        <v>0</v>
      </c>
      <c r="J4100" s="90">
        <v>0</v>
      </c>
      <c r="K4100" s="90"/>
      <c r="L4100" s="90">
        <v>0</v>
      </c>
      <c r="M4100" s="90">
        <f t="shared" si="2003"/>
        <v>0</v>
      </c>
      <c r="N4100" s="90">
        <f>+H4100+M4100</f>
        <v>65370924168</v>
      </c>
      <c r="O4100" s="90">
        <v>44627166353</v>
      </c>
      <c r="P4100" s="90">
        <v>41942244532</v>
      </c>
      <c r="Q4100" s="90">
        <v>5048325158.3000002</v>
      </c>
      <c r="R4100" s="90">
        <v>5048325158.3000002</v>
      </c>
    </row>
    <row r="4101" spans="1:18" ht="18.600000000000001" thickBot="1" x14ac:dyDescent="0.35">
      <c r="A4101" s="2">
        <v>2022</v>
      </c>
      <c r="B4101" s="157" t="s">
        <v>420</v>
      </c>
      <c r="C4101" s="120" t="s">
        <v>342</v>
      </c>
      <c r="D4101" s="16" t="s">
        <v>18</v>
      </c>
      <c r="E4101" s="16">
        <v>20</v>
      </c>
      <c r="F4101" s="16" t="s">
        <v>19</v>
      </c>
      <c r="G4101" s="85" t="s">
        <v>343</v>
      </c>
      <c r="H4101" s="95">
        <f>+H4102</f>
        <v>10864957144</v>
      </c>
      <c r="I4101" s="95">
        <f>+I4102</f>
        <v>0</v>
      </c>
      <c r="J4101" s="95">
        <f>+J4102</f>
        <v>0</v>
      </c>
      <c r="K4101" s="95">
        <f>+K4102</f>
        <v>0</v>
      </c>
      <c r="L4101" s="95">
        <f>+L4102</f>
        <v>0</v>
      </c>
      <c r="M4101" s="95">
        <f t="shared" si="2003"/>
        <v>0</v>
      </c>
      <c r="N4101" s="95">
        <f>+N4102</f>
        <v>10864957144</v>
      </c>
      <c r="O4101" s="95">
        <f t="shared" ref="O4101:R4101" si="2028">+O4102</f>
        <v>4374886952</v>
      </c>
      <c r="P4101" s="95">
        <f t="shared" si="2028"/>
        <v>4374886952</v>
      </c>
      <c r="Q4101" s="95">
        <f t="shared" si="2028"/>
        <v>649455150</v>
      </c>
      <c r="R4101" s="95">
        <f t="shared" si="2028"/>
        <v>649455150</v>
      </c>
    </row>
    <row r="4102" spans="1:18" ht="18.600000000000001" thickBot="1" x14ac:dyDescent="0.35">
      <c r="A4102" s="2">
        <v>2022</v>
      </c>
      <c r="B4102" s="157" t="s">
        <v>420</v>
      </c>
      <c r="C4102" s="121" t="s">
        <v>344</v>
      </c>
      <c r="D4102" s="21" t="s">
        <v>18</v>
      </c>
      <c r="E4102" s="21">
        <v>20</v>
      </c>
      <c r="F4102" s="21" t="s">
        <v>19</v>
      </c>
      <c r="G4102" s="88" t="s">
        <v>208</v>
      </c>
      <c r="H4102" s="90">
        <v>10864957144</v>
      </c>
      <c r="I4102" s="90">
        <v>0</v>
      </c>
      <c r="J4102" s="90">
        <v>0</v>
      </c>
      <c r="K4102" s="90">
        <v>0</v>
      </c>
      <c r="L4102" s="90"/>
      <c r="M4102" s="90">
        <f t="shared" si="2003"/>
        <v>0</v>
      </c>
      <c r="N4102" s="90">
        <f>+H4102+M4102</f>
        <v>10864957144</v>
      </c>
      <c r="O4102" s="90">
        <v>4374886952</v>
      </c>
      <c r="P4102" s="90">
        <v>4374886952</v>
      </c>
      <c r="Q4102" s="90">
        <v>649455150</v>
      </c>
      <c r="R4102" s="90">
        <v>649455150</v>
      </c>
    </row>
    <row r="4103" spans="1:18" ht="31.8" thickBot="1" x14ac:dyDescent="0.35">
      <c r="A4103" s="2">
        <v>2022</v>
      </c>
      <c r="B4103" s="157" t="s">
        <v>420</v>
      </c>
      <c r="C4103" s="120" t="s">
        <v>345</v>
      </c>
      <c r="D4103" s="16" t="s">
        <v>172</v>
      </c>
      <c r="E4103" s="16">
        <v>13</v>
      </c>
      <c r="F4103" s="16" t="s">
        <v>19</v>
      </c>
      <c r="G4103" s="85" t="s">
        <v>346</v>
      </c>
      <c r="H4103" s="95">
        <f t="shared" ref="H4103:L4105" si="2029">+H4104</f>
        <v>1124097372</v>
      </c>
      <c r="I4103" s="95">
        <f t="shared" si="2029"/>
        <v>0</v>
      </c>
      <c r="J4103" s="95">
        <f t="shared" si="2029"/>
        <v>0</v>
      </c>
      <c r="K4103" s="95">
        <f t="shared" si="2029"/>
        <v>0</v>
      </c>
      <c r="L4103" s="95">
        <f t="shared" si="2029"/>
        <v>0</v>
      </c>
      <c r="M4103" s="95">
        <f t="shared" si="2003"/>
        <v>0</v>
      </c>
      <c r="N4103" s="95">
        <f>+N4104</f>
        <v>1124097372</v>
      </c>
      <c r="O4103" s="95">
        <f t="shared" ref="O4103:R4105" si="2030">+O4104</f>
        <v>910021842</v>
      </c>
      <c r="P4103" s="95">
        <f t="shared" si="2030"/>
        <v>842568728.99000001</v>
      </c>
      <c r="Q4103" s="95">
        <f t="shared" si="2030"/>
        <v>180422203.99000001</v>
      </c>
      <c r="R4103" s="95">
        <f t="shared" si="2030"/>
        <v>179796680.99000001</v>
      </c>
    </row>
    <row r="4104" spans="1:18" ht="31.8" thickBot="1" x14ac:dyDescent="0.35">
      <c r="A4104" s="2">
        <v>2022</v>
      </c>
      <c r="B4104" s="157" t="s">
        <v>420</v>
      </c>
      <c r="C4104" s="120" t="s">
        <v>347</v>
      </c>
      <c r="D4104" s="16" t="s">
        <v>172</v>
      </c>
      <c r="E4104" s="16">
        <v>13</v>
      </c>
      <c r="F4104" s="16" t="s">
        <v>19</v>
      </c>
      <c r="G4104" s="85" t="s">
        <v>346</v>
      </c>
      <c r="H4104" s="95">
        <f t="shared" si="2029"/>
        <v>1124097372</v>
      </c>
      <c r="I4104" s="95">
        <f t="shared" si="2029"/>
        <v>0</v>
      </c>
      <c r="J4104" s="95">
        <f t="shared" si="2029"/>
        <v>0</v>
      </c>
      <c r="K4104" s="95">
        <f t="shared" si="2029"/>
        <v>0</v>
      </c>
      <c r="L4104" s="95">
        <f t="shared" si="2029"/>
        <v>0</v>
      </c>
      <c r="M4104" s="95">
        <f t="shared" si="2003"/>
        <v>0</v>
      </c>
      <c r="N4104" s="95">
        <f>+N4105</f>
        <v>1124097372</v>
      </c>
      <c r="O4104" s="95">
        <f t="shared" si="2030"/>
        <v>910021842</v>
      </c>
      <c r="P4104" s="95">
        <f t="shared" si="2030"/>
        <v>842568728.99000001</v>
      </c>
      <c r="Q4104" s="95">
        <f t="shared" si="2030"/>
        <v>180422203.99000001</v>
      </c>
      <c r="R4104" s="95">
        <f t="shared" si="2030"/>
        <v>179796680.99000001</v>
      </c>
    </row>
    <row r="4105" spans="1:18" ht="18.600000000000001" thickBot="1" x14ac:dyDescent="0.35">
      <c r="A4105" s="2">
        <v>2022</v>
      </c>
      <c r="B4105" s="157" t="s">
        <v>420</v>
      </c>
      <c r="C4105" s="120" t="s">
        <v>348</v>
      </c>
      <c r="D4105" s="16" t="s">
        <v>172</v>
      </c>
      <c r="E4105" s="16">
        <v>13</v>
      </c>
      <c r="F4105" s="16" t="s">
        <v>19</v>
      </c>
      <c r="G4105" s="85" t="s">
        <v>331</v>
      </c>
      <c r="H4105" s="86">
        <f t="shared" si="2029"/>
        <v>1124097372</v>
      </c>
      <c r="I4105" s="86">
        <f t="shared" si="2029"/>
        <v>0</v>
      </c>
      <c r="J4105" s="86">
        <f t="shared" si="2029"/>
        <v>0</v>
      </c>
      <c r="K4105" s="86">
        <f t="shared" si="2029"/>
        <v>0</v>
      </c>
      <c r="L4105" s="86">
        <f t="shared" si="2029"/>
        <v>0</v>
      </c>
      <c r="M4105" s="86">
        <f t="shared" si="2003"/>
        <v>0</v>
      </c>
      <c r="N4105" s="86">
        <f>+N4106</f>
        <v>1124097372</v>
      </c>
      <c r="O4105" s="86">
        <f t="shared" si="2030"/>
        <v>910021842</v>
      </c>
      <c r="P4105" s="86">
        <f t="shared" si="2030"/>
        <v>842568728.99000001</v>
      </c>
      <c r="Q4105" s="86">
        <f t="shared" si="2030"/>
        <v>180422203.99000001</v>
      </c>
      <c r="R4105" s="86">
        <f t="shared" si="2030"/>
        <v>179796680.99000001</v>
      </c>
    </row>
    <row r="4106" spans="1:18" ht="18.600000000000001" thickBot="1" x14ac:dyDescent="0.35">
      <c r="A4106" s="2">
        <v>2022</v>
      </c>
      <c r="B4106" s="157" t="s">
        <v>420</v>
      </c>
      <c r="C4106" s="121" t="s">
        <v>349</v>
      </c>
      <c r="D4106" s="21" t="s">
        <v>172</v>
      </c>
      <c r="E4106" s="21">
        <v>13</v>
      </c>
      <c r="F4106" s="21" t="s">
        <v>19</v>
      </c>
      <c r="G4106" s="88" t="s">
        <v>208</v>
      </c>
      <c r="H4106" s="90">
        <v>1124097372</v>
      </c>
      <c r="I4106" s="90">
        <v>0</v>
      </c>
      <c r="J4106" s="90">
        <v>0</v>
      </c>
      <c r="K4106" s="90">
        <v>0</v>
      </c>
      <c r="L4106" s="90">
        <v>0</v>
      </c>
      <c r="M4106" s="90">
        <f t="shared" si="2003"/>
        <v>0</v>
      </c>
      <c r="N4106" s="90">
        <f>+H4106+M4106</f>
        <v>1124097372</v>
      </c>
      <c r="O4106" s="90">
        <v>910021842</v>
      </c>
      <c r="P4106" s="90">
        <v>842568728.99000001</v>
      </c>
      <c r="Q4106" s="90">
        <v>180422203.99000001</v>
      </c>
      <c r="R4106" s="90">
        <v>179796680.99000001</v>
      </c>
    </row>
    <row r="4107" spans="1:18" ht="18.600000000000001" thickBot="1" x14ac:dyDescent="0.35">
      <c r="A4107" s="2">
        <v>2022</v>
      </c>
      <c r="B4107" s="157" t="s">
        <v>420</v>
      </c>
      <c r="C4107" s="120" t="s">
        <v>350</v>
      </c>
      <c r="D4107" s="16" t="s">
        <v>172</v>
      </c>
      <c r="E4107" s="16">
        <v>13</v>
      </c>
      <c r="F4107" s="16" t="s">
        <v>19</v>
      </c>
      <c r="G4107" s="85" t="s">
        <v>351</v>
      </c>
      <c r="H4107" s="93">
        <f>+H4108</f>
        <v>4056837754</v>
      </c>
      <c r="I4107" s="93">
        <f>+I4108</f>
        <v>0</v>
      </c>
      <c r="J4107" s="93">
        <f>+J4108</f>
        <v>0</v>
      </c>
      <c r="K4107" s="93">
        <f>+K4108</f>
        <v>0</v>
      </c>
      <c r="L4107" s="93">
        <f>+L4108</f>
        <v>0</v>
      </c>
      <c r="M4107" s="93">
        <f t="shared" si="2003"/>
        <v>0</v>
      </c>
      <c r="N4107" s="93">
        <f>+N4108</f>
        <v>4056837754</v>
      </c>
      <c r="O4107" s="93">
        <f t="shared" ref="O4107:R4107" si="2031">+O4108</f>
        <v>3773095140</v>
      </c>
      <c r="P4107" s="93">
        <f t="shared" si="2031"/>
        <v>3156556841</v>
      </c>
      <c r="Q4107" s="93">
        <f t="shared" si="2031"/>
        <v>618744804.20000005</v>
      </c>
      <c r="R4107" s="93">
        <f t="shared" si="2031"/>
        <v>617832804.20000005</v>
      </c>
    </row>
    <row r="4108" spans="1:18" ht="18.600000000000001" thickBot="1" x14ac:dyDescent="0.35">
      <c r="A4108" s="2">
        <v>2022</v>
      </c>
      <c r="B4108" s="157" t="s">
        <v>420</v>
      </c>
      <c r="C4108" s="120" t="s">
        <v>352</v>
      </c>
      <c r="D4108" s="16" t="s">
        <v>172</v>
      </c>
      <c r="E4108" s="16">
        <v>13</v>
      </c>
      <c r="F4108" s="16" t="s">
        <v>19</v>
      </c>
      <c r="G4108" s="104" t="s">
        <v>201</v>
      </c>
      <c r="H4108" s="93">
        <f>H4109+H4113</f>
        <v>4056837754</v>
      </c>
      <c r="I4108" s="93">
        <f>I4109+I4113</f>
        <v>0</v>
      </c>
      <c r="J4108" s="93">
        <f>J4109+J4113</f>
        <v>0</v>
      </c>
      <c r="K4108" s="93">
        <f>K4109+K4113</f>
        <v>0</v>
      </c>
      <c r="L4108" s="93">
        <f>L4109+L4113</f>
        <v>0</v>
      </c>
      <c r="M4108" s="93">
        <f t="shared" si="2003"/>
        <v>0</v>
      </c>
      <c r="N4108" s="93">
        <f>N4109+N4113</f>
        <v>4056837754</v>
      </c>
      <c r="O4108" s="93">
        <f t="shared" ref="O4108:R4108" si="2032">O4109+O4113</f>
        <v>3773095140</v>
      </c>
      <c r="P4108" s="93">
        <f t="shared" si="2032"/>
        <v>3156556841</v>
      </c>
      <c r="Q4108" s="93">
        <f t="shared" si="2032"/>
        <v>618744804.20000005</v>
      </c>
      <c r="R4108" s="93">
        <f t="shared" si="2032"/>
        <v>617832804.20000005</v>
      </c>
    </row>
    <row r="4109" spans="1:18" ht="31.8" thickBot="1" x14ac:dyDescent="0.35">
      <c r="A4109" s="2">
        <v>2022</v>
      </c>
      <c r="B4109" s="157" t="s">
        <v>420</v>
      </c>
      <c r="C4109" s="120" t="s">
        <v>353</v>
      </c>
      <c r="D4109" s="16" t="s">
        <v>172</v>
      </c>
      <c r="E4109" s="16">
        <v>13</v>
      </c>
      <c r="F4109" s="16" t="s">
        <v>19</v>
      </c>
      <c r="G4109" s="85" t="s">
        <v>356</v>
      </c>
      <c r="H4109" s="93">
        <f>H4110</f>
        <v>1000000000</v>
      </c>
      <c r="I4109" s="93">
        <f>I4110</f>
        <v>0</v>
      </c>
      <c r="J4109" s="93">
        <f>J4110</f>
        <v>0</v>
      </c>
      <c r="K4109" s="93">
        <f>K4110</f>
        <v>0</v>
      </c>
      <c r="L4109" s="93">
        <f>L4110</f>
        <v>0</v>
      </c>
      <c r="M4109" s="93">
        <f t="shared" si="2003"/>
        <v>0</v>
      </c>
      <c r="N4109" s="93">
        <f>N4110</f>
        <v>1000000000</v>
      </c>
      <c r="O4109" s="93">
        <f t="shared" ref="O4109:R4109" si="2033">O4110</f>
        <v>874002500</v>
      </c>
      <c r="P4109" s="93">
        <f t="shared" si="2033"/>
        <v>367250432</v>
      </c>
      <c r="Q4109" s="93">
        <f t="shared" si="2033"/>
        <v>0</v>
      </c>
      <c r="R4109" s="93">
        <f t="shared" si="2033"/>
        <v>0</v>
      </c>
    </row>
    <row r="4110" spans="1:18" ht="31.8" thickBot="1" x14ac:dyDescent="0.35">
      <c r="A4110" s="2">
        <v>2022</v>
      </c>
      <c r="B4110" s="157" t="s">
        <v>420</v>
      </c>
      <c r="C4110" s="120" t="s">
        <v>355</v>
      </c>
      <c r="D4110" s="16" t="s">
        <v>172</v>
      </c>
      <c r="E4110" s="16">
        <v>13</v>
      </c>
      <c r="F4110" s="16" t="s">
        <v>19</v>
      </c>
      <c r="G4110" s="85" t="s">
        <v>356</v>
      </c>
      <c r="H4110" s="93">
        <f t="shared" ref="H4110:L4111" si="2034">+H4111</f>
        <v>1000000000</v>
      </c>
      <c r="I4110" s="93">
        <f t="shared" si="2034"/>
        <v>0</v>
      </c>
      <c r="J4110" s="93">
        <f t="shared" si="2034"/>
        <v>0</v>
      </c>
      <c r="K4110" s="93">
        <f t="shared" si="2034"/>
        <v>0</v>
      </c>
      <c r="L4110" s="93">
        <f t="shared" si="2034"/>
        <v>0</v>
      </c>
      <c r="M4110" s="93">
        <f t="shared" si="2003"/>
        <v>0</v>
      </c>
      <c r="N4110" s="93">
        <f>+N4111</f>
        <v>1000000000</v>
      </c>
      <c r="O4110" s="93">
        <f t="shared" ref="O4110:R4111" si="2035">+O4111</f>
        <v>874002500</v>
      </c>
      <c r="P4110" s="93">
        <f t="shared" si="2035"/>
        <v>367250432</v>
      </c>
      <c r="Q4110" s="93">
        <f t="shared" si="2035"/>
        <v>0</v>
      </c>
      <c r="R4110" s="93">
        <f t="shared" si="2035"/>
        <v>0</v>
      </c>
    </row>
    <row r="4111" spans="1:18" ht="18.600000000000001" thickBot="1" x14ac:dyDescent="0.35">
      <c r="A4111" s="2">
        <v>2022</v>
      </c>
      <c r="B4111" s="157" t="s">
        <v>420</v>
      </c>
      <c r="C4111" s="120" t="s">
        <v>357</v>
      </c>
      <c r="D4111" s="16" t="s">
        <v>172</v>
      </c>
      <c r="E4111" s="16">
        <v>13</v>
      </c>
      <c r="F4111" s="16" t="s">
        <v>19</v>
      </c>
      <c r="G4111" s="85" t="s">
        <v>358</v>
      </c>
      <c r="H4111" s="93">
        <f t="shared" si="2034"/>
        <v>1000000000</v>
      </c>
      <c r="I4111" s="93">
        <f t="shared" si="2034"/>
        <v>0</v>
      </c>
      <c r="J4111" s="93">
        <f t="shared" si="2034"/>
        <v>0</v>
      </c>
      <c r="K4111" s="93">
        <f t="shared" si="2034"/>
        <v>0</v>
      </c>
      <c r="L4111" s="93">
        <f t="shared" si="2034"/>
        <v>0</v>
      </c>
      <c r="M4111" s="93">
        <f t="shared" si="2003"/>
        <v>0</v>
      </c>
      <c r="N4111" s="93">
        <f>+N4112</f>
        <v>1000000000</v>
      </c>
      <c r="O4111" s="93">
        <f t="shared" si="2035"/>
        <v>874002500</v>
      </c>
      <c r="P4111" s="93">
        <f t="shared" si="2035"/>
        <v>367250432</v>
      </c>
      <c r="Q4111" s="93">
        <f t="shared" si="2035"/>
        <v>0</v>
      </c>
      <c r="R4111" s="93">
        <f t="shared" si="2035"/>
        <v>0</v>
      </c>
    </row>
    <row r="4112" spans="1:18" ht="18.600000000000001" thickBot="1" x14ac:dyDescent="0.35">
      <c r="A4112" s="2">
        <v>2022</v>
      </c>
      <c r="B4112" s="157" t="s">
        <v>420</v>
      </c>
      <c r="C4112" s="121" t="s">
        <v>359</v>
      </c>
      <c r="D4112" s="21" t="s">
        <v>172</v>
      </c>
      <c r="E4112" s="21">
        <v>13</v>
      </c>
      <c r="F4112" s="21" t="s">
        <v>19</v>
      </c>
      <c r="G4112" s="88" t="s">
        <v>208</v>
      </c>
      <c r="H4112" s="90">
        <v>1000000000</v>
      </c>
      <c r="I4112" s="90">
        <v>0</v>
      </c>
      <c r="J4112" s="90">
        <v>0</v>
      </c>
      <c r="K4112" s="90">
        <v>0</v>
      </c>
      <c r="L4112" s="90">
        <v>0</v>
      </c>
      <c r="M4112" s="90">
        <f t="shared" si="2003"/>
        <v>0</v>
      </c>
      <c r="N4112" s="90">
        <f>+H4112+M4112</f>
        <v>1000000000</v>
      </c>
      <c r="O4112" s="90">
        <v>874002500</v>
      </c>
      <c r="P4112" s="90">
        <v>367250432</v>
      </c>
      <c r="Q4112" s="90">
        <v>0</v>
      </c>
      <c r="R4112" s="90">
        <v>0</v>
      </c>
    </row>
    <row r="4113" spans="1:18" ht="31.8" thickBot="1" x14ac:dyDescent="0.35">
      <c r="A4113" s="2">
        <v>2022</v>
      </c>
      <c r="B4113" s="157" t="s">
        <v>420</v>
      </c>
      <c r="C4113" s="120" t="s">
        <v>360</v>
      </c>
      <c r="D4113" s="16" t="s">
        <v>172</v>
      </c>
      <c r="E4113" s="16">
        <v>13</v>
      </c>
      <c r="F4113" s="16" t="s">
        <v>19</v>
      </c>
      <c r="G4113" s="85" t="s">
        <v>361</v>
      </c>
      <c r="H4113" s="95">
        <f t="shared" ref="H4113:L4115" si="2036">+H4114</f>
        <v>3056837754</v>
      </c>
      <c r="I4113" s="95">
        <f t="shared" si="2036"/>
        <v>0</v>
      </c>
      <c r="J4113" s="95">
        <f t="shared" si="2036"/>
        <v>0</v>
      </c>
      <c r="K4113" s="95">
        <f t="shared" si="2036"/>
        <v>0</v>
      </c>
      <c r="L4113" s="95">
        <f t="shared" si="2036"/>
        <v>0</v>
      </c>
      <c r="M4113" s="95">
        <f t="shared" si="2003"/>
        <v>0</v>
      </c>
      <c r="N4113" s="95">
        <f>+N4114</f>
        <v>3056837754</v>
      </c>
      <c r="O4113" s="95">
        <f t="shared" ref="O4113:R4115" si="2037">+O4114</f>
        <v>2899092640</v>
      </c>
      <c r="P4113" s="95">
        <f t="shared" si="2037"/>
        <v>2789306409</v>
      </c>
      <c r="Q4113" s="95">
        <f t="shared" si="2037"/>
        <v>618744804.20000005</v>
      </c>
      <c r="R4113" s="95">
        <f t="shared" si="2037"/>
        <v>617832804.20000005</v>
      </c>
    </row>
    <row r="4114" spans="1:18" ht="31.8" thickBot="1" x14ac:dyDescent="0.35">
      <c r="A4114" s="2">
        <v>2022</v>
      </c>
      <c r="B4114" s="157" t="s">
        <v>420</v>
      </c>
      <c r="C4114" s="120" t="s">
        <v>362</v>
      </c>
      <c r="D4114" s="16" t="s">
        <v>172</v>
      </c>
      <c r="E4114" s="16">
        <v>13</v>
      </c>
      <c r="F4114" s="16" t="s">
        <v>19</v>
      </c>
      <c r="G4114" s="85" t="s">
        <v>361</v>
      </c>
      <c r="H4114" s="95">
        <f t="shared" si="2036"/>
        <v>3056837754</v>
      </c>
      <c r="I4114" s="95">
        <f t="shared" si="2036"/>
        <v>0</v>
      </c>
      <c r="J4114" s="95">
        <f t="shared" si="2036"/>
        <v>0</v>
      </c>
      <c r="K4114" s="95">
        <f t="shared" si="2036"/>
        <v>0</v>
      </c>
      <c r="L4114" s="95">
        <f t="shared" si="2036"/>
        <v>0</v>
      </c>
      <c r="M4114" s="95">
        <f t="shared" si="2003"/>
        <v>0</v>
      </c>
      <c r="N4114" s="95">
        <f>+N4115</f>
        <v>3056837754</v>
      </c>
      <c r="O4114" s="95">
        <f t="shared" si="2037"/>
        <v>2899092640</v>
      </c>
      <c r="P4114" s="95">
        <f t="shared" si="2037"/>
        <v>2789306409</v>
      </c>
      <c r="Q4114" s="95">
        <f t="shared" si="2037"/>
        <v>618744804.20000005</v>
      </c>
      <c r="R4114" s="95">
        <f t="shared" si="2037"/>
        <v>617832804.20000005</v>
      </c>
    </row>
    <row r="4115" spans="1:18" ht="18.600000000000001" thickBot="1" x14ac:dyDescent="0.35">
      <c r="A4115" s="2">
        <v>2022</v>
      </c>
      <c r="B4115" s="157" t="s">
        <v>420</v>
      </c>
      <c r="C4115" s="120" t="s">
        <v>363</v>
      </c>
      <c r="D4115" s="16" t="s">
        <v>172</v>
      </c>
      <c r="E4115" s="16">
        <v>13</v>
      </c>
      <c r="F4115" s="16" t="s">
        <v>19</v>
      </c>
      <c r="G4115" s="85" t="s">
        <v>331</v>
      </c>
      <c r="H4115" s="95">
        <f t="shared" si="2036"/>
        <v>3056837754</v>
      </c>
      <c r="I4115" s="95">
        <f t="shared" si="2036"/>
        <v>0</v>
      </c>
      <c r="J4115" s="95">
        <f t="shared" si="2036"/>
        <v>0</v>
      </c>
      <c r="K4115" s="95">
        <f t="shared" si="2036"/>
        <v>0</v>
      </c>
      <c r="L4115" s="95">
        <f t="shared" si="2036"/>
        <v>0</v>
      </c>
      <c r="M4115" s="95">
        <f t="shared" si="2003"/>
        <v>0</v>
      </c>
      <c r="N4115" s="95">
        <f>+N4116</f>
        <v>3056837754</v>
      </c>
      <c r="O4115" s="95">
        <f t="shared" si="2037"/>
        <v>2899092640</v>
      </c>
      <c r="P4115" s="95">
        <f t="shared" si="2037"/>
        <v>2789306409</v>
      </c>
      <c r="Q4115" s="95">
        <f t="shared" si="2037"/>
        <v>618744804.20000005</v>
      </c>
      <c r="R4115" s="95">
        <f t="shared" si="2037"/>
        <v>617832804.20000005</v>
      </c>
    </row>
    <row r="4116" spans="1:18" ht="18.600000000000001" thickBot="1" x14ac:dyDescent="0.35">
      <c r="A4116" s="2">
        <v>2022</v>
      </c>
      <c r="B4116" s="157" t="s">
        <v>420</v>
      </c>
      <c r="C4116" s="121" t="s">
        <v>364</v>
      </c>
      <c r="D4116" s="21" t="s">
        <v>172</v>
      </c>
      <c r="E4116" s="21">
        <v>13</v>
      </c>
      <c r="F4116" s="21" t="s">
        <v>19</v>
      </c>
      <c r="G4116" s="88" t="s">
        <v>208</v>
      </c>
      <c r="H4116" s="90">
        <v>3056837754</v>
      </c>
      <c r="I4116" s="90">
        <v>0</v>
      </c>
      <c r="J4116" s="90">
        <v>0</v>
      </c>
      <c r="K4116" s="90">
        <v>0</v>
      </c>
      <c r="L4116" s="90">
        <v>0</v>
      </c>
      <c r="M4116" s="90">
        <f t="shared" si="2003"/>
        <v>0</v>
      </c>
      <c r="N4116" s="90">
        <f>+H4116+M4116</f>
        <v>3056837754</v>
      </c>
      <c r="O4116" s="90">
        <v>2899092640</v>
      </c>
      <c r="P4116" s="90">
        <v>2789306409</v>
      </c>
      <c r="Q4116" s="90">
        <v>618744804.20000005</v>
      </c>
      <c r="R4116" s="90">
        <v>617832804.20000005</v>
      </c>
    </row>
    <row r="4117" spans="1:18" ht="18.600000000000001" thickBot="1" x14ac:dyDescent="0.35">
      <c r="A4117" s="2">
        <v>2022</v>
      </c>
      <c r="B4117" s="157" t="s">
        <v>420</v>
      </c>
      <c r="C4117" s="120" t="s">
        <v>469</v>
      </c>
      <c r="D4117" s="16" t="s">
        <v>172</v>
      </c>
      <c r="E4117" s="16">
        <v>13</v>
      </c>
      <c r="F4117" s="16" t="s">
        <v>19</v>
      </c>
      <c r="G4117" s="85" t="s">
        <v>470</v>
      </c>
      <c r="H4117" s="93">
        <f t="shared" ref="H4117:L4118" si="2038">+H4118</f>
        <v>907945356</v>
      </c>
      <c r="I4117" s="93">
        <f t="shared" si="2038"/>
        <v>0</v>
      </c>
      <c r="J4117" s="93">
        <f t="shared" si="2038"/>
        <v>0</v>
      </c>
      <c r="K4117" s="93">
        <f t="shared" si="2038"/>
        <v>0</v>
      </c>
      <c r="L4117" s="93">
        <f t="shared" si="2038"/>
        <v>0</v>
      </c>
      <c r="M4117" s="93">
        <f t="shared" si="2003"/>
        <v>0</v>
      </c>
      <c r="N4117" s="93">
        <f>+N4118</f>
        <v>907945356</v>
      </c>
      <c r="O4117" s="93">
        <f t="shared" ref="O4117:R4118" si="2039">+O4118</f>
        <v>161021128</v>
      </c>
      <c r="P4117" s="93">
        <f t="shared" si="2039"/>
        <v>148998172.83000001</v>
      </c>
      <c r="Q4117" s="93">
        <f t="shared" si="2039"/>
        <v>40530619.32</v>
      </c>
      <c r="R4117" s="93">
        <f t="shared" si="2039"/>
        <v>40530619.32</v>
      </c>
    </row>
    <row r="4118" spans="1:18" ht="18.600000000000001" thickBot="1" x14ac:dyDescent="0.35">
      <c r="A4118" s="2">
        <v>2022</v>
      </c>
      <c r="B4118" s="157" t="s">
        <v>420</v>
      </c>
      <c r="C4118" s="120" t="s">
        <v>471</v>
      </c>
      <c r="D4118" s="16" t="s">
        <v>172</v>
      </c>
      <c r="E4118" s="16">
        <v>13</v>
      </c>
      <c r="F4118" s="16" t="s">
        <v>19</v>
      </c>
      <c r="G4118" s="104" t="s">
        <v>201</v>
      </c>
      <c r="H4118" s="93">
        <f t="shared" si="2038"/>
        <v>907945356</v>
      </c>
      <c r="I4118" s="93">
        <f t="shared" si="2038"/>
        <v>0</v>
      </c>
      <c r="J4118" s="93">
        <f t="shared" si="2038"/>
        <v>0</v>
      </c>
      <c r="K4118" s="93">
        <f t="shared" si="2038"/>
        <v>0</v>
      </c>
      <c r="L4118" s="93">
        <f t="shared" si="2038"/>
        <v>0</v>
      </c>
      <c r="M4118" s="93">
        <f t="shared" si="2003"/>
        <v>0</v>
      </c>
      <c r="N4118" s="93">
        <f>+N4119</f>
        <v>907945356</v>
      </c>
      <c r="O4118" s="93">
        <f t="shared" si="2039"/>
        <v>161021128</v>
      </c>
      <c r="P4118" s="93">
        <f t="shared" si="2039"/>
        <v>148998172.83000001</v>
      </c>
      <c r="Q4118" s="93">
        <f t="shared" si="2039"/>
        <v>40530619.32</v>
      </c>
      <c r="R4118" s="93">
        <f t="shared" si="2039"/>
        <v>40530619.32</v>
      </c>
    </row>
    <row r="4119" spans="1:18" ht="31.8" thickBot="1" x14ac:dyDescent="0.35">
      <c r="A4119" s="2">
        <v>2022</v>
      </c>
      <c r="B4119" s="157" t="s">
        <v>420</v>
      </c>
      <c r="C4119" s="120" t="s">
        <v>472</v>
      </c>
      <c r="D4119" s="16" t="s">
        <v>172</v>
      </c>
      <c r="E4119" s="16">
        <v>13</v>
      </c>
      <c r="F4119" s="16" t="s">
        <v>19</v>
      </c>
      <c r="G4119" s="85" t="s">
        <v>473</v>
      </c>
      <c r="H4119" s="93">
        <f>H4120</f>
        <v>907945356</v>
      </c>
      <c r="I4119" s="93">
        <f>I4120</f>
        <v>0</v>
      </c>
      <c r="J4119" s="93">
        <f>J4120</f>
        <v>0</v>
      </c>
      <c r="K4119" s="93">
        <f>K4120</f>
        <v>0</v>
      </c>
      <c r="L4119" s="93">
        <f>L4120</f>
        <v>0</v>
      </c>
      <c r="M4119" s="93">
        <f t="shared" si="2003"/>
        <v>0</v>
      </c>
      <c r="N4119" s="93">
        <f>N4120</f>
        <v>907945356</v>
      </c>
      <c r="O4119" s="93">
        <f t="shared" ref="O4119:R4119" si="2040">O4120</f>
        <v>161021128</v>
      </c>
      <c r="P4119" s="93">
        <f t="shared" si="2040"/>
        <v>148998172.83000001</v>
      </c>
      <c r="Q4119" s="93">
        <f t="shared" si="2040"/>
        <v>40530619.32</v>
      </c>
      <c r="R4119" s="93">
        <f t="shared" si="2040"/>
        <v>40530619.32</v>
      </c>
    </row>
    <row r="4120" spans="1:18" ht="31.8" thickBot="1" x14ac:dyDescent="0.35">
      <c r="A4120" s="2">
        <v>2022</v>
      </c>
      <c r="B4120" s="157" t="s">
        <v>420</v>
      </c>
      <c r="C4120" s="120" t="s">
        <v>474</v>
      </c>
      <c r="D4120" s="16" t="s">
        <v>172</v>
      </c>
      <c r="E4120" s="16">
        <v>13</v>
      </c>
      <c r="F4120" s="16" t="s">
        <v>19</v>
      </c>
      <c r="G4120" s="85" t="s">
        <v>473</v>
      </c>
      <c r="H4120" s="93">
        <f t="shared" ref="H4120:L4121" si="2041">+H4121</f>
        <v>907945356</v>
      </c>
      <c r="I4120" s="93">
        <f t="shared" si="2041"/>
        <v>0</v>
      </c>
      <c r="J4120" s="93">
        <f t="shared" si="2041"/>
        <v>0</v>
      </c>
      <c r="K4120" s="93">
        <f t="shared" si="2041"/>
        <v>0</v>
      </c>
      <c r="L4120" s="93">
        <f t="shared" si="2041"/>
        <v>0</v>
      </c>
      <c r="M4120" s="93">
        <f t="shared" si="2003"/>
        <v>0</v>
      </c>
      <c r="N4120" s="93">
        <f>+N4121</f>
        <v>907945356</v>
      </c>
      <c r="O4120" s="93">
        <f t="shared" ref="O4120:R4121" si="2042">+O4121</f>
        <v>161021128</v>
      </c>
      <c r="P4120" s="93">
        <f t="shared" si="2042"/>
        <v>148998172.83000001</v>
      </c>
      <c r="Q4120" s="93">
        <f t="shared" si="2042"/>
        <v>40530619.32</v>
      </c>
      <c r="R4120" s="93">
        <f t="shared" si="2042"/>
        <v>40530619.32</v>
      </c>
    </row>
    <row r="4121" spans="1:18" ht="18.600000000000001" thickBot="1" x14ac:dyDescent="0.35">
      <c r="A4121" s="2">
        <v>2022</v>
      </c>
      <c r="B4121" s="157" t="s">
        <v>420</v>
      </c>
      <c r="C4121" s="120" t="s">
        <v>475</v>
      </c>
      <c r="D4121" s="16" t="s">
        <v>172</v>
      </c>
      <c r="E4121" s="16">
        <v>13</v>
      </c>
      <c r="F4121" s="16" t="s">
        <v>19</v>
      </c>
      <c r="G4121" s="85" t="s">
        <v>331</v>
      </c>
      <c r="H4121" s="93">
        <f t="shared" si="2041"/>
        <v>907945356</v>
      </c>
      <c r="I4121" s="93">
        <f t="shared" si="2041"/>
        <v>0</v>
      </c>
      <c r="J4121" s="93">
        <f t="shared" si="2041"/>
        <v>0</v>
      </c>
      <c r="K4121" s="93">
        <f t="shared" si="2041"/>
        <v>0</v>
      </c>
      <c r="L4121" s="93">
        <f t="shared" si="2041"/>
        <v>0</v>
      </c>
      <c r="M4121" s="93">
        <f t="shared" si="2003"/>
        <v>0</v>
      </c>
      <c r="N4121" s="93">
        <f>+N4122</f>
        <v>907945356</v>
      </c>
      <c r="O4121" s="93">
        <f t="shared" si="2042"/>
        <v>161021128</v>
      </c>
      <c r="P4121" s="93">
        <f t="shared" si="2042"/>
        <v>148998172.83000001</v>
      </c>
      <c r="Q4121" s="93">
        <f t="shared" si="2042"/>
        <v>40530619.32</v>
      </c>
      <c r="R4121" s="93">
        <f t="shared" si="2042"/>
        <v>40530619.32</v>
      </c>
    </row>
    <row r="4122" spans="1:18" ht="18.600000000000001" thickBot="1" x14ac:dyDescent="0.35">
      <c r="A4122" s="2">
        <v>2022</v>
      </c>
      <c r="B4122" s="157" t="s">
        <v>420</v>
      </c>
      <c r="C4122" s="121" t="s">
        <v>476</v>
      </c>
      <c r="D4122" s="21" t="s">
        <v>172</v>
      </c>
      <c r="E4122" s="21">
        <v>13</v>
      </c>
      <c r="F4122" s="21" t="s">
        <v>19</v>
      </c>
      <c r="G4122" s="88" t="s">
        <v>208</v>
      </c>
      <c r="H4122" s="90">
        <v>907945356</v>
      </c>
      <c r="I4122" s="90">
        <v>0</v>
      </c>
      <c r="J4122" s="90">
        <v>0</v>
      </c>
      <c r="K4122" s="90">
        <v>0</v>
      </c>
      <c r="L4122" s="90">
        <v>0</v>
      </c>
      <c r="M4122" s="90">
        <f t="shared" si="2003"/>
        <v>0</v>
      </c>
      <c r="N4122" s="90">
        <f>+H4122+M4122</f>
        <v>907945356</v>
      </c>
      <c r="O4122" s="90">
        <v>161021128</v>
      </c>
      <c r="P4122" s="90">
        <v>148998172.83000001</v>
      </c>
      <c r="Q4122" s="90">
        <v>40530619.32</v>
      </c>
      <c r="R4122" s="90">
        <v>40530619.32</v>
      </c>
    </row>
    <row r="4123" spans="1:18" ht="31.8" thickBot="1" x14ac:dyDescent="0.35">
      <c r="A4123" s="2">
        <v>2022</v>
      </c>
      <c r="B4123" s="157" t="s">
        <v>420</v>
      </c>
      <c r="C4123" s="127" t="s">
        <v>365</v>
      </c>
      <c r="D4123" s="64" t="s">
        <v>172</v>
      </c>
      <c r="E4123" s="16">
        <v>13</v>
      </c>
      <c r="F4123" s="16" t="s">
        <v>19</v>
      </c>
      <c r="G4123" s="104" t="s">
        <v>366</v>
      </c>
      <c r="H4123" s="94">
        <f t="shared" ref="H4123:L4124" si="2043">+H4125</f>
        <v>55000000000</v>
      </c>
      <c r="I4123" s="94">
        <f t="shared" si="2043"/>
        <v>0</v>
      </c>
      <c r="J4123" s="94">
        <f t="shared" si="2043"/>
        <v>0</v>
      </c>
      <c r="K4123" s="94">
        <f t="shared" si="2043"/>
        <v>0</v>
      </c>
      <c r="L4123" s="94">
        <f t="shared" si="2043"/>
        <v>0</v>
      </c>
      <c r="M4123" s="94">
        <f t="shared" si="2003"/>
        <v>0</v>
      </c>
      <c r="N4123" s="94">
        <f>+N4125</f>
        <v>55000000000</v>
      </c>
      <c r="O4123" s="94">
        <f t="shared" ref="O4123:R4124" si="2044">+O4125</f>
        <v>20065609389.610001</v>
      </c>
      <c r="P4123" s="94">
        <f t="shared" si="2044"/>
        <v>18795463009.790001</v>
      </c>
      <c r="Q4123" s="94">
        <f t="shared" si="2044"/>
        <v>5061459206.5900002</v>
      </c>
      <c r="R4123" s="94">
        <f t="shared" si="2044"/>
        <v>5048948736.5900002</v>
      </c>
    </row>
    <row r="4124" spans="1:18" ht="31.8" thickBot="1" x14ac:dyDescent="0.35">
      <c r="A4124" s="2">
        <v>2022</v>
      </c>
      <c r="B4124" s="157" t="s">
        <v>420</v>
      </c>
      <c r="C4124" s="127" t="s">
        <v>365</v>
      </c>
      <c r="D4124" s="64" t="s">
        <v>18</v>
      </c>
      <c r="E4124" s="16">
        <v>20</v>
      </c>
      <c r="F4124" s="16" t="s">
        <v>19</v>
      </c>
      <c r="G4124" s="104" t="s">
        <v>366</v>
      </c>
      <c r="H4124" s="94">
        <f t="shared" si="2043"/>
        <v>10000000000</v>
      </c>
      <c r="I4124" s="94">
        <f t="shared" si="2043"/>
        <v>0</v>
      </c>
      <c r="J4124" s="94">
        <f t="shared" si="2043"/>
        <v>0</v>
      </c>
      <c r="K4124" s="94">
        <f t="shared" si="2043"/>
        <v>0</v>
      </c>
      <c r="L4124" s="94">
        <f t="shared" si="2043"/>
        <v>0</v>
      </c>
      <c r="M4124" s="94">
        <f t="shared" si="2003"/>
        <v>0</v>
      </c>
      <c r="N4124" s="94">
        <f>+N4126</f>
        <v>10000000000</v>
      </c>
      <c r="O4124" s="94">
        <f t="shared" si="2044"/>
        <v>0</v>
      </c>
      <c r="P4124" s="94">
        <f t="shared" si="2044"/>
        <v>0</v>
      </c>
      <c r="Q4124" s="94">
        <f t="shared" si="2044"/>
        <v>0</v>
      </c>
      <c r="R4124" s="94">
        <f t="shared" si="2044"/>
        <v>0</v>
      </c>
    </row>
    <row r="4125" spans="1:18" ht="18.600000000000001" thickBot="1" x14ac:dyDescent="0.35">
      <c r="A4125" s="2">
        <v>2022</v>
      </c>
      <c r="B4125" s="157" t="s">
        <v>420</v>
      </c>
      <c r="C4125" s="127" t="s">
        <v>367</v>
      </c>
      <c r="D4125" s="64" t="s">
        <v>172</v>
      </c>
      <c r="E4125" s="16">
        <v>13</v>
      </c>
      <c r="F4125" s="16" t="s">
        <v>19</v>
      </c>
      <c r="G4125" s="104" t="s">
        <v>201</v>
      </c>
      <c r="H4125" s="94">
        <f>+H4127+H4131+H4141+H4145</f>
        <v>55000000000</v>
      </c>
      <c r="I4125" s="94">
        <f>+I4127+I4131+I4141+I4145</f>
        <v>0</v>
      </c>
      <c r="J4125" s="94">
        <f>+J4127+J4131+J4141+J4145</f>
        <v>0</v>
      </c>
      <c r="K4125" s="94">
        <f>+K4127+K4131+K4141+K4145</f>
        <v>0</v>
      </c>
      <c r="L4125" s="94">
        <f>+L4127+L4131+L4141+L4145</f>
        <v>0</v>
      </c>
      <c r="M4125" s="94">
        <f t="shared" si="2003"/>
        <v>0</v>
      </c>
      <c r="N4125" s="94">
        <f>+N4130+N4138+N4139+N4141+N4145</f>
        <v>55000000000</v>
      </c>
      <c r="O4125" s="94">
        <f t="shared" ref="O4125:R4125" si="2045">+O4127+O4131+O4141+O4145</f>
        <v>20065609389.610001</v>
      </c>
      <c r="P4125" s="94">
        <f t="shared" si="2045"/>
        <v>18795463009.790001</v>
      </c>
      <c r="Q4125" s="94">
        <f t="shared" si="2045"/>
        <v>5061459206.5900002</v>
      </c>
      <c r="R4125" s="94">
        <f t="shared" si="2045"/>
        <v>5048948736.5900002</v>
      </c>
    </row>
    <row r="4126" spans="1:18" ht="18.600000000000001" thickBot="1" x14ac:dyDescent="0.35">
      <c r="A4126" s="2">
        <v>2022</v>
      </c>
      <c r="B4126" s="157" t="s">
        <v>420</v>
      </c>
      <c r="C4126" s="127" t="s">
        <v>367</v>
      </c>
      <c r="D4126" s="64" t="s">
        <v>18</v>
      </c>
      <c r="E4126" s="16">
        <v>20</v>
      </c>
      <c r="F4126" s="16" t="s">
        <v>19</v>
      </c>
      <c r="G4126" s="104" t="s">
        <v>201</v>
      </c>
      <c r="H4126" s="94">
        <f>+H4132</f>
        <v>10000000000</v>
      </c>
      <c r="I4126" s="94">
        <f>+I4132</f>
        <v>0</v>
      </c>
      <c r="J4126" s="94">
        <f>+J4132</f>
        <v>0</v>
      </c>
      <c r="K4126" s="94">
        <f>+K4132</f>
        <v>0</v>
      </c>
      <c r="L4126" s="94">
        <f>+L4132</f>
        <v>0</v>
      </c>
      <c r="M4126" s="94">
        <f t="shared" si="2003"/>
        <v>0</v>
      </c>
      <c r="N4126" s="94">
        <f>+N4140</f>
        <v>10000000000</v>
      </c>
      <c r="O4126" s="94">
        <f t="shared" ref="O4126:R4126" si="2046">+O4132</f>
        <v>0</v>
      </c>
      <c r="P4126" s="94">
        <f t="shared" si="2046"/>
        <v>0</v>
      </c>
      <c r="Q4126" s="94">
        <f t="shared" si="2046"/>
        <v>0</v>
      </c>
      <c r="R4126" s="94">
        <f t="shared" si="2046"/>
        <v>0</v>
      </c>
    </row>
    <row r="4127" spans="1:18" ht="47.4" thickBot="1" x14ac:dyDescent="0.35">
      <c r="A4127" s="2">
        <v>2022</v>
      </c>
      <c r="B4127" s="157" t="s">
        <v>420</v>
      </c>
      <c r="C4127" s="125" t="s">
        <v>368</v>
      </c>
      <c r="D4127" s="64" t="s">
        <v>172</v>
      </c>
      <c r="E4127" s="16">
        <v>13</v>
      </c>
      <c r="F4127" s="16" t="s">
        <v>19</v>
      </c>
      <c r="G4127" s="104" t="s">
        <v>371</v>
      </c>
      <c r="H4127" s="94">
        <f t="shared" ref="H4127:L4129" si="2047">+H4128</f>
        <v>200000000</v>
      </c>
      <c r="I4127" s="94">
        <f t="shared" si="2047"/>
        <v>0</v>
      </c>
      <c r="J4127" s="94">
        <f t="shared" si="2047"/>
        <v>0</v>
      </c>
      <c r="K4127" s="94">
        <f t="shared" si="2047"/>
        <v>0</v>
      </c>
      <c r="L4127" s="94">
        <f t="shared" si="2047"/>
        <v>0</v>
      </c>
      <c r="M4127" s="94">
        <f t="shared" si="2003"/>
        <v>0</v>
      </c>
      <c r="N4127" s="94">
        <f>+N4128</f>
        <v>200000000</v>
      </c>
      <c r="O4127" s="94">
        <f t="shared" ref="O4127:R4129" si="2048">+O4128</f>
        <v>144566687</v>
      </c>
      <c r="P4127" s="94">
        <f t="shared" si="2048"/>
        <v>79901202.659999996</v>
      </c>
      <c r="Q4127" s="94">
        <f t="shared" si="2048"/>
        <v>17289541.66</v>
      </c>
      <c r="R4127" s="94">
        <f t="shared" si="2048"/>
        <v>17289541.66</v>
      </c>
    </row>
    <row r="4128" spans="1:18" ht="47.4" thickBot="1" x14ac:dyDescent="0.35">
      <c r="A4128" s="2">
        <v>2022</v>
      </c>
      <c r="B4128" s="157" t="s">
        <v>420</v>
      </c>
      <c r="C4128" s="125" t="s">
        <v>370</v>
      </c>
      <c r="D4128" s="64" t="s">
        <v>172</v>
      </c>
      <c r="E4128" s="16">
        <v>13</v>
      </c>
      <c r="F4128" s="16" t="s">
        <v>19</v>
      </c>
      <c r="G4128" s="104" t="s">
        <v>371</v>
      </c>
      <c r="H4128" s="94">
        <f t="shared" si="2047"/>
        <v>200000000</v>
      </c>
      <c r="I4128" s="94">
        <f t="shared" si="2047"/>
        <v>0</v>
      </c>
      <c r="J4128" s="94">
        <f t="shared" si="2047"/>
        <v>0</v>
      </c>
      <c r="K4128" s="94">
        <f t="shared" si="2047"/>
        <v>0</v>
      </c>
      <c r="L4128" s="94">
        <f t="shared" si="2047"/>
        <v>0</v>
      </c>
      <c r="M4128" s="94">
        <f t="shared" ref="M4128:M4191" si="2049">+I4128-J4128+K4128-L4128</f>
        <v>0</v>
      </c>
      <c r="N4128" s="94">
        <f>+N4129</f>
        <v>200000000</v>
      </c>
      <c r="O4128" s="94">
        <f t="shared" si="2048"/>
        <v>144566687</v>
      </c>
      <c r="P4128" s="94">
        <f t="shared" si="2048"/>
        <v>79901202.659999996</v>
      </c>
      <c r="Q4128" s="94">
        <f t="shared" si="2048"/>
        <v>17289541.66</v>
      </c>
      <c r="R4128" s="94">
        <f t="shared" si="2048"/>
        <v>17289541.66</v>
      </c>
    </row>
    <row r="4129" spans="1:18" ht="31.8" thickBot="1" x14ac:dyDescent="0.35">
      <c r="A4129" s="2">
        <v>2022</v>
      </c>
      <c r="B4129" s="157" t="s">
        <v>420</v>
      </c>
      <c r="C4129" s="125" t="s">
        <v>372</v>
      </c>
      <c r="D4129" s="64" t="s">
        <v>172</v>
      </c>
      <c r="E4129" s="16">
        <v>13</v>
      </c>
      <c r="F4129" s="16" t="s">
        <v>19</v>
      </c>
      <c r="G4129" s="104" t="s">
        <v>373</v>
      </c>
      <c r="H4129" s="94">
        <f t="shared" si="2047"/>
        <v>200000000</v>
      </c>
      <c r="I4129" s="94">
        <f t="shared" si="2047"/>
        <v>0</v>
      </c>
      <c r="J4129" s="94">
        <f t="shared" si="2047"/>
        <v>0</v>
      </c>
      <c r="K4129" s="94">
        <f t="shared" si="2047"/>
        <v>0</v>
      </c>
      <c r="L4129" s="94">
        <f t="shared" si="2047"/>
        <v>0</v>
      </c>
      <c r="M4129" s="94">
        <f t="shared" si="2049"/>
        <v>0</v>
      </c>
      <c r="N4129" s="94">
        <f>+N4130</f>
        <v>200000000</v>
      </c>
      <c r="O4129" s="94">
        <f t="shared" si="2048"/>
        <v>144566687</v>
      </c>
      <c r="P4129" s="94">
        <f t="shared" si="2048"/>
        <v>79901202.659999996</v>
      </c>
      <c r="Q4129" s="94">
        <f t="shared" si="2048"/>
        <v>17289541.66</v>
      </c>
      <c r="R4129" s="94">
        <f t="shared" si="2048"/>
        <v>17289541.66</v>
      </c>
    </row>
    <row r="4130" spans="1:18" ht="18.600000000000001" thickBot="1" x14ac:dyDescent="0.35">
      <c r="A4130" s="2">
        <v>2022</v>
      </c>
      <c r="B4130" s="157" t="s">
        <v>420</v>
      </c>
      <c r="C4130" s="121" t="s">
        <v>374</v>
      </c>
      <c r="D4130" s="60" t="s">
        <v>172</v>
      </c>
      <c r="E4130" s="21">
        <v>13</v>
      </c>
      <c r="F4130" s="21" t="s">
        <v>19</v>
      </c>
      <c r="G4130" s="88" t="s">
        <v>208</v>
      </c>
      <c r="H4130" s="90">
        <v>200000000</v>
      </c>
      <c r="I4130" s="90">
        <v>0</v>
      </c>
      <c r="J4130" s="90">
        <v>0</v>
      </c>
      <c r="K4130" s="90">
        <v>0</v>
      </c>
      <c r="L4130" s="90">
        <v>0</v>
      </c>
      <c r="M4130" s="90">
        <f t="shared" si="2049"/>
        <v>0</v>
      </c>
      <c r="N4130" s="90">
        <f t="shared" ref="N4130:N4140" si="2050">+H4130+M4130</f>
        <v>200000000</v>
      </c>
      <c r="O4130" s="90">
        <v>144566687</v>
      </c>
      <c r="P4130" s="90">
        <v>79901202.659999996</v>
      </c>
      <c r="Q4130" s="90">
        <v>17289541.66</v>
      </c>
      <c r="R4130" s="90">
        <v>17289541.66</v>
      </c>
    </row>
    <row r="4131" spans="1:18" ht="47.4" thickBot="1" x14ac:dyDescent="0.35">
      <c r="A4131" s="2">
        <v>2022</v>
      </c>
      <c r="B4131" s="157" t="s">
        <v>420</v>
      </c>
      <c r="C4131" s="125" t="s">
        <v>375</v>
      </c>
      <c r="D4131" s="55" t="s">
        <v>172</v>
      </c>
      <c r="E4131" s="16">
        <v>13</v>
      </c>
      <c r="F4131" s="16" t="s">
        <v>19</v>
      </c>
      <c r="G4131" s="104" t="s">
        <v>378</v>
      </c>
      <c r="H4131" s="93">
        <f>+H4133</f>
        <v>48800000000</v>
      </c>
      <c r="I4131" s="93">
        <f>+I4133</f>
        <v>0</v>
      </c>
      <c r="J4131" s="93">
        <f>+J4133</f>
        <v>0</v>
      </c>
      <c r="K4131" s="93">
        <f>+K4133</f>
        <v>0</v>
      </c>
      <c r="L4131" s="93">
        <f>+L4133</f>
        <v>0</v>
      </c>
      <c r="M4131" s="94">
        <f t="shared" si="2049"/>
        <v>0</v>
      </c>
      <c r="N4131" s="95">
        <f t="shared" si="2050"/>
        <v>48800000000</v>
      </c>
      <c r="O4131" s="93">
        <f t="shared" ref="O4131:R4132" si="2051">+O4133</f>
        <v>15663880286.82</v>
      </c>
      <c r="P4131" s="93">
        <f t="shared" si="2051"/>
        <v>14638085319.33</v>
      </c>
      <c r="Q4131" s="93">
        <f t="shared" si="2051"/>
        <v>3250542167.1300001</v>
      </c>
      <c r="R4131" s="93">
        <f t="shared" si="2051"/>
        <v>3238031697.1300001</v>
      </c>
    </row>
    <row r="4132" spans="1:18" ht="47.4" thickBot="1" x14ac:dyDescent="0.35">
      <c r="A4132" s="2">
        <v>2022</v>
      </c>
      <c r="B4132" s="157" t="s">
        <v>420</v>
      </c>
      <c r="C4132" s="125" t="s">
        <v>375</v>
      </c>
      <c r="D4132" s="64" t="s">
        <v>18</v>
      </c>
      <c r="E4132" s="16">
        <v>20</v>
      </c>
      <c r="F4132" s="16" t="s">
        <v>19</v>
      </c>
      <c r="G4132" s="104" t="s">
        <v>378</v>
      </c>
      <c r="H4132" s="93">
        <f>+H4137</f>
        <v>10000000000</v>
      </c>
      <c r="I4132" s="93">
        <f>+I4137</f>
        <v>0</v>
      </c>
      <c r="J4132" s="93">
        <f>+J4137</f>
        <v>0</v>
      </c>
      <c r="K4132" s="93">
        <f>+K4137</f>
        <v>0</v>
      </c>
      <c r="L4132" s="93">
        <f>+L4137</f>
        <v>0</v>
      </c>
      <c r="M4132" s="94">
        <f t="shared" si="2049"/>
        <v>0</v>
      </c>
      <c r="N4132" s="95">
        <f t="shared" si="2050"/>
        <v>10000000000</v>
      </c>
      <c r="O4132" s="93">
        <f>+O4134</f>
        <v>0</v>
      </c>
      <c r="P4132" s="93">
        <f>+P4134</f>
        <v>0</v>
      </c>
      <c r="Q4132" s="93">
        <f t="shared" si="2051"/>
        <v>0</v>
      </c>
      <c r="R4132" s="93">
        <f>+R4134</f>
        <v>0</v>
      </c>
    </row>
    <row r="4133" spans="1:18" ht="47.4" thickBot="1" x14ac:dyDescent="0.35">
      <c r="A4133" s="2">
        <v>2022</v>
      </c>
      <c r="B4133" s="157" t="s">
        <v>420</v>
      </c>
      <c r="C4133" s="125" t="s">
        <v>377</v>
      </c>
      <c r="D4133" s="55" t="s">
        <v>172</v>
      </c>
      <c r="E4133" s="16">
        <v>13</v>
      </c>
      <c r="F4133" s="16" t="s">
        <v>19</v>
      </c>
      <c r="G4133" s="104" t="s">
        <v>378</v>
      </c>
      <c r="H4133" s="94">
        <f>+H4135+H4136</f>
        <v>48800000000</v>
      </c>
      <c r="I4133" s="94">
        <f>+I4135+I4136</f>
        <v>0</v>
      </c>
      <c r="J4133" s="94">
        <f>+J4135+J4136</f>
        <v>0</v>
      </c>
      <c r="K4133" s="94">
        <f>+K4135+K4136</f>
        <v>0</v>
      </c>
      <c r="L4133" s="94">
        <f>+L4135+L4136</f>
        <v>0</v>
      </c>
      <c r="M4133" s="94">
        <f t="shared" si="2049"/>
        <v>0</v>
      </c>
      <c r="N4133" s="95">
        <f t="shared" si="2050"/>
        <v>48800000000</v>
      </c>
      <c r="O4133" s="94">
        <f t="shared" ref="O4133:R4133" si="2052">+O4135+O4136</f>
        <v>15663880286.82</v>
      </c>
      <c r="P4133" s="94">
        <f t="shared" si="2052"/>
        <v>14638085319.33</v>
      </c>
      <c r="Q4133" s="94">
        <f t="shared" si="2052"/>
        <v>3250542167.1300001</v>
      </c>
      <c r="R4133" s="94">
        <f t="shared" si="2052"/>
        <v>3238031697.1300001</v>
      </c>
    </row>
    <row r="4134" spans="1:18" ht="47.4" thickBot="1" x14ac:dyDescent="0.35">
      <c r="A4134" s="2">
        <v>2022</v>
      </c>
      <c r="B4134" s="157" t="s">
        <v>420</v>
      </c>
      <c r="C4134" s="125" t="s">
        <v>377</v>
      </c>
      <c r="D4134" s="64" t="s">
        <v>18</v>
      </c>
      <c r="E4134" s="16">
        <v>20</v>
      </c>
      <c r="F4134" s="16" t="s">
        <v>19</v>
      </c>
      <c r="G4134" s="104" t="s">
        <v>378</v>
      </c>
      <c r="H4134" s="94">
        <f>+H4137</f>
        <v>10000000000</v>
      </c>
      <c r="I4134" s="94">
        <f>+I4137</f>
        <v>0</v>
      </c>
      <c r="J4134" s="94">
        <f>+J4137</f>
        <v>0</v>
      </c>
      <c r="K4134" s="94">
        <f>+K4137</f>
        <v>0</v>
      </c>
      <c r="L4134" s="94">
        <f>+L4137</f>
        <v>0</v>
      </c>
      <c r="M4134" s="94">
        <f t="shared" si="2049"/>
        <v>0</v>
      </c>
      <c r="N4134" s="95">
        <f t="shared" si="2050"/>
        <v>10000000000</v>
      </c>
      <c r="O4134" s="94">
        <f>+O4137</f>
        <v>0</v>
      </c>
      <c r="P4134" s="94">
        <f t="shared" ref="P4134:R4134" si="2053">+P4137</f>
        <v>0</v>
      </c>
      <c r="Q4134" s="94">
        <f t="shared" si="2053"/>
        <v>0</v>
      </c>
      <c r="R4134" s="94">
        <f t="shared" si="2053"/>
        <v>0</v>
      </c>
    </row>
    <row r="4135" spans="1:18" ht="18.600000000000001" thickBot="1" x14ac:dyDescent="0.35">
      <c r="A4135" s="2">
        <v>2022</v>
      </c>
      <c r="B4135" s="157" t="s">
        <v>420</v>
      </c>
      <c r="C4135" s="120" t="s">
        <v>381</v>
      </c>
      <c r="D4135" s="55" t="s">
        <v>172</v>
      </c>
      <c r="E4135" s="16">
        <v>13</v>
      </c>
      <c r="F4135" s="16" t="s">
        <v>19</v>
      </c>
      <c r="G4135" s="85" t="s">
        <v>382</v>
      </c>
      <c r="H4135" s="95">
        <f>+H4139</f>
        <v>20000000000</v>
      </c>
      <c r="I4135" s="95">
        <f>+I4139</f>
        <v>0</v>
      </c>
      <c r="J4135" s="95">
        <f>+J4139</f>
        <v>0</v>
      </c>
      <c r="K4135" s="95">
        <f>+K4139</f>
        <v>0</v>
      </c>
      <c r="L4135" s="95">
        <f>+L4139</f>
        <v>0</v>
      </c>
      <c r="M4135" s="95">
        <f t="shared" si="2049"/>
        <v>0</v>
      </c>
      <c r="N4135" s="95">
        <f t="shared" si="2050"/>
        <v>20000000000</v>
      </c>
      <c r="O4135" s="95">
        <f t="shared" ref="O4135:R4135" si="2054">+O4139</f>
        <v>1500000</v>
      </c>
      <c r="P4135" s="95">
        <f t="shared" si="2054"/>
        <v>45583.3</v>
      </c>
      <c r="Q4135" s="95">
        <f t="shared" si="2054"/>
        <v>45583.3</v>
      </c>
      <c r="R4135" s="95">
        <f t="shared" si="2054"/>
        <v>45583.3</v>
      </c>
    </row>
    <row r="4136" spans="1:18" ht="18.600000000000001" thickBot="1" x14ac:dyDescent="0.35">
      <c r="A4136" s="2">
        <v>2022</v>
      </c>
      <c r="B4136" s="157" t="s">
        <v>420</v>
      </c>
      <c r="C4136" s="125" t="s">
        <v>379</v>
      </c>
      <c r="D4136" s="55" t="s">
        <v>172</v>
      </c>
      <c r="E4136" s="16">
        <v>13</v>
      </c>
      <c r="F4136" s="16" t="s">
        <v>19</v>
      </c>
      <c r="G4136" s="104" t="s">
        <v>331</v>
      </c>
      <c r="H4136" s="94">
        <f>+H4138</f>
        <v>28800000000</v>
      </c>
      <c r="I4136" s="94">
        <f>+I4138</f>
        <v>0</v>
      </c>
      <c r="J4136" s="94">
        <f>+J4138</f>
        <v>0</v>
      </c>
      <c r="K4136" s="94">
        <f>+K4138</f>
        <v>0</v>
      </c>
      <c r="L4136" s="94">
        <f>+L4138</f>
        <v>0</v>
      </c>
      <c r="M4136" s="94">
        <f t="shared" si="2049"/>
        <v>0</v>
      </c>
      <c r="N4136" s="95">
        <f t="shared" si="2050"/>
        <v>28800000000</v>
      </c>
      <c r="O4136" s="94">
        <f t="shared" ref="O4136:R4136" si="2055">+O4138</f>
        <v>15662380286.82</v>
      </c>
      <c r="P4136" s="94">
        <f t="shared" si="2055"/>
        <v>14638039736.030001</v>
      </c>
      <c r="Q4136" s="94">
        <f t="shared" si="2055"/>
        <v>3250496583.8299999</v>
      </c>
      <c r="R4136" s="94">
        <f t="shared" si="2055"/>
        <v>3237986113.8299999</v>
      </c>
    </row>
    <row r="4137" spans="1:18" ht="18.600000000000001" thickBot="1" x14ac:dyDescent="0.35">
      <c r="A4137" s="2">
        <v>2022</v>
      </c>
      <c r="B4137" s="157" t="s">
        <v>420</v>
      </c>
      <c r="C4137" s="120" t="s">
        <v>381</v>
      </c>
      <c r="D4137" s="64" t="s">
        <v>18</v>
      </c>
      <c r="E4137" s="16">
        <v>20</v>
      </c>
      <c r="F4137" s="16" t="s">
        <v>19</v>
      </c>
      <c r="G4137" s="85" t="s">
        <v>382</v>
      </c>
      <c r="H4137" s="95">
        <f>+H4140</f>
        <v>10000000000</v>
      </c>
      <c r="I4137" s="95">
        <f>+I4140</f>
        <v>0</v>
      </c>
      <c r="J4137" s="95">
        <f>+J4140</f>
        <v>0</v>
      </c>
      <c r="K4137" s="95">
        <f>+K4140</f>
        <v>0</v>
      </c>
      <c r="L4137" s="95">
        <f>+L4140</f>
        <v>0</v>
      </c>
      <c r="M4137" s="95">
        <f t="shared" si="2049"/>
        <v>0</v>
      </c>
      <c r="N4137" s="95">
        <f t="shared" si="2050"/>
        <v>10000000000</v>
      </c>
      <c r="O4137" s="95">
        <f t="shared" ref="O4137:R4137" si="2056">+O4140</f>
        <v>0</v>
      </c>
      <c r="P4137" s="95">
        <f t="shared" si="2056"/>
        <v>0</v>
      </c>
      <c r="Q4137" s="95">
        <f t="shared" si="2056"/>
        <v>0</v>
      </c>
      <c r="R4137" s="95">
        <f t="shared" si="2056"/>
        <v>0</v>
      </c>
    </row>
    <row r="4138" spans="1:18" ht="18.600000000000001" thickBot="1" x14ac:dyDescent="0.35">
      <c r="A4138" s="2">
        <v>2022</v>
      </c>
      <c r="B4138" s="157" t="s">
        <v>420</v>
      </c>
      <c r="C4138" s="121" t="s">
        <v>380</v>
      </c>
      <c r="D4138" s="53" t="s">
        <v>172</v>
      </c>
      <c r="E4138" s="21">
        <v>13</v>
      </c>
      <c r="F4138" s="21" t="s">
        <v>19</v>
      </c>
      <c r="G4138" s="108" t="s">
        <v>208</v>
      </c>
      <c r="H4138" s="90">
        <v>28800000000</v>
      </c>
      <c r="I4138" s="90">
        <v>0</v>
      </c>
      <c r="J4138" s="90">
        <v>0</v>
      </c>
      <c r="K4138" s="90">
        <v>0</v>
      </c>
      <c r="L4138" s="90">
        <v>0</v>
      </c>
      <c r="M4138" s="90">
        <f t="shared" si="2049"/>
        <v>0</v>
      </c>
      <c r="N4138" s="90">
        <f t="shared" si="2050"/>
        <v>28800000000</v>
      </c>
      <c r="O4138" s="90">
        <v>15662380286.82</v>
      </c>
      <c r="P4138" s="90">
        <v>14638039736.030001</v>
      </c>
      <c r="Q4138" s="90">
        <v>3250496583.8299999</v>
      </c>
      <c r="R4138" s="90">
        <v>3237986113.8299999</v>
      </c>
    </row>
    <row r="4139" spans="1:18" ht="18.600000000000001" thickBot="1" x14ac:dyDescent="0.35">
      <c r="A4139" s="2">
        <v>2022</v>
      </c>
      <c r="B4139" s="157" t="s">
        <v>420</v>
      </c>
      <c r="C4139" s="121" t="s">
        <v>383</v>
      </c>
      <c r="D4139" s="60" t="s">
        <v>172</v>
      </c>
      <c r="E4139" s="21">
        <v>13</v>
      </c>
      <c r="F4139" s="21" t="s">
        <v>19</v>
      </c>
      <c r="G4139" s="108" t="s">
        <v>208</v>
      </c>
      <c r="H4139" s="90">
        <v>20000000000</v>
      </c>
      <c r="I4139" s="90">
        <v>0</v>
      </c>
      <c r="J4139" s="90">
        <v>0</v>
      </c>
      <c r="K4139" s="90">
        <v>0</v>
      </c>
      <c r="L4139" s="90">
        <v>0</v>
      </c>
      <c r="M4139" s="90">
        <f t="shared" si="2049"/>
        <v>0</v>
      </c>
      <c r="N4139" s="92">
        <f t="shared" si="2050"/>
        <v>20000000000</v>
      </c>
      <c r="O4139" s="90">
        <v>1500000</v>
      </c>
      <c r="P4139" s="90">
        <v>45583.3</v>
      </c>
      <c r="Q4139" s="90">
        <v>45583.3</v>
      </c>
      <c r="R4139" s="90">
        <v>45583.3</v>
      </c>
    </row>
    <row r="4140" spans="1:18" ht="18.600000000000001" thickBot="1" x14ac:dyDescent="0.35">
      <c r="A4140" s="2">
        <v>2022</v>
      </c>
      <c r="B4140" s="157" t="s">
        <v>420</v>
      </c>
      <c r="C4140" s="121" t="s">
        <v>383</v>
      </c>
      <c r="D4140" s="60" t="s">
        <v>18</v>
      </c>
      <c r="E4140" s="21">
        <v>20</v>
      </c>
      <c r="F4140" s="21" t="s">
        <v>19</v>
      </c>
      <c r="G4140" s="108" t="s">
        <v>208</v>
      </c>
      <c r="H4140" s="90">
        <v>10000000000</v>
      </c>
      <c r="I4140" s="90">
        <v>0</v>
      </c>
      <c r="J4140" s="90">
        <v>0</v>
      </c>
      <c r="K4140" s="90">
        <v>0</v>
      </c>
      <c r="L4140" s="90">
        <v>0</v>
      </c>
      <c r="M4140" s="90">
        <f t="shared" si="2049"/>
        <v>0</v>
      </c>
      <c r="N4140" s="92">
        <f t="shared" si="2050"/>
        <v>10000000000</v>
      </c>
      <c r="O4140" s="90">
        <v>0</v>
      </c>
      <c r="P4140" s="90">
        <v>0</v>
      </c>
      <c r="Q4140" s="90">
        <v>0</v>
      </c>
      <c r="R4140" s="90">
        <v>0</v>
      </c>
    </row>
    <row r="4141" spans="1:18" ht="47.4" thickBot="1" x14ac:dyDescent="0.35">
      <c r="A4141" s="2">
        <v>2022</v>
      </c>
      <c r="B4141" s="157" t="s">
        <v>420</v>
      </c>
      <c r="C4141" s="125" t="s">
        <v>384</v>
      </c>
      <c r="D4141" s="64" t="s">
        <v>172</v>
      </c>
      <c r="E4141" s="16">
        <v>13</v>
      </c>
      <c r="F4141" s="16" t="s">
        <v>19</v>
      </c>
      <c r="G4141" s="104" t="s">
        <v>387</v>
      </c>
      <c r="H4141" s="94">
        <f t="shared" ref="H4141:L4143" si="2057">+H4142</f>
        <v>5000000000</v>
      </c>
      <c r="I4141" s="94">
        <f t="shared" si="2057"/>
        <v>0</v>
      </c>
      <c r="J4141" s="94">
        <f t="shared" si="2057"/>
        <v>0</v>
      </c>
      <c r="K4141" s="94">
        <f t="shared" si="2057"/>
        <v>0</v>
      </c>
      <c r="L4141" s="94">
        <f t="shared" si="2057"/>
        <v>0</v>
      </c>
      <c r="M4141" s="94">
        <f t="shared" si="2049"/>
        <v>0</v>
      </c>
      <c r="N4141" s="94">
        <f>+N4142</f>
        <v>5000000000</v>
      </c>
      <c r="O4141" s="94">
        <f t="shared" ref="O4141:R4143" si="2058">+O4142</f>
        <v>3346393199.79</v>
      </c>
      <c r="P4141" s="94">
        <f t="shared" si="2058"/>
        <v>3166744597.0799999</v>
      </c>
      <c r="Q4141" s="94">
        <f t="shared" si="2058"/>
        <v>1591836306.0799999</v>
      </c>
      <c r="R4141" s="94">
        <f t="shared" si="2058"/>
        <v>1591836306.0799999</v>
      </c>
    </row>
    <row r="4142" spans="1:18" ht="47.4" thickBot="1" x14ac:dyDescent="0.35">
      <c r="A4142" s="2">
        <v>2022</v>
      </c>
      <c r="B4142" s="157" t="s">
        <v>420</v>
      </c>
      <c r="C4142" s="125" t="s">
        <v>386</v>
      </c>
      <c r="D4142" s="64" t="s">
        <v>172</v>
      </c>
      <c r="E4142" s="16">
        <v>13</v>
      </c>
      <c r="F4142" s="16" t="s">
        <v>19</v>
      </c>
      <c r="G4142" s="104" t="s">
        <v>387</v>
      </c>
      <c r="H4142" s="94">
        <f t="shared" si="2057"/>
        <v>5000000000</v>
      </c>
      <c r="I4142" s="94">
        <f t="shared" si="2057"/>
        <v>0</v>
      </c>
      <c r="J4142" s="94">
        <f t="shared" si="2057"/>
        <v>0</v>
      </c>
      <c r="K4142" s="94">
        <f t="shared" si="2057"/>
        <v>0</v>
      </c>
      <c r="L4142" s="94">
        <f t="shared" si="2057"/>
        <v>0</v>
      </c>
      <c r="M4142" s="94">
        <f t="shared" si="2049"/>
        <v>0</v>
      </c>
      <c r="N4142" s="94">
        <f>+N4143</f>
        <v>5000000000</v>
      </c>
      <c r="O4142" s="94">
        <f t="shared" si="2058"/>
        <v>3346393199.79</v>
      </c>
      <c r="P4142" s="94">
        <f t="shared" si="2058"/>
        <v>3166744597.0799999</v>
      </c>
      <c r="Q4142" s="94">
        <f t="shared" si="2058"/>
        <v>1591836306.0799999</v>
      </c>
      <c r="R4142" s="94">
        <f t="shared" si="2058"/>
        <v>1591836306.0799999</v>
      </c>
    </row>
    <row r="4143" spans="1:18" ht="18.600000000000001" thickBot="1" x14ac:dyDescent="0.35">
      <c r="A4143" s="2">
        <v>2022</v>
      </c>
      <c r="B4143" s="157" t="s">
        <v>420</v>
      </c>
      <c r="C4143" s="125" t="s">
        <v>388</v>
      </c>
      <c r="D4143" s="64" t="s">
        <v>172</v>
      </c>
      <c r="E4143" s="16">
        <v>13</v>
      </c>
      <c r="F4143" s="16" t="s">
        <v>19</v>
      </c>
      <c r="G4143" s="104" t="s">
        <v>389</v>
      </c>
      <c r="H4143" s="94">
        <f t="shared" si="2057"/>
        <v>5000000000</v>
      </c>
      <c r="I4143" s="94">
        <f t="shared" si="2057"/>
        <v>0</v>
      </c>
      <c r="J4143" s="94">
        <f t="shared" si="2057"/>
        <v>0</v>
      </c>
      <c r="K4143" s="94">
        <f t="shared" si="2057"/>
        <v>0</v>
      </c>
      <c r="L4143" s="94">
        <f t="shared" si="2057"/>
        <v>0</v>
      </c>
      <c r="M4143" s="94">
        <f t="shared" si="2049"/>
        <v>0</v>
      </c>
      <c r="N4143" s="94">
        <f>+N4144</f>
        <v>5000000000</v>
      </c>
      <c r="O4143" s="94">
        <f t="shared" si="2058"/>
        <v>3346393199.79</v>
      </c>
      <c r="P4143" s="94">
        <f t="shared" si="2058"/>
        <v>3166744597.0799999</v>
      </c>
      <c r="Q4143" s="94">
        <f t="shared" si="2058"/>
        <v>1591836306.0799999</v>
      </c>
      <c r="R4143" s="94">
        <f t="shared" si="2058"/>
        <v>1591836306.0799999</v>
      </c>
    </row>
    <row r="4144" spans="1:18" ht="18.600000000000001" thickBot="1" x14ac:dyDescent="0.35">
      <c r="A4144" s="2">
        <v>2022</v>
      </c>
      <c r="B4144" s="157" t="s">
        <v>420</v>
      </c>
      <c r="C4144" s="121" t="s">
        <v>390</v>
      </c>
      <c r="D4144" s="60" t="s">
        <v>172</v>
      </c>
      <c r="E4144" s="21">
        <v>13</v>
      </c>
      <c r="F4144" s="21" t="s">
        <v>19</v>
      </c>
      <c r="G4144" s="108" t="s">
        <v>208</v>
      </c>
      <c r="H4144" s="90">
        <v>5000000000</v>
      </c>
      <c r="I4144" s="90">
        <v>0</v>
      </c>
      <c r="J4144" s="90">
        <v>0</v>
      </c>
      <c r="K4144" s="90">
        <v>0</v>
      </c>
      <c r="L4144" s="90">
        <v>0</v>
      </c>
      <c r="M4144" s="90">
        <f t="shared" si="2049"/>
        <v>0</v>
      </c>
      <c r="N4144" s="90">
        <f>+H4144+M4144</f>
        <v>5000000000</v>
      </c>
      <c r="O4144" s="90">
        <v>3346393199.79</v>
      </c>
      <c r="P4144" s="90">
        <v>3166744597.0799999</v>
      </c>
      <c r="Q4144" s="90">
        <v>1591836306.0799999</v>
      </c>
      <c r="R4144" s="90">
        <v>1591836306.0799999</v>
      </c>
    </row>
    <row r="4145" spans="1:18" ht="47.4" thickBot="1" x14ac:dyDescent="0.35">
      <c r="A4145" s="2">
        <v>2022</v>
      </c>
      <c r="B4145" s="157" t="s">
        <v>420</v>
      </c>
      <c r="C4145" s="125" t="s">
        <v>391</v>
      </c>
      <c r="D4145" s="64" t="s">
        <v>172</v>
      </c>
      <c r="E4145" s="16">
        <v>13</v>
      </c>
      <c r="F4145" s="16" t="s">
        <v>19</v>
      </c>
      <c r="G4145" s="104" t="s">
        <v>394</v>
      </c>
      <c r="H4145" s="94">
        <f t="shared" ref="H4145:L4147" si="2059">+H4146</f>
        <v>1000000000</v>
      </c>
      <c r="I4145" s="94">
        <f t="shared" si="2059"/>
        <v>0</v>
      </c>
      <c r="J4145" s="94">
        <f t="shared" si="2059"/>
        <v>0</v>
      </c>
      <c r="K4145" s="94">
        <f t="shared" si="2059"/>
        <v>0</v>
      </c>
      <c r="L4145" s="94">
        <f t="shared" si="2059"/>
        <v>0</v>
      </c>
      <c r="M4145" s="94">
        <f t="shared" si="2049"/>
        <v>0</v>
      </c>
      <c r="N4145" s="94">
        <f>+N4146</f>
        <v>1000000000</v>
      </c>
      <c r="O4145" s="94">
        <f t="shared" ref="O4145:R4147" si="2060">+O4146</f>
        <v>910769216</v>
      </c>
      <c r="P4145" s="94">
        <f t="shared" si="2060"/>
        <v>910731890.72000003</v>
      </c>
      <c r="Q4145" s="94">
        <f t="shared" si="2060"/>
        <v>201791191.72</v>
      </c>
      <c r="R4145" s="94">
        <f t="shared" si="2060"/>
        <v>201791191.72</v>
      </c>
    </row>
    <row r="4146" spans="1:18" ht="47.4" thickBot="1" x14ac:dyDescent="0.35">
      <c r="A4146" s="2">
        <v>2022</v>
      </c>
      <c r="B4146" s="157" t="s">
        <v>420</v>
      </c>
      <c r="C4146" s="125" t="s">
        <v>393</v>
      </c>
      <c r="D4146" s="64" t="s">
        <v>172</v>
      </c>
      <c r="E4146" s="16">
        <v>13</v>
      </c>
      <c r="F4146" s="16" t="s">
        <v>19</v>
      </c>
      <c r="G4146" s="104" t="s">
        <v>394</v>
      </c>
      <c r="H4146" s="94">
        <f t="shared" si="2059"/>
        <v>1000000000</v>
      </c>
      <c r="I4146" s="94">
        <f t="shared" si="2059"/>
        <v>0</v>
      </c>
      <c r="J4146" s="94">
        <f t="shared" si="2059"/>
        <v>0</v>
      </c>
      <c r="K4146" s="94">
        <f t="shared" si="2059"/>
        <v>0</v>
      </c>
      <c r="L4146" s="94">
        <f t="shared" si="2059"/>
        <v>0</v>
      </c>
      <c r="M4146" s="94">
        <f t="shared" si="2049"/>
        <v>0</v>
      </c>
      <c r="N4146" s="94">
        <f>+N4147</f>
        <v>1000000000</v>
      </c>
      <c r="O4146" s="94">
        <f t="shared" si="2060"/>
        <v>910769216</v>
      </c>
      <c r="P4146" s="94">
        <f t="shared" si="2060"/>
        <v>910731890.72000003</v>
      </c>
      <c r="Q4146" s="94">
        <f t="shared" si="2060"/>
        <v>201791191.72</v>
      </c>
      <c r="R4146" s="94">
        <f t="shared" si="2060"/>
        <v>201791191.72</v>
      </c>
    </row>
    <row r="4147" spans="1:18" ht="18.600000000000001" thickBot="1" x14ac:dyDescent="0.35">
      <c r="A4147" s="2">
        <v>2022</v>
      </c>
      <c r="B4147" s="157" t="s">
        <v>420</v>
      </c>
      <c r="C4147" s="125" t="s">
        <v>395</v>
      </c>
      <c r="D4147" s="64" t="s">
        <v>172</v>
      </c>
      <c r="E4147" s="16">
        <v>13</v>
      </c>
      <c r="F4147" s="16" t="s">
        <v>19</v>
      </c>
      <c r="G4147" s="104" t="s">
        <v>396</v>
      </c>
      <c r="H4147" s="94">
        <f t="shared" si="2059"/>
        <v>1000000000</v>
      </c>
      <c r="I4147" s="94">
        <f t="shared" si="2059"/>
        <v>0</v>
      </c>
      <c r="J4147" s="94">
        <f t="shared" si="2059"/>
        <v>0</v>
      </c>
      <c r="K4147" s="94">
        <f t="shared" si="2059"/>
        <v>0</v>
      </c>
      <c r="L4147" s="94">
        <f t="shared" si="2059"/>
        <v>0</v>
      </c>
      <c r="M4147" s="94">
        <f t="shared" si="2049"/>
        <v>0</v>
      </c>
      <c r="N4147" s="94">
        <f>+N4148</f>
        <v>1000000000</v>
      </c>
      <c r="O4147" s="94">
        <f t="shared" si="2060"/>
        <v>910769216</v>
      </c>
      <c r="P4147" s="94">
        <f t="shared" si="2060"/>
        <v>910731890.72000003</v>
      </c>
      <c r="Q4147" s="94">
        <f t="shared" si="2060"/>
        <v>201791191.72</v>
      </c>
      <c r="R4147" s="94">
        <f t="shared" si="2060"/>
        <v>201791191.72</v>
      </c>
    </row>
    <row r="4148" spans="1:18" ht="18.600000000000001" thickBot="1" x14ac:dyDescent="0.35">
      <c r="A4148" s="2">
        <v>2022</v>
      </c>
      <c r="B4148" s="157" t="s">
        <v>420</v>
      </c>
      <c r="C4148" s="121" t="s">
        <v>421</v>
      </c>
      <c r="D4148" s="60" t="s">
        <v>172</v>
      </c>
      <c r="E4148" s="21">
        <v>13</v>
      </c>
      <c r="F4148" s="21" t="s">
        <v>19</v>
      </c>
      <c r="G4148" s="108" t="s">
        <v>208</v>
      </c>
      <c r="H4148" s="92">
        <v>1000000000</v>
      </c>
      <c r="I4148" s="90">
        <v>0</v>
      </c>
      <c r="J4148" s="90">
        <v>0</v>
      </c>
      <c r="K4148" s="90">
        <v>0</v>
      </c>
      <c r="L4148" s="90">
        <v>0</v>
      </c>
      <c r="M4148" s="90">
        <f t="shared" si="2049"/>
        <v>0</v>
      </c>
      <c r="N4148" s="90">
        <f>+H4148+M4148</f>
        <v>1000000000</v>
      </c>
      <c r="O4148" s="90">
        <v>910769216</v>
      </c>
      <c r="P4148" s="90">
        <v>910731890.72000003</v>
      </c>
      <c r="Q4148" s="90">
        <v>201791191.72</v>
      </c>
      <c r="R4148" s="90">
        <v>201791191.72</v>
      </c>
    </row>
    <row r="4149" spans="1:18" ht="18.600000000000001" thickBot="1" x14ac:dyDescent="0.35">
      <c r="A4149" s="2">
        <v>2022</v>
      </c>
      <c r="B4149" s="157" t="s">
        <v>426</v>
      </c>
      <c r="C4149" s="146" t="s">
        <v>7</v>
      </c>
      <c r="D4149" s="147" t="s">
        <v>172</v>
      </c>
      <c r="E4149" s="147">
        <v>10</v>
      </c>
      <c r="F4149" s="147" t="s">
        <v>19</v>
      </c>
      <c r="G4149" s="148" t="s">
        <v>8</v>
      </c>
      <c r="H4149" s="149">
        <f>+H4243</f>
        <v>1451042370</v>
      </c>
      <c r="I4149" s="149">
        <f>+I4243</f>
        <v>0</v>
      </c>
      <c r="J4149" s="149">
        <f>+J4243</f>
        <v>0</v>
      </c>
      <c r="K4149" s="149">
        <f>+K4243</f>
        <v>0</v>
      </c>
      <c r="L4149" s="149">
        <f>+L4243</f>
        <v>0</v>
      </c>
      <c r="M4149" s="149">
        <f t="shared" si="2049"/>
        <v>0</v>
      </c>
      <c r="N4149" s="149">
        <f>+H4149+M4149</f>
        <v>1451042370</v>
      </c>
      <c r="O4149" s="149">
        <f t="shared" ref="O4149:R4149" si="2061">+O4243</f>
        <v>0</v>
      </c>
      <c r="P4149" s="149">
        <f t="shared" si="2061"/>
        <v>0</v>
      </c>
      <c r="Q4149" s="149">
        <f t="shared" si="2061"/>
        <v>0</v>
      </c>
      <c r="R4149" s="150">
        <f t="shared" si="2061"/>
        <v>0</v>
      </c>
    </row>
    <row r="4150" spans="1:18" ht="18.600000000000001" thickBot="1" x14ac:dyDescent="0.35">
      <c r="A4150" s="2">
        <v>2022</v>
      </c>
      <c r="B4150" s="157" t="s">
        <v>426</v>
      </c>
      <c r="C4150" s="146" t="s">
        <v>7</v>
      </c>
      <c r="D4150" s="147" t="s">
        <v>18</v>
      </c>
      <c r="E4150" s="147">
        <v>20</v>
      </c>
      <c r="F4150" s="147" t="s">
        <v>19</v>
      </c>
      <c r="G4150" s="148" t="s">
        <v>8</v>
      </c>
      <c r="H4150" s="149">
        <f>+H4151+H4180+H4234+H4250</f>
        <v>98334943000</v>
      </c>
      <c r="I4150" s="149">
        <f>+I4151+I4180+I4234+I4250</f>
        <v>0</v>
      </c>
      <c r="J4150" s="149">
        <f>+J4151+J4180+J4234+J4250</f>
        <v>0</v>
      </c>
      <c r="K4150" s="149">
        <f>+K4151+K4180+K4234+K4250</f>
        <v>266903467</v>
      </c>
      <c r="L4150" s="149">
        <f>+L4151+L4180+L4234+L4250</f>
        <v>266903467</v>
      </c>
      <c r="M4150" s="149">
        <f t="shared" si="2049"/>
        <v>0</v>
      </c>
      <c r="N4150" s="149">
        <f>+H4150+M4150</f>
        <v>98334943000</v>
      </c>
      <c r="O4150" s="149">
        <f t="shared" ref="O4150:R4150" si="2062">+O4151+O4180+O4234+O4250</f>
        <v>65628170666.089996</v>
      </c>
      <c r="P4150" s="149">
        <f t="shared" si="2062"/>
        <v>33825697352.370003</v>
      </c>
      <c r="Q4150" s="149">
        <f t="shared" si="2062"/>
        <v>25839823353.460003</v>
      </c>
      <c r="R4150" s="150">
        <f t="shared" si="2062"/>
        <v>24693090296.460003</v>
      </c>
    </row>
    <row r="4151" spans="1:18" ht="18.600000000000001" thickBot="1" x14ac:dyDescent="0.35">
      <c r="A4151" s="2">
        <v>2022</v>
      </c>
      <c r="B4151" s="157" t="s">
        <v>426</v>
      </c>
      <c r="C4151" s="119" t="s">
        <v>9</v>
      </c>
      <c r="D4151" s="16" t="s">
        <v>18</v>
      </c>
      <c r="E4151" s="16">
        <v>20</v>
      </c>
      <c r="F4151" s="16" t="s">
        <v>19</v>
      </c>
      <c r="G4151" s="82" t="s">
        <v>10</v>
      </c>
      <c r="H4151" s="83">
        <f>+H4152</f>
        <v>51464345000</v>
      </c>
      <c r="I4151" s="83">
        <f>+I4152</f>
        <v>0</v>
      </c>
      <c r="J4151" s="83">
        <f>+J4152</f>
        <v>0</v>
      </c>
      <c r="K4151" s="83">
        <f>+K4152</f>
        <v>0</v>
      </c>
      <c r="L4151" s="83">
        <f>+L4152</f>
        <v>0</v>
      </c>
      <c r="M4151" s="83">
        <f t="shared" si="2049"/>
        <v>0</v>
      </c>
      <c r="N4151" s="83">
        <f>+N4152</f>
        <v>51464345000</v>
      </c>
      <c r="O4151" s="83">
        <f t="shared" ref="O4151:R4151" si="2063">+O4152</f>
        <v>49182287000</v>
      </c>
      <c r="P4151" s="83">
        <f t="shared" si="2063"/>
        <v>18923725936.360001</v>
      </c>
      <c r="Q4151" s="83">
        <f t="shared" si="2063"/>
        <v>18923725936.360001</v>
      </c>
      <c r="R4151" s="84">
        <f t="shared" si="2063"/>
        <v>17986570818.360001</v>
      </c>
    </row>
    <row r="4152" spans="1:18" ht="18.600000000000001" thickBot="1" x14ac:dyDescent="0.35">
      <c r="A4152" s="2">
        <v>2022</v>
      </c>
      <c r="B4152" s="157" t="s">
        <v>426</v>
      </c>
      <c r="C4152" s="120" t="s">
        <v>11</v>
      </c>
      <c r="D4152" s="16" t="s">
        <v>18</v>
      </c>
      <c r="E4152" s="16">
        <v>20</v>
      </c>
      <c r="F4152" s="16" t="s">
        <v>19</v>
      </c>
      <c r="G4152" s="85" t="s">
        <v>12</v>
      </c>
      <c r="H4152" s="86">
        <f>+H4153+H4164+H4172+H4179</f>
        <v>51464345000</v>
      </c>
      <c r="I4152" s="86">
        <f>+I4153+I4164+I4172+I4179</f>
        <v>0</v>
      </c>
      <c r="J4152" s="86">
        <f>+J4153+J4164+J4172+J4179</f>
        <v>0</v>
      </c>
      <c r="K4152" s="86">
        <f>+K4153+K4164+K4172+K4179</f>
        <v>0</v>
      </c>
      <c r="L4152" s="86">
        <f>+L4153+L4164+L4172+L4179</f>
        <v>0</v>
      </c>
      <c r="M4152" s="86">
        <f t="shared" si="2049"/>
        <v>0</v>
      </c>
      <c r="N4152" s="86">
        <f>+N4153+N4164+N4172+N4179</f>
        <v>51464345000</v>
      </c>
      <c r="O4152" s="86">
        <f t="shared" ref="O4152:R4152" si="2064">+O4153+O4164+O4172+O4179</f>
        <v>49182287000</v>
      </c>
      <c r="P4152" s="86">
        <f t="shared" si="2064"/>
        <v>18923725936.360001</v>
      </c>
      <c r="Q4152" s="86">
        <f t="shared" si="2064"/>
        <v>18923725936.360001</v>
      </c>
      <c r="R4152" s="87">
        <f t="shared" si="2064"/>
        <v>17986570818.360001</v>
      </c>
    </row>
    <row r="4153" spans="1:18" ht="18.600000000000001" thickBot="1" x14ac:dyDescent="0.35">
      <c r="A4153" s="2">
        <v>2022</v>
      </c>
      <c r="B4153" s="157" t="s">
        <v>426</v>
      </c>
      <c r="C4153" s="120" t="s">
        <v>13</v>
      </c>
      <c r="D4153" s="16" t="s">
        <v>18</v>
      </c>
      <c r="E4153" s="16">
        <v>20</v>
      </c>
      <c r="F4153" s="16" t="s">
        <v>19</v>
      </c>
      <c r="G4153" s="85" t="s">
        <v>14</v>
      </c>
      <c r="H4153" s="86">
        <f>+H4154</f>
        <v>32943478000</v>
      </c>
      <c r="I4153" s="86">
        <f>+I4154</f>
        <v>0</v>
      </c>
      <c r="J4153" s="86">
        <f>+J4154</f>
        <v>0</v>
      </c>
      <c r="K4153" s="86">
        <f>+K4154</f>
        <v>0</v>
      </c>
      <c r="L4153" s="86">
        <f>+L4154</f>
        <v>0</v>
      </c>
      <c r="M4153" s="86">
        <f t="shared" si="2049"/>
        <v>0</v>
      </c>
      <c r="N4153" s="86">
        <f>+N4154</f>
        <v>32943478000</v>
      </c>
      <c r="O4153" s="86">
        <f t="shared" ref="O4153:R4153" si="2065">+O4154</f>
        <v>32943478000</v>
      </c>
      <c r="P4153" s="86">
        <f t="shared" si="2065"/>
        <v>12313713937.49</v>
      </c>
      <c r="Q4153" s="86">
        <f t="shared" si="2065"/>
        <v>12313713937.49</v>
      </c>
      <c r="R4153" s="87">
        <f t="shared" si="2065"/>
        <v>12313713937.49</v>
      </c>
    </row>
    <row r="4154" spans="1:18" ht="18.600000000000001" thickBot="1" x14ac:dyDescent="0.35">
      <c r="A4154" s="2">
        <v>2022</v>
      </c>
      <c r="B4154" s="157" t="s">
        <v>426</v>
      </c>
      <c r="C4154" s="120" t="s">
        <v>15</v>
      </c>
      <c r="D4154" s="16" t="s">
        <v>18</v>
      </c>
      <c r="E4154" s="16">
        <v>20</v>
      </c>
      <c r="F4154" s="16" t="s">
        <v>19</v>
      </c>
      <c r="G4154" s="85" t="s">
        <v>16</v>
      </c>
      <c r="H4154" s="86">
        <f>SUM(H4155:H4163)</f>
        <v>32943478000</v>
      </c>
      <c r="I4154" s="86">
        <f>SUM(I4155:I4163)</f>
        <v>0</v>
      </c>
      <c r="J4154" s="86">
        <f>SUM(J4155:J4163)</f>
        <v>0</v>
      </c>
      <c r="K4154" s="86">
        <f>SUM(K4155:K4163)</f>
        <v>0</v>
      </c>
      <c r="L4154" s="86">
        <f>SUM(L4155:L4163)</f>
        <v>0</v>
      </c>
      <c r="M4154" s="86">
        <f t="shared" si="2049"/>
        <v>0</v>
      </c>
      <c r="N4154" s="86">
        <f>SUM(N4155:N4163)</f>
        <v>32943478000</v>
      </c>
      <c r="O4154" s="86">
        <f t="shared" ref="O4154:R4154" si="2066">SUM(O4155:O4163)</f>
        <v>32943478000</v>
      </c>
      <c r="P4154" s="86">
        <f t="shared" si="2066"/>
        <v>12313713937.49</v>
      </c>
      <c r="Q4154" s="86">
        <f t="shared" si="2066"/>
        <v>12313713937.49</v>
      </c>
      <c r="R4154" s="87">
        <f t="shared" si="2066"/>
        <v>12313713937.49</v>
      </c>
    </row>
    <row r="4155" spans="1:18" ht="18.600000000000001" thickBot="1" x14ac:dyDescent="0.35">
      <c r="A4155" s="2">
        <v>2022</v>
      </c>
      <c r="B4155" s="157" t="s">
        <v>426</v>
      </c>
      <c r="C4155" s="121" t="s">
        <v>17</v>
      </c>
      <c r="D4155" s="21" t="s">
        <v>18</v>
      </c>
      <c r="E4155" s="21">
        <v>20</v>
      </c>
      <c r="F4155" s="21" t="s">
        <v>19</v>
      </c>
      <c r="G4155" s="88" t="s">
        <v>20</v>
      </c>
      <c r="H4155" s="90">
        <v>24891309551</v>
      </c>
      <c r="I4155" s="90">
        <v>0</v>
      </c>
      <c r="J4155" s="90">
        <v>0</v>
      </c>
      <c r="K4155" s="90">
        <v>0</v>
      </c>
      <c r="L4155" s="90">
        <v>0</v>
      </c>
      <c r="M4155" s="90">
        <f t="shared" si="2049"/>
        <v>0</v>
      </c>
      <c r="N4155" s="89">
        <f t="shared" ref="N4155:N4163" si="2067">+H4155+M4155</f>
        <v>24891309551</v>
      </c>
      <c r="O4155" s="90">
        <v>24891309551</v>
      </c>
      <c r="P4155" s="90">
        <v>10436384280.67</v>
      </c>
      <c r="Q4155" s="90">
        <v>10436384280.67</v>
      </c>
      <c r="R4155" s="91">
        <v>10436384280.67</v>
      </c>
    </row>
    <row r="4156" spans="1:18" ht="18.600000000000001" thickBot="1" x14ac:dyDescent="0.35">
      <c r="A4156" s="2">
        <v>2022</v>
      </c>
      <c r="B4156" s="157" t="s">
        <v>426</v>
      </c>
      <c r="C4156" s="121" t="s">
        <v>21</v>
      </c>
      <c r="D4156" s="21" t="s">
        <v>18</v>
      </c>
      <c r="E4156" s="21">
        <v>20</v>
      </c>
      <c r="F4156" s="21" t="s">
        <v>19</v>
      </c>
      <c r="G4156" s="88" t="s">
        <v>22</v>
      </c>
      <c r="H4156" s="90">
        <v>1976608680</v>
      </c>
      <c r="I4156" s="90">
        <v>0</v>
      </c>
      <c r="J4156" s="90">
        <v>0</v>
      </c>
      <c r="K4156" s="90">
        <v>0</v>
      </c>
      <c r="L4156" s="90">
        <v>0</v>
      </c>
      <c r="M4156" s="90">
        <f t="shared" si="2049"/>
        <v>0</v>
      </c>
      <c r="N4156" s="89">
        <f t="shared" si="2067"/>
        <v>1976608680</v>
      </c>
      <c r="O4156" s="90">
        <v>1976608680</v>
      </c>
      <c r="P4156" s="90">
        <v>938135336</v>
      </c>
      <c r="Q4156" s="90">
        <v>938135336</v>
      </c>
      <c r="R4156" s="91">
        <v>938135336</v>
      </c>
    </row>
    <row r="4157" spans="1:18" ht="18.600000000000001" thickBot="1" x14ac:dyDescent="0.35">
      <c r="A4157" s="2">
        <v>2022</v>
      </c>
      <c r="B4157" s="157" t="s">
        <v>426</v>
      </c>
      <c r="C4157" s="121" t="s">
        <v>23</v>
      </c>
      <c r="D4157" s="21" t="s">
        <v>18</v>
      </c>
      <c r="E4157" s="21">
        <v>20</v>
      </c>
      <c r="F4157" s="21" t="s">
        <v>19</v>
      </c>
      <c r="G4157" s="88" t="s">
        <v>24</v>
      </c>
      <c r="H4157" s="90">
        <v>3991193</v>
      </c>
      <c r="I4157" s="90">
        <v>0</v>
      </c>
      <c r="J4157" s="90">
        <v>0</v>
      </c>
      <c r="K4157" s="90">
        <v>0</v>
      </c>
      <c r="L4157" s="90">
        <v>0</v>
      </c>
      <c r="M4157" s="90">
        <f t="shared" si="2049"/>
        <v>0</v>
      </c>
      <c r="N4157" s="89">
        <f t="shared" si="2067"/>
        <v>3991193</v>
      </c>
      <c r="O4157" s="90">
        <v>3991193</v>
      </c>
      <c r="P4157" s="90">
        <v>1091235</v>
      </c>
      <c r="Q4157" s="90">
        <v>1091235</v>
      </c>
      <c r="R4157" s="91">
        <v>1091235</v>
      </c>
    </row>
    <row r="4158" spans="1:18" ht="18.600000000000001" thickBot="1" x14ac:dyDescent="0.35">
      <c r="A4158" s="2">
        <v>2022</v>
      </c>
      <c r="B4158" s="157" t="s">
        <v>426</v>
      </c>
      <c r="C4158" s="121" t="s">
        <v>455</v>
      </c>
      <c r="D4158" s="21" t="s">
        <v>18</v>
      </c>
      <c r="E4158" s="21">
        <v>20</v>
      </c>
      <c r="F4158" s="21" t="s">
        <v>19</v>
      </c>
      <c r="G4158" s="88" t="s">
        <v>456</v>
      </c>
      <c r="H4158" s="90">
        <v>4218200</v>
      </c>
      <c r="I4158" s="90">
        <v>0</v>
      </c>
      <c r="J4158" s="90">
        <v>0</v>
      </c>
      <c r="K4158" s="90">
        <v>0</v>
      </c>
      <c r="L4158" s="90">
        <v>0</v>
      </c>
      <c r="M4158" s="90">
        <f t="shared" si="2049"/>
        <v>0</v>
      </c>
      <c r="N4158" s="89">
        <f t="shared" si="2067"/>
        <v>4218200</v>
      </c>
      <c r="O4158" s="90">
        <v>4218200</v>
      </c>
      <c r="P4158" s="90">
        <v>1757580</v>
      </c>
      <c r="Q4158" s="90">
        <v>1757580</v>
      </c>
      <c r="R4158" s="91">
        <v>1757580</v>
      </c>
    </row>
    <row r="4159" spans="1:18" ht="18.600000000000001" thickBot="1" x14ac:dyDescent="0.35">
      <c r="A4159" s="2">
        <v>2022</v>
      </c>
      <c r="B4159" s="157" t="s">
        <v>426</v>
      </c>
      <c r="C4159" s="121" t="s">
        <v>25</v>
      </c>
      <c r="D4159" s="21" t="s">
        <v>18</v>
      </c>
      <c r="E4159" s="21">
        <v>20</v>
      </c>
      <c r="F4159" s="21" t="s">
        <v>19</v>
      </c>
      <c r="G4159" s="88" t="s">
        <v>26</v>
      </c>
      <c r="H4159" s="90">
        <v>1317739120</v>
      </c>
      <c r="I4159" s="90">
        <v>0</v>
      </c>
      <c r="J4159" s="90">
        <v>0</v>
      </c>
      <c r="K4159" s="90">
        <v>0</v>
      </c>
      <c r="L4159" s="90">
        <v>0</v>
      </c>
      <c r="M4159" s="90">
        <f t="shared" si="2049"/>
        <v>0</v>
      </c>
      <c r="N4159" s="89">
        <f t="shared" si="2067"/>
        <v>1317739120</v>
      </c>
      <c r="O4159" s="90">
        <v>1317739120</v>
      </c>
      <c r="P4159" s="90">
        <v>65105814</v>
      </c>
      <c r="Q4159" s="90">
        <v>65105814</v>
      </c>
      <c r="R4159" s="91">
        <v>65105814</v>
      </c>
    </row>
    <row r="4160" spans="1:18" ht="18.600000000000001" thickBot="1" x14ac:dyDescent="0.35">
      <c r="A4160" s="2">
        <v>2022</v>
      </c>
      <c r="B4160" s="157" t="s">
        <v>426</v>
      </c>
      <c r="C4160" s="121" t="s">
        <v>27</v>
      </c>
      <c r="D4160" s="21" t="s">
        <v>18</v>
      </c>
      <c r="E4160" s="21">
        <v>20</v>
      </c>
      <c r="F4160" s="21" t="s">
        <v>19</v>
      </c>
      <c r="G4160" s="88" t="s">
        <v>28</v>
      </c>
      <c r="H4160" s="90">
        <v>859861479</v>
      </c>
      <c r="I4160" s="90">
        <v>0</v>
      </c>
      <c r="J4160" s="90">
        <v>0</v>
      </c>
      <c r="K4160" s="90">
        <v>0</v>
      </c>
      <c r="L4160" s="90">
        <v>0</v>
      </c>
      <c r="M4160" s="90">
        <f t="shared" si="2049"/>
        <v>0</v>
      </c>
      <c r="N4160" s="89">
        <f t="shared" si="2067"/>
        <v>859861479</v>
      </c>
      <c r="O4160" s="90">
        <v>859861479</v>
      </c>
      <c r="P4160" s="90">
        <v>318359224</v>
      </c>
      <c r="Q4160" s="90">
        <v>318359224</v>
      </c>
      <c r="R4160" s="91">
        <v>318359224</v>
      </c>
    </row>
    <row r="4161" spans="1:18" ht="31.8" thickBot="1" x14ac:dyDescent="0.35">
      <c r="A4161" s="2">
        <v>2022</v>
      </c>
      <c r="B4161" s="157" t="s">
        <v>426</v>
      </c>
      <c r="C4161" s="121" t="s">
        <v>29</v>
      </c>
      <c r="D4161" s="21" t="s">
        <v>18</v>
      </c>
      <c r="E4161" s="21">
        <v>20</v>
      </c>
      <c r="F4161" s="21" t="s">
        <v>19</v>
      </c>
      <c r="G4161" s="88" t="s">
        <v>30</v>
      </c>
      <c r="H4161" s="90">
        <v>129930180</v>
      </c>
      <c r="I4161" s="90">
        <v>0</v>
      </c>
      <c r="J4161" s="90">
        <v>0</v>
      </c>
      <c r="K4161" s="90">
        <v>0</v>
      </c>
      <c r="L4161" s="90">
        <v>0</v>
      </c>
      <c r="M4161" s="90">
        <f t="shared" si="2049"/>
        <v>0</v>
      </c>
      <c r="N4161" s="89">
        <f t="shared" si="2067"/>
        <v>129930180</v>
      </c>
      <c r="O4161" s="90">
        <v>129930180</v>
      </c>
      <c r="P4161" s="90">
        <v>30179610</v>
      </c>
      <c r="Q4161" s="90">
        <v>30179610</v>
      </c>
      <c r="R4161" s="91">
        <v>30179610</v>
      </c>
    </row>
    <row r="4162" spans="1:18" ht="18.600000000000001" thickBot="1" x14ac:dyDescent="0.35">
      <c r="A4162" s="2">
        <v>2022</v>
      </c>
      <c r="B4162" s="157" t="s">
        <v>426</v>
      </c>
      <c r="C4162" s="121" t="s">
        <v>31</v>
      </c>
      <c r="D4162" s="21" t="s">
        <v>18</v>
      </c>
      <c r="E4162" s="21">
        <v>20</v>
      </c>
      <c r="F4162" s="21" t="s">
        <v>19</v>
      </c>
      <c r="G4162" s="88" t="s">
        <v>32</v>
      </c>
      <c r="H4162" s="90">
        <v>2109645697</v>
      </c>
      <c r="I4162" s="90">
        <v>0</v>
      </c>
      <c r="J4162" s="90">
        <v>0</v>
      </c>
      <c r="K4162" s="90">
        <v>0</v>
      </c>
      <c r="L4162" s="90">
        <v>0</v>
      </c>
      <c r="M4162" s="90">
        <f t="shared" si="2049"/>
        <v>0</v>
      </c>
      <c r="N4162" s="89">
        <f t="shared" si="2067"/>
        <v>2109645697</v>
      </c>
      <c r="O4162" s="90">
        <v>2109645697</v>
      </c>
      <c r="P4162" s="90">
        <v>24604098.82</v>
      </c>
      <c r="Q4162" s="90">
        <v>24604098.82</v>
      </c>
      <c r="R4162" s="91">
        <v>24604098.82</v>
      </c>
    </row>
    <row r="4163" spans="1:18" ht="18.600000000000001" thickBot="1" x14ac:dyDescent="0.35">
      <c r="A4163" s="2">
        <v>2022</v>
      </c>
      <c r="B4163" s="157" t="s">
        <v>426</v>
      </c>
      <c r="C4163" s="121" t="s">
        <v>33</v>
      </c>
      <c r="D4163" s="21" t="s">
        <v>18</v>
      </c>
      <c r="E4163" s="21">
        <v>20</v>
      </c>
      <c r="F4163" s="21" t="s">
        <v>19</v>
      </c>
      <c r="G4163" s="88" t="s">
        <v>34</v>
      </c>
      <c r="H4163" s="90">
        <v>1650173900</v>
      </c>
      <c r="I4163" s="90">
        <v>0</v>
      </c>
      <c r="J4163" s="90">
        <v>0</v>
      </c>
      <c r="K4163" s="90">
        <v>0</v>
      </c>
      <c r="L4163" s="90">
        <v>0</v>
      </c>
      <c r="M4163" s="90">
        <f t="shared" si="2049"/>
        <v>0</v>
      </c>
      <c r="N4163" s="89">
        <f t="shared" si="2067"/>
        <v>1650173900</v>
      </c>
      <c r="O4163" s="90">
        <v>1650173900</v>
      </c>
      <c r="P4163" s="90">
        <v>498096759</v>
      </c>
      <c r="Q4163" s="90">
        <v>498096759</v>
      </c>
      <c r="R4163" s="91">
        <v>498096759</v>
      </c>
    </row>
    <row r="4164" spans="1:18" ht="18.600000000000001" thickBot="1" x14ac:dyDescent="0.35">
      <c r="A4164" s="2">
        <v>2022</v>
      </c>
      <c r="B4164" s="157" t="s">
        <v>426</v>
      </c>
      <c r="C4164" s="120" t="s">
        <v>35</v>
      </c>
      <c r="D4164" s="16" t="s">
        <v>18</v>
      </c>
      <c r="E4164" s="16">
        <v>20</v>
      </c>
      <c r="F4164" s="16" t="s">
        <v>19</v>
      </c>
      <c r="G4164" s="85" t="s">
        <v>36</v>
      </c>
      <c r="H4164" s="86">
        <f>SUM(H4165:H4171)</f>
        <v>11922438000</v>
      </c>
      <c r="I4164" s="86">
        <f>SUM(I4165:I4171)</f>
        <v>0</v>
      </c>
      <c r="J4164" s="86">
        <f>SUM(J4165:J4171)</f>
        <v>0</v>
      </c>
      <c r="K4164" s="86">
        <f>SUM(K4165:K4171)</f>
        <v>0</v>
      </c>
      <c r="L4164" s="86">
        <f>SUM(L4165:L4171)</f>
        <v>0</v>
      </c>
      <c r="M4164" s="86">
        <f t="shared" si="2049"/>
        <v>0</v>
      </c>
      <c r="N4164" s="86">
        <f>SUM(N4165:N4171)</f>
        <v>11922438000</v>
      </c>
      <c r="O4164" s="86">
        <f t="shared" ref="O4164:Q4164" si="2068">SUM(O4165:O4171)</f>
        <v>11922438000</v>
      </c>
      <c r="P4164" s="86">
        <f t="shared" si="2068"/>
        <v>4728614715.8699999</v>
      </c>
      <c r="Q4164" s="86">
        <f t="shared" si="2068"/>
        <v>4728614715.8699999</v>
      </c>
      <c r="R4164" s="87">
        <f>SUM(R4165:R4171)</f>
        <v>3791459597.8700004</v>
      </c>
    </row>
    <row r="4165" spans="1:18" ht="18.600000000000001" thickBot="1" x14ac:dyDescent="0.35">
      <c r="A4165" s="2">
        <v>2022</v>
      </c>
      <c r="B4165" s="157" t="s">
        <v>426</v>
      </c>
      <c r="C4165" s="121" t="s">
        <v>37</v>
      </c>
      <c r="D4165" s="21" t="s">
        <v>18</v>
      </c>
      <c r="E4165" s="21">
        <v>20</v>
      </c>
      <c r="F4165" s="21" t="s">
        <v>19</v>
      </c>
      <c r="G4165" s="88" t="s">
        <v>412</v>
      </c>
      <c r="H4165" s="90">
        <v>3715862224</v>
      </c>
      <c r="I4165" s="90">
        <v>0</v>
      </c>
      <c r="J4165" s="90">
        <v>0</v>
      </c>
      <c r="K4165" s="90">
        <v>0</v>
      </c>
      <c r="L4165" s="90">
        <v>0</v>
      </c>
      <c r="M4165" s="90">
        <f t="shared" si="2049"/>
        <v>0</v>
      </c>
      <c r="N4165" s="89">
        <f t="shared" ref="N4165:N4171" si="2069">+H4165+M4165</f>
        <v>3715862224</v>
      </c>
      <c r="O4165" s="90">
        <v>3715862224</v>
      </c>
      <c r="P4165" s="90">
        <v>1450997161.99</v>
      </c>
      <c r="Q4165" s="90">
        <v>1450997161.99</v>
      </c>
      <c r="R4165" s="91">
        <v>1169158961.99</v>
      </c>
    </row>
    <row r="4166" spans="1:18" ht="18.600000000000001" thickBot="1" x14ac:dyDescent="0.35">
      <c r="A4166" s="2">
        <v>2022</v>
      </c>
      <c r="B4166" s="157" t="s">
        <v>426</v>
      </c>
      <c r="C4166" s="121" t="s">
        <v>39</v>
      </c>
      <c r="D4166" s="21" t="s">
        <v>18</v>
      </c>
      <c r="E4166" s="21">
        <v>20</v>
      </c>
      <c r="F4166" s="21" t="s">
        <v>19</v>
      </c>
      <c r="G4166" s="88" t="s">
        <v>413</v>
      </c>
      <c r="H4166" s="90">
        <v>2627749752</v>
      </c>
      <c r="I4166" s="90">
        <v>0</v>
      </c>
      <c r="J4166" s="90">
        <v>0</v>
      </c>
      <c r="K4166" s="90">
        <v>0</v>
      </c>
      <c r="L4166" s="90">
        <v>0</v>
      </c>
      <c r="M4166" s="90">
        <f t="shared" si="2049"/>
        <v>0</v>
      </c>
      <c r="N4166" s="89">
        <f t="shared" si="2069"/>
        <v>2627749752</v>
      </c>
      <c r="O4166" s="90">
        <v>2627749752</v>
      </c>
      <c r="P4166" s="90">
        <v>1027689339.6</v>
      </c>
      <c r="Q4166" s="90">
        <v>1027689339.6</v>
      </c>
      <c r="R4166" s="91">
        <v>828054539.60000002</v>
      </c>
    </row>
    <row r="4167" spans="1:18" ht="18.600000000000001" thickBot="1" x14ac:dyDescent="0.35">
      <c r="A4167" s="2">
        <v>2022</v>
      </c>
      <c r="B4167" s="157" t="s">
        <v>426</v>
      </c>
      <c r="C4167" s="121" t="s">
        <v>41</v>
      </c>
      <c r="D4167" s="21" t="s">
        <v>18</v>
      </c>
      <c r="E4167" s="21">
        <v>20</v>
      </c>
      <c r="F4167" s="21" t="s">
        <v>19</v>
      </c>
      <c r="G4167" s="88" t="s">
        <v>42</v>
      </c>
      <c r="H4167" s="90">
        <v>2520758848</v>
      </c>
      <c r="I4167" s="90">
        <v>0</v>
      </c>
      <c r="J4167" s="90">
        <v>0</v>
      </c>
      <c r="K4167" s="90">
        <v>0</v>
      </c>
      <c r="L4167" s="90">
        <v>0</v>
      </c>
      <c r="M4167" s="90">
        <f t="shared" si="2049"/>
        <v>0</v>
      </c>
      <c r="N4167" s="89">
        <f t="shared" si="2069"/>
        <v>2520758848</v>
      </c>
      <c r="O4167" s="90">
        <v>2520758848</v>
      </c>
      <c r="P4167" s="90">
        <v>1091744197.48</v>
      </c>
      <c r="Q4167" s="90">
        <v>1091744197.48</v>
      </c>
      <c r="R4167" s="91">
        <v>872565479.48000002</v>
      </c>
    </row>
    <row r="4168" spans="1:18" ht="18.600000000000001" thickBot="1" x14ac:dyDescent="0.35">
      <c r="A4168" s="2">
        <v>2022</v>
      </c>
      <c r="B4168" s="157" t="s">
        <v>426</v>
      </c>
      <c r="C4168" s="121" t="s">
        <v>43</v>
      </c>
      <c r="D4168" s="21" t="s">
        <v>18</v>
      </c>
      <c r="E4168" s="21">
        <v>20</v>
      </c>
      <c r="F4168" s="21" t="s">
        <v>19</v>
      </c>
      <c r="G4168" s="88" t="s">
        <v>428</v>
      </c>
      <c r="H4168" s="90">
        <v>1291042158</v>
      </c>
      <c r="I4168" s="90">
        <v>0</v>
      </c>
      <c r="J4168" s="90">
        <v>0</v>
      </c>
      <c r="K4168" s="90">
        <v>0</v>
      </c>
      <c r="L4168" s="90">
        <v>0</v>
      </c>
      <c r="M4168" s="90">
        <f t="shared" si="2049"/>
        <v>0</v>
      </c>
      <c r="N4168" s="89">
        <f t="shared" si="2069"/>
        <v>1291042158</v>
      </c>
      <c r="O4168" s="90">
        <v>1291042158</v>
      </c>
      <c r="P4168" s="90">
        <v>487672465.60000002</v>
      </c>
      <c r="Q4168" s="90">
        <v>487672465.60000002</v>
      </c>
      <c r="R4168" s="91">
        <v>387897065.60000002</v>
      </c>
    </row>
    <row r="4169" spans="1:18" ht="31.8" thickBot="1" x14ac:dyDescent="0.35">
      <c r="A4169" s="2">
        <v>2022</v>
      </c>
      <c r="B4169" s="157" t="s">
        <v>426</v>
      </c>
      <c r="C4169" s="121" t="s">
        <v>45</v>
      </c>
      <c r="D4169" s="21" t="s">
        <v>18</v>
      </c>
      <c r="E4169" s="21">
        <v>20</v>
      </c>
      <c r="F4169" s="21" t="s">
        <v>19</v>
      </c>
      <c r="G4169" s="88" t="s">
        <v>46</v>
      </c>
      <c r="H4169" s="90">
        <v>153073328</v>
      </c>
      <c r="I4169" s="90">
        <v>0</v>
      </c>
      <c r="J4169" s="90">
        <v>0</v>
      </c>
      <c r="K4169" s="90">
        <v>0</v>
      </c>
      <c r="L4169" s="90">
        <v>0</v>
      </c>
      <c r="M4169" s="90">
        <f t="shared" si="2049"/>
        <v>0</v>
      </c>
      <c r="N4169" s="89">
        <f t="shared" si="2069"/>
        <v>153073328</v>
      </c>
      <c r="O4169" s="90">
        <v>153073328</v>
      </c>
      <c r="P4169" s="90">
        <v>60865904.399999999</v>
      </c>
      <c r="Q4169" s="90">
        <v>60865904.399999999</v>
      </c>
      <c r="R4169" s="91">
        <v>48867204.399999999</v>
      </c>
    </row>
    <row r="4170" spans="1:18" ht="18.600000000000001" thickBot="1" x14ac:dyDescent="0.35">
      <c r="A4170" s="2">
        <v>2022</v>
      </c>
      <c r="B4170" s="157" t="s">
        <v>426</v>
      </c>
      <c r="C4170" s="121" t="s">
        <v>47</v>
      </c>
      <c r="D4170" s="21" t="s">
        <v>18</v>
      </c>
      <c r="E4170" s="21">
        <v>20</v>
      </c>
      <c r="F4170" s="21" t="s">
        <v>19</v>
      </c>
      <c r="G4170" s="88" t="s">
        <v>48</v>
      </c>
      <c r="H4170" s="90">
        <v>968339892</v>
      </c>
      <c r="I4170" s="90">
        <v>0</v>
      </c>
      <c r="J4170" s="90">
        <v>0</v>
      </c>
      <c r="K4170" s="90">
        <v>0</v>
      </c>
      <c r="L4170" s="90">
        <v>0</v>
      </c>
      <c r="M4170" s="90">
        <f t="shared" si="2049"/>
        <v>0</v>
      </c>
      <c r="N4170" s="89">
        <f t="shared" si="2069"/>
        <v>968339892</v>
      </c>
      <c r="O4170" s="90">
        <v>968339892</v>
      </c>
      <c r="P4170" s="90">
        <v>365769806.39999998</v>
      </c>
      <c r="Q4170" s="90">
        <v>365769806.39999998</v>
      </c>
      <c r="R4170" s="91">
        <v>290935506.39999998</v>
      </c>
    </row>
    <row r="4171" spans="1:18" ht="18.600000000000001" thickBot="1" x14ac:dyDescent="0.35">
      <c r="A4171" s="2">
        <v>2022</v>
      </c>
      <c r="B4171" s="157" t="s">
        <v>426</v>
      </c>
      <c r="C4171" s="121" t="s">
        <v>49</v>
      </c>
      <c r="D4171" s="21" t="s">
        <v>18</v>
      </c>
      <c r="E4171" s="21">
        <v>20</v>
      </c>
      <c r="F4171" s="21" t="s">
        <v>19</v>
      </c>
      <c r="G4171" s="88" t="s">
        <v>50</v>
      </c>
      <c r="H4171" s="90">
        <v>645611798</v>
      </c>
      <c r="I4171" s="90">
        <v>0</v>
      </c>
      <c r="J4171" s="90">
        <v>0</v>
      </c>
      <c r="K4171" s="90">
        <v>0</v>
      </c>
      <c r="L4171" s="90">
        <v>0</v>
      </c>
      <c r="M4171" s="90">
        <f t="shared" si="2049"/>
        <v>0</v>
      </c>
      <c r="N4171" s="89">
        <f t="shared" si="2069"/>
        <v>645611798</v>
      </c>
      <c r="O4171" s="90">
        <v>645611798</v>
      </c>
      <c r="P4171" s="90">
        <v>243875840.40000001</v>
      </c>
      <c r="Q4171" s="90">
        <v>243875840.40000001</v>
      </c>
      <c r="R4171" s="91">
        <v>193980840.40000001</v>
      </c>
    </row>
    <row r="4172" spans="1:18" ht="31.8" thickBot="1" x14ac:dyDescent="0.35">
      <c r="A4172" s="2">
        <v>2022</v>
      </c>
      <c r="B4172" s="157" t="s">
        <v>426</v>
      </c>
      <c r="C4172" s="120" t="s">
        <v>51</v>
      </c>
      <c r="D4172" s="16" t="s">
        <v>18</v>
      </c>
      <c r="E4172" s="16">
        <v>20</v>
      </c>
      <c r="F4172" s="16" t="s">
        <v>19</v>
      </c>
      <c r="G4172" s="85" t="s">
        <v>52</v>
      </c>
      <c r="H4172" s="86">
        <f>+H4173+H4177+H4178</f>
        <v>4316371000</v>
      </c>
      <c r="I4172" s="86">
        <f>+I4173+I4177+I4178</f>
        <v>0</v>
      </c>
      <c r="J4172" s="86">
        <f>+J4173+J4177+J4178</f>
        <v>0</v>
      </c>
      <c r="K4172" s="86">
        <f>+K4173+K4177+K4178</f>
        <v>0</v>
      </c>
      <c r="L4172" s="86">
        <f>+L4173+L4177+L4178</f>
        <v>0</v>
      </c>
      <c r="M4172" s="86">
        <f t="shared" si="2049"/>
        <v>0</v>
      </c>
      <c r="N4172" s="86">
        <f>+N4173+N4177+N4178</f>
        <v>4316371000</v>
      </c>
      <c r="O4172" s="86">
        <f t="shared" ref="O4172:R4172" si="2070">+O4173+O4177+O4178</f>
        <v>4316371000</v>
      </c>
      <c r="P4172" s="86">
        <f t="shared" si="2070"/>
        <v>1881397283</v>
      </c>
      <c r="Q4172" s="86">
        <f t="shared" si="2070"/>
        <v>1881397283</v>
      </c>
      <c r="R4172" s="87">
        <f t="shared" si="2070"/>
        <v>1881397283</v>
      </c>
    </row>
    <row r="4173" spans="1:18" ht="31.8" thickBot="1" x14ac:dyDescent="0.35">
      <c r="A4173" s="2">
        <v>2022</v>
      </c>
      <c r="B4173" s="157" t="s">
        <v>426</v>
      </c>
      <c r="C4173" s="120" t="s">
        <v>53</v>
      </c>
      <c r="D4173" s="16" t="s">
        <v>18</v>
      </c>
      <c r="E4173" s="16">
        <v>20</v>
      </c>
      <c r="F4173" s="16" t="s">
        <v>19</v>
      </c>
      <c r="G4173" s="85" t="s">
        <v>54</v>
      </c>
      <c r="H4173" s="86">
        <f>+H4174+H4175+H4176</f>
        <v>2014091242</v>
      </c>
      <c r="I4173" s="86">
        <f>+I4174+I4175+I4176</f>
        <v>0</v>
      </c>
      <c r="J4173" s="86">
        <f>+J4174+J4175+J4176</f>
        <v>0</v>
      </c>
      <c r="K4173" s="86">
        <f>+K4174+K4175+K4176</f>
        <v>0</v>
      </c>
      <c r="L4173" s="86">
        <f>+L4174+L4175+L4176</f>
        <v>0</v>
      </c>
      <c r="M4173" s="86">
        <f t="shared" si="2049"/>
        <v>0</v>
      </c>
      <c r="N4173" s="134">
        <f>+N4174+N4175+N4176</f>
        <v>2014091242</v>
      </c>
      <c r="O4173" s="86">
        <f t="shared" ref="O4173:R4173" si="2071">+O4174+O4175+O4176</f>
        <v>2014091242</v>
      </c>
      <c r="P4173" s="134">
        <f t="shared" si="2071"/>
        <v>779282712</v>
      </c>
      <c r="Q4173" s="86">
        <f t="shared" si="2071"/>
        <v>779282712</v>
      </c>
      <c r="R4173" s="87">
        <f t="shared" si="2071"/>
        <v>779282712</v>
      </c>
    </row>
    <row r="4174" spans="1:18" ht="18.600000000000001" thickBot="1" x14ac:dyDescent="0.35">
      <c r="A4174" s="2">
        <v>2022</v>
      </c>
      <c r="B4174" s="157" t="s">
        <v>426</v>
      </c>
      <c r="C4174" s="121" t="s">
        <v>55</v>
      </c>
      <c r="D4174" s="21" t="s">
        <v>18</v>
      </c>
      <c r="E4174" s="21">
        <v>20</v>
      </c>
      <c r="F4174" s="21" t="s">
        <v>19</v>
      </c>
      <c r="G4174" s="88" t="s">
        <v>419</v>
      </c>
      <c r="H4174" s="90">
        <v>750824259</v>
      </c>
      <c r="I4174" s="90">
        <v>0</v>
      </c>
      <c r="J4174" s="90">
        <v>0</v>
      </c>
      <c r="K4174" s="90">
        <v>0</v>
      </c>
      <c r="L4174" s="90">
        <v>0</v>
      </c>
      <c r="M4174" s="90">
        <f t="shared" si="2049"/>
        <v>0</v>
      </c>
      <c r="N4174" s="89">
        <f t="shared" ref="N4174:N4179" si="2072">+H4174+M4174</f>
        <v>750824259</v>
      </c>
      <c r="O4174" s="90">
        <v>750824259</v>
      </c>
      <c r="P4174" s="90">
        <v>441676995</v>
      </c>
      <c r="Q4174" s="90">
        <v>441676995</v>
      </c>
      <c r="R4174" s="91">
        <v>441676995</v>
      </c>
    </row>
    <row r="4175" spans="1:18" ht="18.600000000000001" thickBot="1" x14ac:dyDescent="0.35">
      <c r="A4175" s="2">
        <v>2022</v>
      </c>
      <c r="B4175" s="157" t="s">
        <v>426</v>
      </c>
      <c r="C4175" s="121" t="s">
        <v>57</v>
      </c>
      <c r="D4175" s="21" t="s">
        <v>18</v>
      </c>
      <c r="E4175" s="21">
        <v>20</v>
      </c>
      <c r="F4175" s="21" t="s">
        <v>19</v>
      </c>
      <c r="G4175" s="88" t="s">
        <v>58</v>
      </c>
      <c r="H4175" s="90">
        <v>1055441724</v>
      </c>
      <c r="I4175" s="90">
        <v>0</v>
      </c>
      <c r="J4175" s="90">
        <v>0</v>
      </c>
      <c r="K4175" s="90">
        <v>0</v>
      </c>
      <c r="L4175" s="90">
        <v>0</v>
      </c>
      <c r="M4175" s="90">
        <f t="shared" si="2049"/>
        <v>0</v>
      </c>
      <c r="N4175" s="89">
        <f t="shared" si="2072"/>
        <v>1055441724</v>
      </c>
      <c r="O4175" s="90">
        <v>1055441724</v>
      </c>
      <c r="P4175" s="90">
        <v>278566489</v>
      </c>
      <c r="Q4175" s="90">
        <v>278566489</v>
      </c>
      <c r="R4175" s="91">
        <v>278566489</v>
      </c>
    </row>
    <row r="4176" spans="1:18" ht="18.600000000000001" thickBot="1" x14ac:dyDescent="0.35">
      <c r="A4176" s="2">
        <v>2022</v>
      </c>
      <c r="B4176" s="157" t="s">
        <v>426</v>
      </c>
      <c r="C4176" s="121" t="s">
        <v>59</v>
      </c>
      <c r="D4176" s="21" t="s">
        <v>18</v>
      </c>
      <c r="E4176" s="21">
        <v>20</v>
      </c>
      <c r="F4176" s="21" t="s">
        <v>19</v>
      </c>
      <c r="G4176" s="88" t="s">
        <v>60</v>
      </c>
      <c r="H4176" s="90">
        <v>207825259</v>
      </c>
      <c r="I4176" s="90">
        <v>0</v>
      </c>
      <c r="J4176" s="90">
        <v>0</v>
      </c>
      <c r="K4176" s="90">
        <v>0</v>
      </c>
      <c r="L4176" s="90">
        <v>0</v>
      </c>
      <c r="M4176" s="90">
        <f t="shared" si="2049"/>
        <v>0</v>
      </c>
      <c r="N4176" s="89">
        <f t="shared" si="2072"/>
        <v>207825259</v>
      </c>
      <c r="O4176" s="90">
        <v>207825259</v>
      </c>
      <c r="P4176" s="90">
        <v>59039228</v>
      </c>
      <c r="Q4176" s="90">
        <v>59039228</v>
      </c>
      <c r="R4176" s="91">
        <v>59039228</v>
      </c>
    </row>
    <row r="4177" spans="1:18" ht="18.600000000000001" thickBot="1" x14ac:dyDescent="0.35">
      <c r="A4177" s="2">
        <v>2022</v>
      </c>
      <c r="B4177" s="157" t="s">
        <v>426</v>
      </c>
      <c r="C4177" s="121" t="s">
        <v>61</v>
      </c>
      <c r="D4177" s="21" t="s">
        <v>18</v>
      </c>
      <c r="E4177" s="21">
        <v>20</v>
      </c>
      <c r="F4177" s="21" t="s">
        <v>19</v>
      </c>
      <c r="G4177" s="88" t="s">
        <v>62</v>
      </c>
      <c r="H4177" s="90">
        <v>2176888008</v>
      </c>
      <c r="I4177" s="90">
        <v>0</v>
      </c>
      <c r="J4177" s="90">
        <v>0</v>
      </c>
      <c r="K4177" s="90">
        <v>0</v>
      </c>
      <c r="L4177" s="90">
        <v>0</v>
      </c>
      <c r="M4177" s="90">
        <f t="shared" si="2049"/>
        <v>0</v>
      </c>
      <c r="N4177" s="89">
        <f t="shared" si="2072"/>
        <v>2176888008</v>
      </c>
      <c r="O4177" s="90">
        <v>2176888008</v>
      </c>
      <c r="P4177" s="90">
        <v>1102114571</v>
      </c>
      <c r="Q4177" s="90">
        <v>1102114571</v>
      </c>
      <c r="R4177" s="91">
        <v>1102114571</v>
      </c>
    </row>
    <row r="4178" spans="1:18" ht="18.600000000000001" thickBot="1" x14ac:dyDescent="0.35">
      <c r="A4178" s="2">
        <v>2022</v>
      </c>
      <c r="B4178" s="157" t="s">
        <v>426</v>
      </c>
      <c r="C4178" s="121" t="s">
        <v>63</v>
      </c>
      <c r="D4178" s="21" t="s">
        <v>18</v>
      </c>
      <c r="E4178" s="21">
        <v>20</v>
      </c>
      <c r="F4178" s="21" t="s">
        <v>19</v>
      </c>
      <c r="G4178" s="88" t="s">
        <v>64</v>
      </c>
      <c r="H4178" s="90">
        <v>125391750</v>
      </c>
      <c r="I4178" s="90">
        <v>0</v>
      </c>
      <c r="J4178" s="90">
        <v>0</v>
      </c>
      <c r="K4178" s="90">
        <v>0</v>
      </c>
      <c r="L4178" s="90">
        <v>0</v>
      </c>
      <c r="M4178" s="90">
        <f t="shared" si="2049"/>
        <v>0</v>
      </c>
      <c r="N4178" s="89">
        <f t="shared" si="2072"/>
        <v>125391750</v>
      </c>
      <c r="O4178" s="90">
        <v>125391750</v>
      </c>
      <c r="P4178" s="90">
        <v>0</v>
      </c>
      <c r="Q4178" s="90">
        <v>0</v>
      </c>
      <c r="R4178" s="91">
        <v>0</v>
      </c>
    </row>
    <row r="4179" spans="1:18" ht="31.8" thickBot="1" x14ac:dyDescent="0.35">
      <c r="A4179" s="2">
        <v>2022</v>
      </c>
      <c r="B4179" s="157" t="s">
        <v>426</v>
      </c>
      <c r="C4179" s="120" t="s">
        <v>65</v>
      </c>
      <c r="D4179" s="16" t="s">
        <v>18</v>
      </c>
      <c r="E4179" s="16">
        <v>20</v>
      </c>
      <c r="F4179" s="16" t="s">
        <v>19</v>
      </c>
      <c r="G4179" s="85" t="s">
        <v>66</v>
      </c>
      <c r="H4179" s="93">
        <v>2282058000</v>
      </c>
      <c r="I4179" s="93">
        <v>0</v>
      </c>
      <c r="J4179" s="93">
        <v>0</v>
      </c>
      <c r="K4179" s="93">
        <v>0</v>
      </c>
      <c r="L4179" s="94">
        <v>0</v>
      </c>
      <c r="M4179" s="95">
        <f t="shared" si="2049"/>
        <v>0</v>
      </c>
      <c r="N4179" s="86">
        <f t="shared" si="2072"/>
        <v>2282058000</v>
      </c>
      <c r="O4179" s="94">
        <v>0</v>
      </c>
      <c r="P4179" s="94">
        <v>0</v>
      </c>
      <c r="Q4179" s="94">
        <v>0</v>
      </c>
      <c r="R4179" s="96">
        <v>0</v>
      </c>
    </row>
    <row r="4180" spans="1:18" ht="18.600000000000001" thickBot="1" x14ac:dyDescent="0.35">
      <c r="A4180" s="2">
        <v>2022</v>
      </c>
      <c r="B4180" s="157" t="s">
        <v>426</v>
      </c>
      <c r="C4180" s="120" t="s">
        <v>67</v>
      </c>
      <c r="D4180" s="16" t="s">
        <v>18</v>
      </c>
      <c r="E4180" s="16">
        <v>20</v>
      </c>
      <c r="F4180" s="16" t="s">
        <v>19</v>
      </c>
      <c r="G4180" s="85" t="s">
        <v>68</v>
      </c>
      <c r="H4180" s="95">
        <f>+H4181+H4189</f>
        <v>19419071000</v>
      </c>
      <c r="I4180" s="95">
        <f>+I4181+I4189</f>
        <v>0</v>
      </c>
      <c r="J4180" s="95">
        <f>+J4181+J4189</f>
        <v>0</v>
      </c>
      <c r="K4180" s="95">
        <f>+K4181+K4189</f>
        <v>266903467</v>
      </c>
      <c r="L4180" s="95">
        <f>+L4181+L4189</f>
        <v>266903467</v>
      </c>
      <c r="M4180" s="95">
        <f t="shared" si="2049"/>
        <v>0</v>
      </c>
      <c r="N4180" s="95">
        <f>+N4181+N4189</f>
        <v>19419071000</v>
      </c>
      <c r="O4180" s="95">
        <f t="shared" ref="O4180:R4180" si="2073">+O4181+O4189</f>
        <v>16203369666.09</v>
      </c>
      <c r="P4180" s="95">
        <f t="shared" si="2073"/>
        <v>14850801670.969999</v>
      </c>
      <c r="Q4180" s="95">
        <f t="shared" si="2073"/>
        <v>6864927672.0600004</v>
      </c>
      <c r="R4180" s="97">
        <f t="shared" si="2073"/>
        <v>6655349733.0600004</v>
      </c>
    </row>
    <row r="4181" spans="1:18" ht="18.600000000000001" thickBot="1" x14ac:dyDescent="0.35">
      <c r="A4181" s="2">
        <v>2022</v>
      </c>
      <c r="B4181" s="157" t="s">
        <v>426</v>
      </c>
      <c r="C4181" s="120" t="s">
        <v>69</v>
      </c>
      <c r="D4181" s="16" t="s">
        <v>18</v>
      </c>
      <c r="E4181" s="16">
        <v>20</v>
      </c>
      <c r="F4181" s="16" t="s">
        <v>19</v>
      </c>
      <c r="G4181" s="85" t="s">
        <v>70</v>
      </c>
      <c r="H4181" s="94">
        <f t="shared" ref="H4181:L4181" si="2074">+H4182</f>
        <v>0</v>
      </c>
      <c r="I4181" s="94">
        <f t="shared" si="2074"/>
        <v>0</v>
      </c>
      <c r="J4181" s="94">
        <f t="shared" si="2074"/>
        <v>0</v>
      </c>
      <c r="K4181" s="94">
        <f t="shared" si="2074"/>
        <v>64355800</v>
      </c>
      <c r="L4181" s="94">
        <f t="shared" si="2074"/>
        <v>0</v>
      </c>
      <c r="M4181" s="94">
        <f t="shared" si="2049"/>
        <v>64355800</v>
      </c>
      <c r="N4181" s="94">
        <f>+N4182</f>
        <v>64355800</v>
      </c>
      <c r="O4181" s="94">
        <f t="shared" ref="O4181:R4181" si="2075">+O4182</f>
        <v>63507348.960000001</v>
      </c>
      <c r="P4181" s="94">
        <f t="shared" si="2075"/>
        <v>2151624.58</v>
      </c>
      <c r="Q4181" s="94">
        <f t="shared" si="2075"/>
        <v>2151624.58</v>
      </c>
      <c r="R4181" s="96">
        <f t="shared" si="2075"/>
        <v>2151624.58</v>
      </c>
    </row>
    <row r="4182" spans="1:18" ht="18.600000000000001" thickBot="1" x14ac:dyDescent="0.35">
      <c r="A4182" s="2">
        <v>2022</v>
      </c>
      <c r="B4182" s="157" t="s">
        <v>426</v>
      </c>
      <c r="C4182" s="120" t="s">
        <v>71</v>
      </c>
      <c r="D4182" s="16" t="s">
        <v>18</v>
      </c>
      <c r="E4182" s="16">
        <v>20</v>
      </c>
      <c r="F4182" s="16" t="s">
        <v>19</v>
      </c>
      <c r="G4182" s="85" t="s">
        <v>72</v>
      </c>
      <c r="H4182" s="95">
        <f>+H4185+H4183</f>
        <v>0</v>
      </c>
      <c r="I4182" s="95">
        <f t="shared" ref="I4182:R4182" si="2076">+I4185+I4183</f>
        <v>0</v>
      </c>
      <c r="J4182" s="95">
        <f t="shared" si="2076"/>
        <v>0</v>
      </c>
      <c r="K4182" s="95">
        <f t="shared" si="2076"/>
        <v>64355800</v>
      </c>
      <c r="L4182" s="95">
        <f t="shared" si="2076"/>
        <v>0</v>
      </c>
      <c r="M4182" s="95">
        <f t="shared" si="2049"/>
        <v>64355800</v>
      </c>
      <c r="N4182" s="95">
        <f t="shared" si="2076"/>
        <v>64355800</v>
      </c>
      <c r="O4182" s="95">
        <f t="shared" si="2076"/>
        <v>63507348.960000001</v>
      </c>
      <c r="P4182" s="95">
        <f t="shared" si="2076"/>
        <v>2151624.58</v>
      </c>
      <c r="Q4182" s="95">
        <f t="shared" si="2076"/>
        <v>2151624.58</v>
      </c>
      <c r="R4182" s="97">
        <f t="shared" si="2076"/>
        <v>2151624.58</v>
      </c>
    </row>
    <row r="4183" spans="1:18" ht="31.8" thickBot="1" x14ac:dyDescent="0.35">
      <c r="A4183" s="2">
        <v>2022</v>
      </c>
      <c r="B4183" s="157" t="s">
        <v>426</v>
      </c>
      <c r="C4183" s="120" t="s">
        <v>73</v>
      </c>
      <c r="D4183" s="16" t="s">
        <v>18</v>
      </c>
      <c r="E4183" s="16">
        <v>20</v>
      </c>
      <c r="F4183" s="16" t="s">
        <v>19</v>
      </c>
      <c r="G4183" s="85" t="s">
        <v>74</v>
      </c>
      <c r="H4183" s="95">
        <f>+H4184</f>
        <v>0</v>
      </c>
      <c r="I4183" s="95">
        <f t="shared" ref="I4183:L4183" si="2077">+I4184</f>
        <v>0</v>
      </c>
      <c r="J4183" s="95">
        <f t="shared" si="2077"/>
        <v>0</v>
      </c>
      <c r="K4183" s="95">
        <f t="shared" si="2077"/>
        <v>60074800</v>
      </c>
      <c r="L4183" s="95">
        <f t="shared" si="2077"/>
        <v>0</v>
      </c>
      <c r="M4183" s="95">
        <f t="shared" si="2049"/>
        <v>60074800</v>
      </c>
      <c r="N4183" s="95">
        <f>+N4184</f>
        <v>60074800</v>
      </c>
      <c r="O4183" s="95">
        <f t="shared" ref="O4183:R4183" si="2078">+O4184</f>
        <v>60074800</v>
      </c>
      <c r="P4183" s="95">
        <f t="shared" si="2078"/>
        <v>0</v>
      </c>
      <c r="Q4183" s="95">
        <f t="shared" si="2078"/>
        <v>0</v>
      </c>
      <c r="R4183" s="97">
        <f t="shared" si="2078"/>
        <v>0</v>
      </c>
    </row>
    <row r="4184" spans="1:18" ht="31.8" thickBot="1" x14ac:dyDescent="0.35">
      <c r="A4184" s="2">
        <v>2022</v>
      </c>
      <c r="B4184" s="157" t="s">
        <v>426</v>
      </c>
      <c r="C4184" s="121" t="s">
        <v>75</v>
      </c>
      <c r="D4184" s="21" t="s">
        <v>18</v>
      </c>
      <c r="E4184" s="21">
        <v>20</v>
      </c>
      <c r="F4184" s="21" t="s">
        <v>19</v>
      </c>
      <c r="G4184" s="88" t="s">
        <v>76</v>
      </c>
      <c r="H4184" s="90">
        <v>0</v>
      </c>
      <c r="I4184" s="90">
        <v>0</v>
      </c>
      <c r="J4184" s="90">
        <v>0</v>
      </c>
      <c r="K4184" s="90">
        <v>60074800</v>
      </c>
      <c r="L4184" s="90">
        <v>0</v>
      </c>
      <c r="M4184" s="90">
        <f>+I4184-J4184+K4184-L4184</f>
        <v>60074800</v>
      </c>
      <c r="N4184" s="90">
        <f>+H4184+M4184</f>
        <v>60074800</v>
      </c>
      <c r="O4184" s="92">
        <v>60074800</v>
      </c>
      <c r="P4184" s="92">
        <v>0</v>
      </c>
      <c r="Q4184" s="90">
        <v>0</v>
      </c>
      <c r="R4184" s="91">
        <v>0</v>
      </c>
    </row>
    <row r="4185" spans="1:18" ht="18.600000000000001" thickBot="1" x14ac:dyDescent="0.35">
      <c r="A4185" s="2">
        <v>2022</v>
      </c>
      <c r="B4185" s="157" t="s">
        <v>426</v>
      </c>
      <c r="C4185" s="120" t="s">
        <v>431</v>
      </c>
      <c r="D4185" s="16" t="s">
        <v>18</v>
      </c>
      <c r="E4185" s="16">
        <v>20</v>
      </c>
      <c r="F4185" s="16" t="s">
        <v>19</v>
      </c>
      <c r="G4185" s="85" t="s">
        <v>432</v>
      </c>
      <c r="H4185" s="95">
        <f>+H4186+H4188+H4187</f>
        <v>0</v>
      </c>
      <c r="I4185" s="95">
        <f>+I4186+I4188+I4187</f>
        <v>0</v>
      </c>
      <c r="J4185" s="95">
        <f>+J4186+J4188+J4187</f>
        <v>0</v>
      </c>
      <c r="K4185" s="95">
        <f>+K4186+K4188+K4187</f>
        <v>4281000</v>
      </c>
      <c r="L4185" s="95">
        <f>+L4186+L4188+L4187</f>
        <v>0</v>
      </c>
      <c r="M4185" s="95">
        <f t="shared" si="2049"/>
        <v>4281000</v>
      </c>
      <c r="N4185" s="95">
        <f>+N4186+N4188+N4187</f>
        <v>4281000</v>
      </c>
      <c r="O4185" s="95">
        <f t="shared" ref="O4185:R4185" si="2079">+O4186+O4188+O4187</f>
        <v>3432548.96</v>
      </c>
      <c r="P4185" s="95">
        <f t="shared" si="2079"/>
        <v>2151624.58</v>
      </c>
      <c r="Q4185" s="95">
        <f t="shared" si="2079"/>
        <v>2151624.58</v>
      </c>
      <c r="R4185" s="97">
        <f t="shared" si="2079"/>
        <v>2151624.58</v>
      </c>
    </row>
    <row r="4186" spans="1:18" ht="31.8" thickBot="1" x14ac:dyDescent="0.35">
      <c r="A4186" s="2">
        <v>2022</v>
      </c>
      <c r="B4186" s="157" t="s">
        <v>426</v>
      </c>
      <c r="C4186" s="121" t="s">
        <v>478</v>
      </c>
      <c r="D4186" s="21" t="s">
        <v>18</v>
      </c>
      <c r="E4186" s="21">
        <v>20</v>
      </c>
      <c r="F4186" s="21" t="s">
        <v>19</v>
      </c>
      <c r="G4186" s="88" t="s">
        <v>425</v>
      </c>
      <c r="H4186" s="90">
        <v>0</v>
      </c>
      <c r="I4186" s="90">
        <v>0</v>
      </c>
      <c r="J4186" s="90">
        <v>0</v>
      </c>
      <c r="K4186" s="90">
        <f>500000+501000</f>
        <v>1001000</v>
      </c>
      <c r="L4186" s="90">
        <v>0</v>
      </c>
      <c r="M4186" s="90">
        <f t="shared" si="2049"/>
        <v>1001000</v>
      </c>
      <c r="N4186" s="90">
        <f>+H4186+M4186</f>
        <v>1001000</v>
      </c>
      <c r="O4186" s="92">
        <v>519097.26</v>
      </c>
      <c r="P4186" s="92">
        <v>518172.88</v>
      </c>
      <c r="Q4186" s="90">
        <v>518172.88</v>
      </c>
      <c r="R4186" s="91">
        <v>518172.88</v>
      </c>
    </row>
    <row r="4187" spans="1:18" ht="18.600000000000001" thickBot="1" x14ac:dyDescent="0.35">
      <c r="A4187" s="2">
        <v>2022</v>
      </c>
      <c r="B4187" s="157" t="s">
        <v>426</v>
      </c>
      <c r="C4187" s="121" t="s">
        <v>480</v>
      </c>
      <c r="D4187" s="21" t="s">
        <v>18</v>
      </c>
      <c r="E4187" s="21">
        <v>20</v>
      </c>
      <c r="F4187" s="21" t="s">
        <v>19</v>
      </c>
      <c r="G4187" s="88" t="s">
        <v>481</v>
      </c>
      <c r="H4187" s="90">
        <v>0</v>
      </c>
      <c r="I4187" s="90">
        <v>0</v>
      </c>
      <c r="J4187" s="90">
        <v>0</v>
      </c>
      <c r="K4187" s="90">
        <f>1000000+1280000</f>
        <v>2280000</v>
      </c>
      <c r="L4187" s="90">
        <v>0</v>
      </c>
      <c r="M4187" s="90">
        <f t="shared" si="2049"/>
        <v>2280000</v>
      </c>
      <c r="N4187" s="90">
        <f>+H4187+M4187</f>
        <v>2280000</v>
      </c>
      <c r="O4187" s="92">
        <v>1916945.6</v>
      </c>
      <c r="P4187" s="92">
        <v>636945.6</v>
      </c>
      <c r="Q4187" s="90">
        <v>636945.6</v>
      </c>
      <c r="R4187" s="91">
        <v>636945.6</v>
      </c>
    </row>
    <row r="4188" spans="1:18" ht="31.8" thickBot="1" x14ac:dyDescent="0.35">
      <c r="A4188" s="2">
        <v>2022</v>
      </c>
      <c r="B4188" s="157" t="s">
        <v>426</v>
      </c>
      <c r="C4188" s="121" t="s">
        <v>433</v>
      </c>
      <c r="D4188" s="21" t="s">
        <v>18</v>
      </c>
      <c r="E4188" s="21">
        <v>20</v>
      </c>
      <c r="F4188" s="21" t="s">
        <v>19</v>
      </c>
      <c r="G4188" s="88" t="s">
        <v>434</v>
      </c>
      <c r="H4188" s="90">
        <v>0</v>
      </c>
      <c r="I4188" s="90">
        <v>0</v>
      </c>
      <c r="J4188" s="90">
        <v>0</v>
      </c>
      <c r="K4188" s="90">
        <f>500000+500000</f>
        <v>1000000</v>
      </c>
      <c r="L4188" s="90">
        <v>0</v>
      </c>
      <c r="M4188" s="90">
        <f t="shared" si="2049"/>
        <v>1000000</v>
      </c>
      <c r="N4188" s="90">
        <f>+H4188+M4188</f>
        <v>1000000</v>
      </c>
      <c r="O4188" s="92">
        <v>996506.1</v>
      </c>
      <c r="P4188" s="92">
        <v>996506.1</v>
      </c>
      <c r="Q4188" s="90">
        <v>996506.1</v>
      </c>
      <c r="R4188" s="91">
        <v>996506.1</v>
      </c>
    </row>
    <row r="4189" spans="1:18" ht="18.600000000000001" thickBot="1" x14ac:dyDescent="0.35">
      <c r="A4189" s="2">
        <v>2022</v>
      </c>
      <c r="B4189" s="157" t="s">
        <v>426</v>
      </c>
      <c r="C4189" s="120" t="s">
        <v>77</v>
      </c>
      <c r="D4189" s="16" t="s">
        <v>18</v>
      </c>
      <c r="E4189" s="16">
        <v>20</v>
      </c>
      <c r="F4189" s="16" t="s">
        <v>19</v>
      </c>
      <c r="G4189" s="85" t="s">
        <v>78</v>
      </c>
      <c r="H4189" s="94">
        <f>+H4190+H4205</f>
        <v>19419071000</v>
      </c>
      <c r="I4189" s="94">
        <f>+I4190+I4205</f>
        <v>0</v>
      </c>
      <c r="J4189" s="94">
        <f>+J4190+J4205</f>
        <v>0</v>
      </c>
      <c r="K4189" s="94">
        <f>+K4190+K4205</f>
        <v>202547667</v>
      </c>
      <c r="L4189" s="94">
        <f>+L4190+L4205</f>
        <v>266903467</v>
      </c>
      <c r="M4189" s="94">
        <f t="shared" si="2049"/>
        <v>-64355800</v>
      </c>
      <c r="N4189" s="94">
        <f>+N4190+N4205</f>
        <v>19354715200</v>
      </c>
      <c r="O4189" s="94">
        <f t="shared" ref="O4189:R4189" si="2080">+O4190+O4205</f>
        <v>16139862317.130001</v>
      </c>
      <c r="P4189" s="94">
        <f t="shared" si="2080"/>
        <v>14848650046.389999</v>
      </c>
      <c r="Q4189" s="94">
        <f t="shared" si="2080"/>
        <v>6862776047.4800005</v>
      </c>
      <c r="R4189" s="96">
        <f t="shared" si="2080"/>
        <v>6653198108.4800005</v>
      </c>
    </row>
    <row r="4190" spans="1:18" ht="18.600000000000001" thickBot="1" x14ac:dyDescent="0.35">
      <c r="A4190" s="2">
        <v>2022</v>
      </c>
      <c r="B4190" s="157" t="s">
        <v>426</v>
      </c>
      <c r="C4190" s="120" t="s">
        <v>79</v>
      </c>
      <c r="D4190" s="16" t="s">
        <v>18</v>
      </c>
      <c r="E4190" s="16">
        <v>20</v>
      </c>
      <c r="F4190" s="16" t="s">
        <v>19</v>
      </c>
      <c r="G4190" s="85" t="s">
        <v>80</v>
      </c>
      <c r="H4190" s="95">
        <f>+H4191+H4195+H4203</f>
        <v>189934492</v>
      </c>
      <c r="I4190" s="95">
        <f t="shared" ref="I4190:R4190" si="2081">+I4191+I4195+I4203</f>
        <v>0</v>
      </c>
      <c r="J4190" s="95">
        <f t="shared" si="2081"/>
        <v>0</v>
      </c>
      <c r="K4190" s="95">
        <f t="shared" si="2081"/>
        <v>57527667</v>
      </c>
      <c r="L4190" s="95">
        <f t="shared" si="2081"/>
        <v>0</v>
      </c>
      <c r="M4190" s="95">
        <f>+I4190-J4190+K4190-L4190</f>
        <v>57527667</v>
      </c>
      <c r="N4190" s="95">
        <f t="shared" si="2081"/>
        <v>247462159</v>
      </c>
      <c r="O4190" s="95">
        <f t="shared" si="2081"/>
        <v>115664257.42999999</v>
      </c>
      <c r="P4190" s="95">
        <f t="shared" si="2081"/>
        <v>67053382.020000011</v>
      </c>
      <c r="Q4190" s="95">
        <f t="shared" si="2081"/>
        <v>30792577.019999996</v>
      </c>
      <c r="R4190" s="97">
        <f t="shared" si="2081"/>
        <v>30792577.019999996</v>
      </c>
    </row>
    <row r="4191" spans="1:18" ht="47.4" thickBot="1" x14ac:dyDescent="0.35">
      <c r="A4191" s="2">
        <v>2022</v>
      </c>
      <c r="B4191" s="157" t="s">
        <v>426</v>
      </c>
      <c r="C4191" s="120" t="s">
        <v>81</v>
      </c>
      <c r="D4191" s="16" t="s">
        <v>18</v>
      </c>
      <c r="E4191" s="16">
        <v>20</v>
      </c>
      <c r="F4191" s="16" t="s">
        <v>19</v>
      </c>
      <c r="G4191" s="85" t="s">
        <v>82</v>
      </c>
      <c r="H4191" s="95">
        <f>+H4192+H4193+H4194</f>
        <v>22285314</v>
      </c>
      <c r="I4191" s="95">
        <f>+I4192+I4193+I4194</f>
        <v>0</v>
      </c>
      <c r="J4191" s="95">
        <f>+J4192+J4193+J4194</f>
        <v>0</v>
      </c>
      <c r="K4191" s="95">
        <f>+K4192+K4193+K4194</f>
        <v>0</v>
      </c>
      <c r="L4191" s="95">
        <f>+L4192+L4193+L4194</f>
        <v>0</v>
      </c>
      <c r="M4191" s="95">
        <f t="shared" si="2049"/>
        <v>0</v>
      </c>
      <c r="N4191" s="95">
        <f>+N4192+N4193+N4194</f>
        <v>22285314</v>
      </c>
      <c r="O4191" s="95">
        <f t="shared" ref="O4191:R4191" si="2082">+O4192+O4193+O4194</f>
        <v>8349388.8599999994</v>
      </c>
      <c r="P4191" s="95">
        <f t="shared" si="2082"/>
        <v>8347403.6999999993</v>
      </c>
      <c r="Q4191" s="95">
        <f t="shared" si="2082"/>
        <v>5332679.7</v>
      </c>
      <c r="R4191" s="97">
        <f t="shared" si="2082"/>
        <v>5332679.7</v>
      </c>
    </row>
    <row r="4192" spans="1:18" ht="47.4" thickBot="1" x14ac:dyDescent="0.35">
      <c r="A4192" s="2">
        <v>2022</v>
      </c>
      <c r="B4192" s="157" t="s">
        <v>426</v>
      </c>
      <c r="C4192" s="121" t="s">
        <v>83</v>
      </c>
      <c r="D4192" s="21" t="s">
        <v>18</v>
      </c>
      <c r="E4192" s="21">
        <v>20</v>
      </c>
      <c r="F4192" s="21" t="s">
        <v>19</v>
      </c>
      <c r="G4192" s="88" t="s">
        <v>84</v>
      </c>
      <c r="H4192" s="90">
        <v>17785314</v>
      </c>
      <c r="I4192" s="90">
        <v>0</v>
      </c>
      <c r="J4192" s="90">
        <v>0</v>
      </c>
      <c r="K4192" s="90">
        <v>0</v>
      </c>
      <c r="L4192" s="90">
        <v>0</v>
      </c>
      <c r="M4192" s="90">
        <f t="shared" ref="M4192:M4262" si="2083">+I4192-J4192+K4192-L4192</f>
        <v>0</v>
      </c>
      <c r="N4192" s="90">
        <f>+H4192+M4192</f>
        <v>17785314</v>
      </c>
      <c r="O4192" s="92">
        <v>7015779.2599999998</v>
      </c>
      <c r="P4192" s="92">
        <v>7014794.0999999996</v>
      </c>
      <c r="Q4192" s="90">
        <v>4000070.1</v>
      </c>
      <c r="R4192" s="91">
        <v>4000070.1</v>
      </c>
    </row>
    <row r="4193" spans="1:18" ht="31.8" thickBot="1" x14ac:dyDescent="0.35">
      <c r="A4193" s="2">
        <v>2022</v>
      </c>
      <c r="B4193" s="157" t="s">
        <v>426</v>
      </c>
      <c r="C4193" s="121" t="s">
        <v>85</v>
      </c>
      <c r="D4193" s="21" t="s">
        <v>18</v>
      </c>
      <c r="E4193" s="21">
        <v>20</v>
      </c>
      <c r="F4193" s="21" t="s">
        <v>19</v>
      </c>
      <c r="G4193" s="88" t="s">
        <v>86</v>
      </c>
      <c r="H4193" s="90">
        <v>1500000</v>
      </c>
      <c r="I4193" s="90">
        <v>0</v>
      </c>
      <c r="J4193" s="90">
        <v>0</v>
      </c>
      <c r="K4193" s="90">
        <v>0</v>
      </c>
      <c r="L4193" s="90">
        <v>0</v>
      </c>
      <c r="M4193" s="90">
        <f t="shared" si="2083"/>
        <v>0</v>
      </c>
      <c r="N4193" s="90">
        <f>+H4193+M4193</f>
        <v>1500000</v>
      </c>
      <c r="O4193" s="92">
        <v>1333609.6000000001</v>
      </c>
      <c r="P4193" s="92">
        <v>1332609.6000000001</v>
      </c>
      <c r="Q4193" s="90">
        <v>1332609.6000000001</v>
      </c>
      <c r="R4193" s="91">
        <v>1332609.6000000001</v>
      </c>
    </row>
    <row r="4194" spans="1:18" ht="18.600000000000001" thickBot="1" x14ac:dyDescent="0.35">
      <c r="A4194" s="2">
        <v>2022</v>
      </c>
      <c r="B4194" s="157" t="s">
        <v>426</v>
      </c>
      <c r="C4194" s="121" t="s">
        <v>457</v>
      </c>
      <c r="D4194" s="21" t="s">
        <v>18</v>
      </c>
      <c r="E4194" s="21">
        <v>20</v>
      </c>
      <c r="F4194" s="21" t="s">
        <v>19</v>
      </c>
      <c r="G4194" s="88" t="s">
        <v>458</v>
      </c>
      <c r="H4194" s="90">
        <v>3000000</v>
      </c>
      <c r="I4194" s="90">
        <v>0</v>
      </c>
      <c r="J4194" s="90">
        <v>0</v>
      </c>
      <c r="K4194" s="90">
        <v>0</v>
      </c>
      <c r="L4194" s="90">
        <v>0</v>
      </c>
      <c r="M4194" s="90">
        <f t="shared" si="2083"/>
        <v>0</v>
      </c>
      <c r="N4194" s="90">
        <f>+H4194+M4194</f>
        <v>3000000</v>
      </c>
      <c r="O4194" s="92">
        <v>0</v>
      </c>
      <c r="P4194" s="92">
        <v>0</v>
      </c>
      <c r="Q4194" s="90">
        <v>0</v>
      </c>
      <c r="R4194" s="91">
        <v>0</v>
      </c>
    </row>
    <row r="4195" spans="1:18" ht="31.8" thickBot="1" x14ac:dyDescent="0.35">
      <c r="A4195" s="2">
        <v>2022</v>
      </c>
      <c r="B4195" s="157" t="s">
        <v>426</v>
      </c>
      <c r="C4195" s="122" t="s">
        <v>87</v>
      </c>
      <c r="D4195" s="16" t="s">
        <v>18</v>
      </c>
      <c r="E4195" s="16">
        <v>20</v>
      </c>
      <c r="F4195" s="16" t="s">
        <v>19</v>
      </c>
      <c r="G4195" s="85" t="s">
        <v>88</v>
      </c>
      <c r="H4195" s="95">
        <f>+H4197+H4198+H4200+H4201+H4202+H4199+H4196</f>
        <v>167649178</v>
      </c>
      <c r="I4195" s="95">
        <f t="shared" ref="I4195:L4195" si="2084">+I4197+I4198+I4200+I4201+I4202+I4199+I4196</f>
        <v>0</v>
      </c>
      <c r="J4195" s="95">
        <f t="shared" si="2084"/>
        <v>0</v>
      </c>
      <c r="K4195" s="95">
        <f t="shared" si="2084"/>
        <v>48602667</v>
      </c>
      <c r="L4195" s="95">
        <f t="shared" si="2084"/>
        <v>0</v>
      </c>
      <c r="M4195" s="95">
        <f>+I4195-J4195+K4195-L4195</f>
        <v>48602667</v>
      </c>
      <c r="N4195" s="95">
        <f>+N4197+N4198+N4200+N4201+N4202+N4199+N4196</f>
        <v>216251845</v>
      </c>
      <c r="O4195" s="95">
        <f t="shared" ref="O4195:R4195" si="2085">+O4197+O4198+O4200+O4201+O4202+O4199+O4196</f>
        <v>107314868.56999999</v>
      </c>
      <c r="P4195" s="95">
        <f t="shared" si="2085"/>
        <v>58705978.320000008</v>
      </c>
      <c r="Q4195" s="95">
        <f t="shared" si="2085"/>
        <v>25459897.319999997</v>
      </c>
      <c r="R4195" s="97">
        <f t="shared" si="2085"/>
        <v>25459897.319999997</v>
      </c>
    </row>
    <row r="4196" spans="1:18" ht="31.8" thickBot="1" x14ac:dyDescent="0.35">
      <c r="A4196" s="2">
        <v>2022</v>
      </c>
      <c r="B4196" s="157" t="s">
        <v>426</v>
      </c>
      <c r="C4196" s="121" t="s">
        <v>482</v>
      </c>
      <c r="D4196" s="21" t="s">
        <v>18</v>
      </c>
      <c r="E4196" s="21">
        <v>20</v>
      </c>
      <c r="F4196" s="21" t="s">
        <v>19</v>
      </c>
      <c r="G4196" s="88" t="s">
        <v>483</v>
      </c>
      <c r="H4196" s="90">
        <v>0</v>
      </c>
      <c r="I4196" s="90">
        <v>0</v>
      </c>
      <c r="J4196" s="90">
        <v>0</v>
      </c>
      <c r="K4196" s="90">
        <v>7056000</v>
      </c>
      <c r="L4196" s="90">
        <v>0</v>
      </c>
      <c r="M4196" s="90">
        <f t="shared" ref="M4196" si="2086">+I4196-J4196+K4196-L4196</f>
        <v>7056000</v>
      </c>
      <c r="N4196" s="90">
        <f>+H4196+M4196</f>
        <v>7056000</v>
      </c>
      <c r="O4196" s="92">
        <v>7056000</v>
      </c>
      <c r="P4196" s="92">
        <v>0</v>
      </c>
      <c r="Q4196" s="90">
        <v>0</v>
      </c>
      <c r="R4196" s="91">
        <v>0</v>
      </c>
    </row>
    <row r="4197" spans="1:18" ht="31.8" thickBot="1" x14ac:dyDescent="0.35">
      <c r="A4197" s="2">
        <v>2022</v>
      </c>
      <c r="B4197" s="157" t="s">
        <v>426</v>
      </c>
      <c r="C4197" s="123" t="s">
        <v>89</v>
      </c>
      <c r="D4197" s="21" t="s">
        <v>18</v>
      </c>
      <c r="E4197" s="21">
        <v>20</v>
      </c>
      <c r="F4197" s="21" t="s">
        <v>19</v>
      </c>
      <c r="G4197" s="88" t="s">
        <v>90</v>
      </c>
      <c r="H4197" s="90">
        <v>97696672</v>
      </c>
      <c r="I4197" s="90">
        <v>0</v>
      </c>
      <c r="J4197" s="90">
        <v>0</v>
      </c>
      <c r="K4197" s="90">
        <v>0</v>
      </c>
      <c r="L4197" s="90">
        <v>0</v>
      </c>
      <c r="M4197" s="90">
        <f t="shared" si="2083"/>
        <v>0</v>
      </c>
      <c r="N4197" s="90">
        <f t="shared" ref="N4197:N4202" si="2087">+H4197+M4197</f>
        <v>97696672</v>
      </c>
      <c r="O4197" s="92">
        <v>3362759.31</v>
      </c>
      <c r="P4197" s="92">
        <v>3361764.79</v>
      </c>
      <c r="Q4197" s="90">
        <v>1242554.79</v>
      </c>
      <c r="R4197" s="91">
        <v>1242554.79</v>
      </c>
    </row>
    <row r="4198" spans="1:18" ht="47.4" thickBot="1" x14ac:dyDescent="0.35">
      <c r="A4198" s="2">
        <v>2022</v>
      </c>
      <c r="B4198" s="157" t="s">
        <v>426</v>
      </c>
      <c r="C4198" s="123" t="s">
        <v>91</v>
      </c>
      <c r="D4198" s="21" t="s">
        <v>18</v>
      </c>
      <c r="E4198" s="21">
        <v>20</v>
      </c>
      <c r="F4198" s="21" t="s">
        <v>19</v>
      </c>
      <c r="G4198" s="88" t="s">
        <v>92</v>
      </c>
      <c r="H4198" s="90">
        <v>53360773</v>
      </c>
      <c r="I4198" s="90">
        <v>0</v>
      </c>
      <c r="J4198" s="90">
        <v>0</v>
      </c>
      <c r="K4198" s="90">
        <v>0</v>
      </c>
      <c r="L4198" s="90">
        <v>0</v>
      </c>
      <c r="M4198" s="90">
        <f t="shared" si="2083"/>
        <v>0</v>
      </c>
      <c r="N4198" s="90">
        <f t="shared" si="2087"/>
        <v>53360773</v>
      </c>
      <c r="O4198" s="92">
        <v>47257132</v>
      </c>
      <c r="P4198" s="92">
        <v>47256289.770000003</v>
      </c>
      <c r="Q4198" s="90">
        <v>22934973.77</v>
      </c>
      <c r="R4198" s="91">
        <v>22934973.77</v>
      </c>
    </row>
    <row r="4199" spans="1:18" ht="18.600000000000001" thickBot="1" x14ac:dyDescent="0.35">
      <c r="A4199" s="2">
        <v>2022</v>
      </c>
      <c r="B4199" s="157" t="s">
        <v>426</v>
      </c>
      <c r="C4199" s="123" t="s">
        <v>93</v>
      </c>
      <c r="D4199" s="21" t="s">
        <v>18</v>
      </c>
      <c r="E4199" s="21">
        <v>20</v>
      </c>
      <c r="F4199" s="21" t="s">
        <v>19</v>
      </c>
      <c r="G4199" s="88" t="s">
        <v>94</v>
      </c>
      <c r="H4199" s="90">
        <v>3000000</v>
      </c>
      <c r="I4199" s="90">
        <v>0</v>
      </c>
      <c r="J4199" s="90">
        <v>0</v>
      </c>
      <c r="K4199" s="90">
        <v>0</v>
      </c>
      <c r="L4199" s="90">
        <v>0</v>
      </c>
      <c r="M4199" s="90">
        <f t="shared" si="2083"/>
        <v>0</v>
      </c>
      <c r="N4199" s="90">
        <f t="shared" si="2087"/>
        <v>3000000</v>
      </c>
      <c r="O4199" s="92">
        <v>282700</v>
      </c>
      <c r="P4199" s="92">
        <v>281700</v>
      </c>
      <c r="Q4199" s="90">
        <v>281700</v>
      </c>
      <c r="R4199" s="91">
        <v>281700</v>
      </c>
    </row>
    <row r="4200" spans="1:18" ht="47.4" thickBot="1" x14ac:dyDescent="0.35">
      <c r="A4200" s="2">
        <v>2022</v>
      </c>
      <c r="B4200" s="157" t="s">
        <v>426</v>
      </c>
      <c r="C4200" s="123" t="s">
        <v>95</v>
      </c>
      <c r="D4200" s="21" t="s">
        <v>18</v>
      </c>
      <c r="E4200" s="21">
        <v>20</v>
      </c>
      <c r="F4200" s="21" t="s">
        <v>19</v>
      </c>
      <c r="G4200" s="88" t="s">
        <v>96</v>
      </c>
      <c r="H4200" s="90">
        <v>3492117</v>
      </c>
      <c r="I4200" s="90">
        <v>0</v>
      </c>
      <c r="J4200" s="90">
        <v>0</v>
      </c>
      <c r="K4200" s="90">
        <v>2000000</v>
      </c>
      <c r="L4200" s="90">
        <v>0</v>
      </c>
      <c r="M4200" s="90">
        <f t="shared" si="2083"/>
        <v>2000000</v>
      </c>
      <c r="N4200" s="90">
        <f t="shared" si="2087"/>
        <v>5492117</v>
      </c>
      <c r="O4200" s="92">
        <v>3505315.26</v>
      </c>
      <c r="P4200" s="92">
        <v>1504316.77</v>
      </c>
      <c r="Q4200" s="90">
        <v>1000056.77</v>
      </c>
      <c r="R4200" s="91">
        <v>1000056.77</v>
      </c>
    </row>
    <row r="4201" spans="1:18" ht="18.600000000000001" thickBot="1" x14ac:dyDescent="0.35">
      <c r="A4201" s="2">
        <v>2022</v>
      </c>
      <c r="B4201" s="157" t="s">
        <v>426</v>
      </c>
      <c r="C4201" s="123" t="s">
        <v>97</v>
      </c>
      <c r="D4201" s="21" t="s">
        <v>18</v>
      </c>
      <c r="E4201" s="21">
        <v>20</v>
      </c>
      <c r="F4201" s="21" t="s">
        <v>19</v>
      </c>
      <c r="G4201" s="88" t="s">
        <v>98</v>
      </c>
      <c r="H4201" s="90">
        <v>8099616</v>
      </c>
      <c r="I4201" s="90">
        <v>0</v>
      </c>
      <c r="J4201" s="90">
        <v>0</v>
      </c>
      <c r="K4201" s="90">
        <v>2546667</v>
      </c>
      <c r="L4201" s="90">
        <v>0</v>
      </c>
      <c r="M4201" s="90">
        <f t="shared" si="2083"/>
        <v>2546667</v>
      </c>
      <c r="N4201" s="90">
        <f t="shared" si="2087"/>
        <v>10646283</v>
      </c>
      <c r="O4201" s="92">
        <v>8848962</v>
      </c>
      <c r="P4201" s="92">
        <v>6301296.5599999996</v>
      </c>
      <c r="Q4201" s="90">
        <v>1.56</v>
      </c>
      <c r="R4201" s="91">
        <v>1.56</v>
      </c>
    </row>
    <row r="4202" spans="1:18" ht="18.600000000000001" thickBot="1" x14ac:dyDescent="0.35">
      <c r="A4202" s="2">
        <v>2022</v>
      </c>
      <c r="B4202" s="157" t="s">
        <v>426</v>
      </c>
      <c r="C4202" s="123" t="s">
        <v>99</v>
      </c>
      <c r="D4202" s="21" t="s">
        <v>18</v>
      </c>
      <c r="E4202" s="21">
        <v>20</v>
      </c>
      <c r="F4202" s="21" t="s">
        <v>19</v>
      </c>
      <c r="G4202" s="88" t="s">
        <v>100</v>
      </c>
      <c r="H4202" s="90">
        <v>2000000</v>
      </c>
      <c r="I4202" s="90">
        <v>0</v>
      </c>
      <c r="J4202" s="90">
        <v>0</v>
      </c>
      <c r="K4202" s="90">
        <v>37000000</v>
      </c>
      <c r="L4202" s="90">
        <v>0</v>
      </c>
      <c r="M4202" s="90">
        <f t="shared" si="2083"/>
        <v>37000000</v>
      </c>
      <c r="N4202" s="90">
        <f t="shared" si="2087"/>
        <v>39000000</v>
      </c>
      <c r="O4202" s="92">
        <v>37002000</v>
      </c>
      <c r="P4202" s="92">
        <v>610.42999999999995</v>
      </c>
      <c r="Q4202" s="90">
        <v>610.42999999999995</v>
      </c>
      <c r="R4202" s="91">
        <v>610.42999999999995</v>
      </c>
    </row>
    <row r="4203" spans="1:18" ht="31.8" thickBot="1" x14ac:dyDescent="0.35">
      <c r="A4203" s="2">
        <v>2022</v>
      </c>
      <c r="B4203" s="157" t="s">
        <v>426</v>
      </c>
      <c r="C4203" s="120" t="s">
        <v>422</v>
      </c>
      <c r="D4203" s="16" t="s">
        <v>18</v>
      </c>
      <c r="E4203" s="16">
        <v>20</v>
      </c>
      <c r="F4203" s="16" t="s">
        <v>19</v>
      </c>
      <c r="G4203" s="85" t="s">
        <v>423</v>
      </c>
      <c r="H4203" s="95">
        <f>+H4204</f>
        <v>0</v>
      </c>
      <c r="I4203" s="95">
        <f>+I4204</f>
        <v>0</v>
      </c>
      <c r="J4203" s="95">
        <f>+J4204</f>
        <v>0</v>
      </c>
      <c r="K4203" s="95">
        <f>+K4204</f>
        <v>8925000</v>
      </c>
      <c r="L4203" s="95">
        <f>+L4204</f>
        <v>0</v>
      </c>
      <c r="M4203" s="95">
        <f>+I4203-J4203+K4203-L4203</f>
        <v>8925000</v>
      </c>
      <c r="N4203" s="95">
        <f>+N4204</f>
        <v>8925000</v>
      </c>
      <c r="O4203" s="95">
        <f t="shared" ref="O4203:R4203" si="2088">+O4204</f>
        <v>0</v>
      </c>
      <c r="P4203" s="95">
        <f t="shared" si="2088"/>
        <v>0</v>
      </c>
      <c r="Q4203" s="95">
        <f t="shared" si="2088"/>
        <v>0</v>
      </c>
      <c r="R4203" s="97">
        <f t="shared" si="2088"/>
        <v>0</v>
      </c>
    </row>
    <row r="4204" spans="1:18" ht="31.8" thickBot="1" x14ac:dyDescent="0.35">
      <c r="A4204" s="2">
        <v>2022</v>
      </c>
      <c r="B4204" s="157" t="s">
        <v>426</v>
      </c>
      <c r="C4204" s="121" t="s">
        <v>424</v>
      </c>
      <c r="D4204" s="21" t="s">
        <v>18</v>
      </c>
      <c r="E4204" s="21">
        <v>20</v>
      </c>
      <c r="F4204" s="21" t="s">
        <v>19</v>
      </c>
      <c r="G4204" s="88" t="s">
        <v>425</v>
      </c>
      <c r="H4204" s="90">
        <v>0</v>
      </c>
      <c r="I4204" s="90">
        <v>0</v>
      </c>
      <c r="J4204" s="90">
        <v>0</v>
      </c>
      <c r="K4204" s="90">
        <v>8925000</v>
      </c>
      <c r="L4204" s="90">
        <v>0</v>
      </c>
      <c r="M4204" s="90">
        <f>+I4204-J4204+K4204-L4204</f>
        <v>8925000</v>
      </c>
      <c r="N4204" s="90">
        <f>+H4204+M4204</f>
        <v>8925000</v>
      </c>
      <c r="O4204" s="92">
        <v>0</v>
      </c>
      <c r="P4204" s="92">
        <v>0</v>
      </c>
      <c r="Q4204" s="90">
        <v>0</v>
      </c>
      <c r="R4204" s="91">
        <v>0</v>
      </c>
    </row>
    <row r="4205" spans="1:18" ht="18.600000000000001" thickBot="1" x14ac:dyDescent="0.35">
      <c r="A4205" s="2">
        <v>2022</v>
      </c>
      <c r="B4205" s="157" t="s">
        <v>426</v>
      </c>
      <c r="C4205" s="120" t="s">
        <v>101</v>
      </c>
      <c r="D4205" s="16" t="s">
        <v>18</v>
      </c>
      <c r="E4205" s="16">
        <v>20</v>
      </c>
      <c r="F4205" s="16" t="s">
        <v>19</v>
      </c>
      <c r="G4205" s="85" t="s">
        <v>102</v>
      </c>
      <c r="H4205" s="95">
        <f>+H4208+H4219+H4226+H4232+H4215+H4206</f>
        <v>19229136508</v>
      </c>
      <c r="I4205" s="95">
        <f>+I4208+I4219+I4226+I4232+I4215+I4206</f>
        <v>0</v>
      </c>
      <c r="J4205" s="95">
        <f>+J4208+J4219+J4226+J4232+J4215+J4206</f>
        <v>0</v>
      </c>
      <c r="K4205" s="95">
        <f>+K4208+K4219+K4226+K4232+K4215+K4206</f>
        <v>145020000</v>
      </c>
      <c r="L4205" s="95">
        <f t="shared" ref="L4205" si="2089">+L4208+L4219+L4226+L4232+L4215+L4206</f>
        <v>266903467</v>
      </c>
      <c r="M4205" s="95">
        <f t="shared" si="2083"/>
        <v>-121883467</v>
      </c>
      <c r="N4205" s="95">
        <f>+N4208+N4219+N4226+N4232+N4215+N4206</f>
        <v>19107253041</v>
      </c>
      <c r="O4205" s="95">
        <f t="shared" ref="O4205:R4205" si="2090">+O4208+O4219+O4226+O4232+O4215+O4206</f>
        <v>16024198059.700001</v>
      </c>
      <c r="P4205" s="95">
        <f t="shared" si="2090"/>
        <v>14781596664.369999</v>
      </c>
      <c r="Q4205" s="95">
        <f t="shared" si="2090"/>
        <v>6831983470.46</v>
      </c>
      <c r="R4205" s="97">
        <f t="shared" si="2090"/>
        <v>6622405531.46</v>
      </c>
    </row>
    <row r="4206" spans="1:18" ht="18.600000000000001" thickBot="1" x14ac:dyDescent="0.35">
      <c r="A4206" s="2">
        <v>2022</v>
      </c>
      <c r="B4206" s="157" t="s">
        <v>426</v>
      </c>
      <c r="C4206" s="120" t="s">
        <v>484</v>
      </c>
      <c r="D4206" s="16" t="s">
        <v>18</v>
      </c>
      <c r="E4206" s="16">
        <v>20</v>
      </c>
      <c r="F4206" s="16" t="s">
        <v>19</v>
      </c>
      <c r="G4206" s="85" t="s">
        <v>485</v>
      </c>
      <c r="H4206" s="95">
        <f>+H4207</f>
        <v>0</v>
      </c>
      <c r="I4206" s="95">
        <f>+I4207</f>
        <v>0</v>
      </c>
      <c r="J4206" s="95">
        <f>+J4207</f>
        <v>0</v>
      </c>
      <c r="K4206" s="95">
        <f>+K4207</f>
        <v>10000000</v>
      </c>
      <c r="L4206" s="95">
        <f>+L4207</f>
        <v>0</v>
      </c>
      <c r="M4206" s="95">
        <f>+I4206-J4206+K4206-L4206</f>
        <v>10000000</v>
      </c>
      <c r="N4206" s="95">
        <f>+N4207</f>
        <v>10000000</v>
      </c>
      <c r="O4206" s="95">
        <f t="shared" ref="O4206:R4206" si="2091">+O4207</f>
        <v>10000000</v>
      </c>
      <c r="P4206" s="95">
        <f t="shared" si="2091"/>
        <v>0</v>
      </c>
      <c r="Q4206" s="95">
        <f t="shared" si="2091"/>
        <v>0</v>
      </c>
      <c r="R4206" s="97">
        <f t="shared" si="2091"/>
        <v>0</v>
      </c>
    </row>
    <row r="4207" spans="1:18" ht="18.600000000000001" thickBot="1" x14ac:dyDescent="0.35">
      <c r="A4207" s="2">
        <v>2022</v>
      </c>
      <c r="B4207" s="157" t="s">
        <v>426</v>
      </c>
      <c r="C4207" s="121" t="s">
        <v>486</v>
      </c>
      <c r="D4207" s="21" t="s">
        <v>18</v>
      </c>
      <c r="E4207" s="21">
        <v>20</v>
      </c>
      <c r="F4207" s="21" t="s">
        <v>19</v>
      </c>
      <c r="G4207" s="88" t="s">
        <v>487</v>
      </c>
      <c r="H4207" s="90">
        <v>0</v>
      </c>
      <c r="I4207" s="90">
        <v>0</v>
      </c>
      <c r="J4207" s="90">
        <v>0</v>
      </c>
      <c r="K4207" s="90">
        <v>10000000</v>
      </c>
      <c r="L4207" s="90">
        <v>0</v>
      </c>
      <c r="M4207" s="90">
        <f>+I4207-J4207+K4207-L4207</f>
        <v>10000000</v>
      </c>
      <c r="N4207" s="90">
        <f>+H4207+M4207</f>
        <v>10000000</v>
      </c>
      <c r="O4207" s="92">
        <v>10000000</v>
      </c>
      <c r="P4207" s="92">
        <v>0</v>
      </c>
      <c r="Q4207" s="90">
        <v>0</v>
      </c>
      <c r="R4207" s="91">
        <v>0</v>
      </c>
    </row>
    <row r="4208" spans="1:18" ht="63" thickBot="1" x14ac:dyDescent="0.35">
      <c r="A4208" s="2">
        <v>2022</v>
      </c>
      <c r="B4208" s="157" t="s">
        <v>426</v>
      </c>
      <c r="C4208" s="120" t="s">
        <v>103</v>
      </c>
      <c r="D4208" s="16" t="s">
        <v>18</v>
      </c>
      <c r="E4208" s="16">
        <v>20</v>
      </c>
      <c r="F4208" s="16" t="s">
        <v>19</v>
      </c>
      <c r="G4208" s="85" t="s">
        <v>104</v>
      </c>
      <c r="H4208" s="95">
        <f>+H4209+H4212+H4213+H4214+H4211+H4210</f>
        <v>952153325</v>
      </c>
      <c r="I4208" s="95">
        <f>+I4209+I4212+I4213+I4214+I4211+I4210</f>
        <v>0</v>
      </c>
      <c r="J4208" s="95">
        <f>+J4209+J4212+J4213+J4214+J4211+J4210</f>
        <v>0</v>
      </c>
      <c r="K4208" s="95">
        <f>+K4209+K4212+K4213+K4214+K4211+K4210</f>
        <v>45000000</v>
      </c>
      <c r="L4208" s="95">
        <f>+L4209+L4212+L4213+L4214+L4211+L4210</f>
        <v>0</v>
      </c>
      <c r="M4208" s="95">
        <f t="shared" si="2083"/>
        <v>45000000</v>
      </c>
      <c r="N4208" s="95">
        <f>+N4209+N4212+N4213+N4214+N4211+N4210</f>
        <v>997153325</v>
      </c>
      <c r="O4208" s="95">
        <f t="shared" ref="O4208:R4208" si="2092">+O4209+O4212+O4213+O4214+O4211+O4210</f>
        <v>753474694.27999997</v>
      </c>
      <c r="P4208" s="95">
        <f t="shared" si="2092"/>
        <v>469882143.09000003</v>
      </c>
      <c r="Q4208" s="95">
        <f t="shared" si="2092"/>
        <v>281302573.43000001</v>
      </c>
      <c r="R4208" s="97">
        <f t="shared" si="2092"/>
        <v>281302573.43000001</v>
      </c>
    </row>
    <row r="4209" spans="1:18" ht="31.8" thickBot="1" x14ac:dyDescent="0.35">
      <c r="A4209" s="2">
        <v>2022</v>
      </c>
      <c r="B4209" s="157" t="s">
        <v>426</v>
      </c>
      <c r="C4209" s="121" t="s">
        <v>105</v>
      </c>
      <c r="D4209" s="21" t="s">
        <v>18</v>
      </c>
      <c r="E4209" s="21">
        <v>20</v>
      </c>
      <c r="F4209" s="21" t="s">
        <v>19</v>
      </c>
      <c r="G4209" s="88" t="s">
        <v>106</v>
      </c>
      <c r="H4209" s="90">
        <v>16420000</v>
      </c>
      <c r="I4209" s="90">
        <v>0</v>
      </c>
      <c r="J4209" s="90">
        <v>0</v>
      </c>
      <c r="K4209" s="90">
        <v>0</v>
      </c>
      <c r="L4209" s="90">
        <v>0</v>
      </c>
      <c r="M4209" s="90">
        <f t="shared" si="2083"/>
        <v>0</v>
      </c>
      <c r="N4209" s="90">
        <f t="shared" ref="N4209:N4214" si="2093">+H4209+M4209</f>
        <v>16420000</v>
      </c>
      <c r="O4209" s="92">
        <v>3899396.95</v>
      </c>
      <c r="P4209" s="92">
        <v>3899396.95</v>
      </c>
      <c r="Q4209" s="90">
        <v>3899396.95</v>
      </c>
      <c r="R4209" s="91">
        <v>3899396.95</v>
      </c>
    </row>
    <row r="4210" spans="1:18" ht="18.600000000000001" thickBot="1" x14ac:dyDescent="0.35">
      <c r="A4210" s="2">
        <v>2022</v>
      </c>
      <c r="B4210" s="157" t="s">
        <v>426</v>
      </c>
      <c r="C4210" s="121" t="s">
        <v>443</v>
      </c>
      <c r="D4210" s="21" t="s">
        <v>18</v>
      </c>
      <c r="E4210" s="21">
        <v>20</v>
      </c>
      <c r="F4210" s="21" t="s">
        <v>19</v>
      </c>
      <c r="G4210" s="88" t="s">
        <v>444</v>
      </c>
      <c r="H4210" s="90">
        <v>86852600</v>
      </c>
      <c r="I4210" s="90">
        <v>0</v>
      </c>
      <c r="J4210" s="90">
        <v>0</v>
      </c>
      <c r="K4210" s="90">
        <v>45000000</v>
      </c>
      <c r="L4210" s="90">
        <v>0</v>
      </c>
      <c r="M4210" s="90">
        <f t="shared" si="2083"/>
        <v>45000000</v>
      </c>
      <c r="N4210" s="90">
        <f t="shared" si="2093"/>
        <v>131852600</v>
      </c>
      <c r="O4210" s="92">
        <v>130539048</v>
      </c>
      <c r="P4210" s="92">
        <v>130538056.8</v>
      </c>
      <c r="Q4210" s="90">
        <v>130538056.8</v>
      </c>
      <c r="R4210" s="91">
        <v>130538056.8</v>
      </c>
    </row>
    <row r="4211" spans="1:18" ht="18.600000000000001" thickBot="1" x14ac:dyDescent="0.35">
      <c r="A4211" s="2">
        <v>2022</v>
      </c>
      <c r="B4211" s="157" t="s">
        <v>426</v>
      </c>
      <c r="C4211" s="121" t="s">
        <v>397</v>
      </c>
      <c r="D4211" s="21" t="s">
        <v>18</v>
      </c>
      <c r="E4211" s="21">
        <v>20</v>
      </c>
      <c r="F4211" s="21" t="s">
        <v>19</v>
      </c>
      <c r="G4211" s="88" t="s">
        <v>398</v>
      </c>
      <c r="H4211" s="90">
        <v>15717514</v>
      </c>
      <c r="I4211" s="90">
        <v>0</v>
      </c>
      <c r="J4211" s="90">
        <v>0</v>
      </c>
      <c r="K4211" s="90">
        <v>0</v>
      </c>
      <c r="L4211" s="90">
        <v>0</v>
      </c>
      <c r="M4211" s="90">
        <f t="shared" si="2083"/>
        <v>0</v>
      </c>
      <c r="N4211" s="90">
        <f t="shared" si="2093"/>
        <v>15717514</v>
      </c>
      <c r="O4211" s="92">
        <v>2942570</v>
      </c>
      <c r="P4211" s="92">
        <v>2941578.95</v>
      </c>
      <c r="Q4211" s="90">
        <v>120008.95</v>
      </c>
      <c r="R4211" s="91">
        <v>120008.95</v>
      </c>
    </row>
    <row r="4212" spans="1:18" ht="18.600000000000001" thickBot="1" x14ac:dyDescent="0.35">
      <c r="A4212" s="2">
        <v>2022</v>
      </c>
      <c r="B4212" s="157" t="s">
        <v>426</v>
      </c>
      <c r="C4212" s="121" t="s">
        <v>107</v>
      </c>
      <c r="D4212" s="21" t="s">
        <v>18</v>
      </c>
      <c r="E4212" s="21">
        <v>20</v>
      </c>
      <c r="F4212" s="21" t="s">
        <v>19</v>
      </c>
      <c r="G4212" s="88" t="s">
        <v>108</v>
      </c>
      <c r="H4212" s="90">
        <v>25215211</v>
      </c>
      <c r="I4212" s="90">
        <v>0</v>
      </c>
      <c r="J4212" s="90">
        <v>0</v>
      </c>
      <c r="K4212" s="90">
        <v>0</v>
      </c>
      <c r="L4212" s="90">
        <v>0</v>
      </c>
      <c r="M4212" s="90">
        <f t="shared" si="2083"/>
        <v>0</v>
      </c>
      <c r="N4212" s="90">
        <f t="shared" si="2093"/>
        <v>25215211</v>
      </c>
      <c r="O4212" s="92">
        <v>5375263.3300000001</v>
      </c>
      <c r="P4212" s="92">
        <v>5374285.5199999996</v>
      </c>
      <c r="Q4212" s="90">
        <v>4178968.86</v>
      </c>
      <c r="R4212" s="91">
        <v>4178968.86</v>
      </c>
    </row>
    <row r="4213" spans="1:18" ht="18.600000000000001" thickBot="1" x14ac:dyDescent="0.35">
      <c r="A4213" s="2">
        <v>2022</v>
      </c>
      <c r="B4213" s="157" t="s">
        <v>426</v>
      </c>
      <c r="C4213" s="121" t="s">
        <v>109</v>
      </c>
      <c r="D4213" s="21" t="s">
        <v>18</v>
      </c>
      <c r="E4213" s="21">
        <v>20</v>
      </c>
      <c r="F4213" s="21" t="s">
        <v>19</v>
      </c>
      <c r="G4213" s="88" t="s">
        <v>110</v>
      </c>
      <c r="H4213" s="90">
        <v>421698000</v>
      </c>
      <c r="I4213" s="90">
        <v>0</v>
      </c>
      <c r="J4213" s="90">
        <v>0</v>
      </c>
      <c r="K4213" s="90">
        <v>0</v>
      </c>
      <c r="L4213" s="90">
        <v>0</v>
      </c>
      <c r="M4213" s="90">
        <f t="shared" si="2083"/>
        <v>0</v>
      </c>
      <c r="N4213" s="90">
        <f t="shared" si="2093"/>
        <v>421698000</v>
      </c>
      <c r="O4213" s="92">
        <v>224468416</v>
      </c>
      <c r="P4213" s="92">
        <v>224380302.87</v>
      </c>
      <c r="Q4213" s="90">
        <v>39817619.869999997</v>
      </c>
      <c r="R4213" s="91">
        <v>39817619.869999997</v>
      </c>
    </row>
    <row r="4214" spans="1:18" ht="31.8" thickBot="1" x14ac:dyDescent="0.35">
      <c r="A4214" s="2">
        <v>2022</v>
      </c>
      <c r="B4214" s="157" t="s">
        <v>426</v>
      </c>
      <c r="C4214" s="121" t="s">
        <v>111</v>
      </c>
      <c r="D4214" s="21" t="s">
        <v>18</v>
      </c>
      <c r="E4214" s="21">
        <v>20</v>
      </c>
      <c r="F4214" s="21" t="s">
        <v>19</v>
      </c>
      <c r="G4214" s="88" t="s">
        <v>112</v>
      </c>
      <c r="H4214" s="90">
        <v>386250000</v>
      </c>
      <c r="I4214" s="90">
        <v>0</v>
      </c>
      <c r="J4214" s="90">
        <v>0</v>
      </c>
      <c r="K4214" s="90">
        <v>0</v>
      </c>
      <c r="L4214" s="90">
        <v>0</v>
      </c>
      <c r="M4214" s="90">
        <f t="shared" si="2083"/>
        <v>0</v>
      </c>
      <c r="N4214" s="90">
        <f t="shared" si="2093"/>
        <v>386250000</v>
      </c>
      <c r="O4214" s="92">
        <v>386250000</v>
      </c>
      <c r="P4214" s="92">
        <v>102748522</v>
      </c>
      <c r="Q4214" s="90">
        <v>102748522</v>
      </c>
      <c r="R4214" s="91">
        <v>102748522</v>
      </c>
    </row>
    <row r="4215" spans="1:18" ht="47.4" thickBot="1" x14ac:dyDescent="0.35">
      <c r="A4215" s="2">
        <v>2022</v>
      </c>
      <c r="B4215" s="157" t="s">
        <v>426</v>
      </c>
      <c r="C4215" s="120" t="s">
        <v>113</v>
      </c>
      <c r="D4215" s="16" t="s">
        <v>18</v>
      </c>
      <c r="E4215" s="16">
        <v>20</v>
      </c>
      <c r="F4215" s="16" t="s">
        <v>19</v>
      </c>
      <c r="G4215" s="85" t="s">
        <v>114</v>
      </c>
      <c r="H4215" s="95">
        <f>+H4216+H4217+H4218</f>
        <v>9992637352</v>
      </c>
      <c r="I4215" s="95">
        <f>+I4216+I4217+I4218</f>
        <v>0</v>
      </c>
      <c r="J4215" s="95">
        <f>+J4216+J4217+J4218</f>
        <v>0</v>
      </c>
      <c r="K4215" s="95">
        <f>+K4216+K4217+K4218</f>
        <v>0</v>
      </c>
      <c r="L4215" s="95">
        <f>+L4216+L4217+L4218</f>
        <v>147903467</v>
      </c>
      <c r="M4215" s="95">
        <f t="shared" si="2083"/>
        <v>-147903467</v>
      </c>
      <c r="N4215" s="95">
        <f>+N4216+N4217+N4218</f>
        <v>9844733885</v>
      </c>
      <c r="O4215" s="95">
        <f t="shared" ref="O4215:R4215" si="2094">+O4216+O4217+O4218</f>
        <v>8009720303.6099997</v>
      </c>
      <c r="P4215" s="95">
        <f t="shared" si="2094"/>
        <v>7463204603.9899998</v>
      </c>
      <c r="Q4215" s="95">
        <f t="shared" si="2094"/>
        <v>4107471117.5799999</v>
      </c>
      <c r="R4215" s="97">
        <f t="shared" si="2094"/>
        <v>4107471117.5799999</v>
      </c>
    </row>
    <row r="4216" spans="1:18" ht="18.600000000000001" thickBot="1" x14ac:dyDescent="0.35">
      <c r="A4216" s="2">
        <v>2022</v>
      </c>
      <c r="B4216" s="157" t="s">
        <v>426</v>
      </c>
      <c r="C4216" s="121" t="s">
        <v>115</v>
      </c>
      <c r="D4216" s="21" t="s">
        <v>18</v>
      </c>
      <c r="E4216" s="21">
        <v>20</v>
      </c>
      <c r="F4216" s="21" t="s">
        <v>19</v>
      </c>
      <c r="G4216" s="88" t="s">
        <v>116</v>
      </c>
      <c r="H4216" s="90">
        <v>1637544870</v>
      </c>
      <c r="I4216" s="90">
        <v>0</v>
      </c>
      <c r="J4216" s="90">
        <v>0</v>
      </c>
      <c r="K4216" s="90">
        <v>0</v>
      </c>
      <c r="L4216" s="90">
        <v>0</v>
      </c>
      <c r="M4216" s="90">
        <f t="shared" si="2083"/>
        <v>0</v>
      </c>
      <c r="N4216" s="90">
        <f>+H4216+M4216</f>
        <v>1637544870</v>
      </c>
      <c r="O4216" s="90">
        <v>1173459321</v>
      </c>
      <c r="P4216" s="90">
        <v>1172101821</v>
      </c>
      <c r="Q4216" s="90">
        <v>1167716025.99</v>
      </c>
      <c r="R4216" s="91">
        <v>1167716025.99</v>
      </c>
    </row>
    <row r="4217" spans="1:18" ht="18.600000000000001" thickBot="1" x14ac:dyDescent="0.35">
      <c r="A4217" s="2">
        <v>2022</v>
      </c>
      <c r="B4217" s="157" t="s">
        <v>426</v>
      </c>
      <c r="C4217" s="121" t="s">
        <v>117</v>
      </c>
      <c r="D4217" s="21" t="s">
        <v>18</v>
      </c>
      <c r="E4217" s="21">
        <v>20</v>
      </c>
      <c r="F4217" s="21" t="s">
        <v>19</v>
      </c>
      <c r="G4217" s="88" t="s">
        <v>118</v>
      </c>
      <c r="H4217" s="90">
        <v>8350831932</v>
      </c>
      <c r="I4217" s="90">
        <v>0</v>
      </c>
      <c r="J4217" s="90">
        <v>0</v>
      </c>
      <c r="K4217" s="90"/>
      <c r="L4217" s="90">
        <f>48021000+99882467</f>
        <v>147903467</v>
      </c>
      <c r="M4217" s="90">
        <f t="shared" si="2083"/>
        <v>-147903467</v>
      </c>
      <c r="N4217" s="90">
        <f>+H4217+M4217</f>
        <v>8202928465</v>
      </c>
      <c r="O4217" s="90">
        <v>6834892585.6099997</v>
      </c>
      <c r="P4217" s="90">
        <v>6289736382.1099997</v>
      </c>
      <c r="Q4217" s="90">
        <v>2939755087.71</v>
      </c>
      <c r="R4217" s="91">
        <v>2939755087.71</v>
      </c>
    </row>
    <row r="4218" spans="1:18" ht="31.8" thickBot="1" x14ac:dyDescent="0.35">
      <c r="A4218" s="2">
        <v>2022</v>
      </c>
      <c r="B4218" s="157" t="s">
        <v>426</v>
      </c>
      <c r="C4218" s="121" t="s">
        <v>119</v>
      </c>
      <c r="D4218" s="21" t="s">
        <v>18</v>
      </c>
      <c r="E4218" s="21">
        <v>20</v>
      </c>
      <c r="F4218" s="21" t="s">
        <v>19</v>
      </c>
      <c r="G4218" s="88" t="s">
        <v>120</v>
      </c>
      <c r="H4218" s="90">
        <v>4260550</v>
      </c>
      <c r="I4218" s="90">
        <v>0</v>
      </c>
      <c r="J4218" s="90">
        <v>0</v>
      </c>
      <c r="K4218" s="90">
        <v>0</v>
      </c>
      <c r="L4218" s="90">
        <v>0</v>
      </c>
      <c r="M4218" s="90">
        <f t="shared" si="2083"/>
        <v>0</v>
      </c>
      <c r="N4218" s="90">
        <f>+H4218+M4218</f>
        <v>4260550</v>
      </c>
      <c r="O4218" s="90">
        <v>1368397</v>
      </c>
      <c r="P4218" s="90">
        <v>1366400.88</v>
      </c>
      <c r="Q4218" s="90">
        <v>3.88</v>
      </c>
      <c r="R4218" s="91">
        <v>3.88</v>
      </c>
    </row>
    <row r="4219" spans="1:18" ht="31.8" thickBot="1" x14ac:dyDescent="0.35">
      <c r="A4219" s="2">
        <v>2022</v>
      </c>
      <c r="B4219" s="157" t="s">
        <v>426</v>
      </c>
      <c r="C4219" s="120" t="s">
        <v>121</v>
      </c>
      <c r="D4219" s="16" t="s">
        <v>18</v>
      </c>
      <c r="E4219" s="16">
        <v>20</v>
      </c>
      <c r="F4219" s="16" t="s">
        <v>19</v>
      </c>
      <c r="G4219" s="85" t="s">
        <v>122</v>
      </c>
      <c r="H4219" s="95">
        <f>SUM(H4220:H4225)</f>
        <v>7651445831</v>
      </c>
      <c r="I4219" s="95">
        <f>SUM(I4220:I4225)</f>
        <v>0</v>
      </c>
      <c r="J4219" s="95">
        <f>SUM(J4220:J4225)</f>
        <v>0</v>
      </c>
      <c r="K4219" s="95">
        <f>SUM(K4220:K4225)</f>
        <v>70000000</v>
      </c>
      <c r="L4219" s="95">
        <f>SUM(L4220:L4225)</f>
        <v>119000000</v>
      </c>
      <c r="M4219" s="95">
        <f t="shared" si="2083"/>
        <v>-49000000</v>
      </c>
      <c r="N4219" s="95">
        <f>SUM(N4220:N4225)</f>
        <v>7602445831</v>
      </c>
      <c r="O4219" s="95">
        <f t="shared" ref="O4219:R4219" si="2095">SUM(O4220:O4225)</f>
        <v>6678648559.9300003</v>
      </c>
      <c r="P4219" s="95">
        <f t="shared" si="2095"/>
        <v>6334414405.2200003</v>
      </c>
      <c r="Q4219" s="95">
        <f t="shared" si="2095"/>
        <v>2237454268.3800001</v>
      </c>
      <c r="R4219" s="97">
        <f t="shared" si="2095"/>
        <v>2027876329.3799999</v>
      </c>
    </row>
    <row r="4220" spans="1:18" ht="18.600000000000001" thickBot="1" x14ac:dyDescent="0.35">
      <c r="A4220" s="2">
        <v>2022</v>
      </c>
      <c r="B4220" s="157" t="s">
        <v>426</v>
      </c>
      <c r="C4220" s="121" t="s">
        <v>123</v>
      </c>
      <c r="D4220" s="21" t="s">
        <v>18</v>
      </c>
      <c r="E4220" s="21">
        <v>20</v>
      </c>
      <c r="F4220" s="21" t="s">
        <v>19</v>
      </c>
      <c r="G4220" s="88" t="s">
        <v>124</v>
      </c>
      <c r="H4220" s="90">
        <v>2184505767</v>
      </c>
      <c r="I4220" s="90">
        <v>0</v>
      </c>
      <c r="J4220" s="90">
        <v>0</v>
      </c>
      <c r="K4220" s="90">
        <v>0</v>
      </c>
      <c r="L4220" s="90">
        <v>70000000</v>
      </c>
      <c r="M4220" s="90">
        <f t="shared" si="2083"/>
        <v>-70000000</v>
      </c>
      <c r="N4220" s="90">
        <f t="shared" ref="N4220:N4225" si="2096">+H4220+M4220</f>
        <v>2114505767</v>
      </c>
      <c r="O4220" s="90">
        <v>1976168249.26</v>
      </c>
      <c r="P4220" s="90">
        <v>1975879254.3900001</v>
      </c>
      <c r="Q4220" s="90">
        <v>742599770.38999999</v>
      </c>
      <c r="R4220" s="91">
        <v>608148842.38999999</v>
      </c>
    </row>
    <row r="4221" spans="1:18" ht="31.8" thickBot="1" x14ac:dyDescent="0.35">
      <c r="A4221" s="2">
        <v>2022</v>
      </c>
      <c r="B4221" s="157" t="s">
        <v>426</v>
      </c>
      <c r="C4221" s="121" t="s">
        <v>125</v>
      </c>
      <c r="D4221" s="21" t="s">
        <v>18</v>
      </c>
      <c r="E4221" s="21">
        <v>20</v>
      </c>
      <c r="F4221" s="21" t="s">
        <v>19</v>
      </c>
      <c r="G4221" s="88" t="s">
        <v>126</v>
      </c>
      <c r="H4221" s="90">
        <v>3068205231</v>
      </c>
      <c r="I4221" s="90">
        <v>0</v>
      </c>
      <c r="J4221" s="90">
        <v>0</v>
      </c>
      <c r="K4221" s="90">
        <v>70000000</v>
      </c>
      <c r="L4221" s="90">
        <v>0</v>
      </c>
      <c r="M4221" s="90">
        <f t="shared" si="2083"/>
        <v>70000000</v>
      </c>
      <c r="N4221" s="90">
        <f t="shared" si="2096"/>
        <v>3138205231</v>
      </c>
      <c r="O4221" s="90">
        <v>3088528518</v>
      </c>
      <c r="P4221" s="90">
        <v>2973897816.3699999</v>
      </c>
      <c r="Q4221" s="90">
        <v>976655683.37</v>
      </c>
      <c r="R4221" s="91">
        <v>918015811.37</v>
      </c>
    </row>
    <row r="4222" spans="1:18" ht="31.8" thickBot="1" x14ac:dyDescent="0.35">
      <c r="A4222" s="2">
        <v>2022</v>
      </c>
      <c r="B4222" s="157" t="s">
        <v>426</v>
      </c>
      <c r="C4222" s="121" t="s">
        <v>127</v>
      </c>
      <c r="D4222" s="21" t="s">
        <v>18</v>
      </c>
      <c r="E4222" s="21">
        <v>20</v>
      </c>
      <c r="F4222" s="21" t="s">
        <v>19</v>
      </c>
      <c r="G4222" s="88" t="s">
        <v>128</v>
      </c>
      <c r="H4222" s="90">
        <v>373553600</v>
      </c>
      <c r="I4222" s="90">
        <v>0</v>
      </c>
      <c r="J4222" s="90">
        <v>0</v>
      </c>
      <c r="K4222" s="90">
        <v>0</v>
      </c>
      <c r="L4222" s="90">
        <v>0</v>
      </c>
      <c r="M4222" s="90">
        <f t="shared" si="2083"/>
        <v>0</v>
      </c>
      <c r="N4222" s="90">
        <f t="shared" si="2096"/>
        <v>373553600</v>
      </c>
      <c r="O4222" s="90">
        <v>233224600</v>
      </c>
      <c r="P4222" s="90">
        <v>70628935.25</v>
      </c>
      <c r="Q4222" s="90">
        <v>34386169.25</v>
      </c>
      <c r="R4222" s="91">
        <v>34019194.25</v>
      </c>
    </row>
    <row r="4223" spans="1:18" ht="18.600000000000001" thickBot="1" x14ac:dyDescent="0.35">
      <c r="A4223" s="2">
        <v>2022</v>
      </c>
      <c r="B4223" s="157" t="s">
        <v>426</v>
      </c>
      <c r="C4223" s="121" t="s">
        <v>129</v>
      </c>
      <c r="D4223" s="21" t="s">
        <v>18</v>
      </c>
      <c r="E4223" s="21">
        <v>20</v>
      </c>
      <c r="F4223" s="21" t="s">
        <v>19</v>
      </c>
      <c r="G4223" s="88" t="s">
        <v>130</v>
      </c>
      <c r="H4223" s="90">
        <v>1353159517</v>
      </c>
      <c r="I4223" s="90">
        <v>0</v>
      </c>
      <c r="J4223" s="90">
        <v>0</v>
      </c>
      <c r="K4223" s="90">
        <v>0</v>
      </c>
      <c r="L4223" s="90">
        <v>0</v>
      </c>
      <c r="M4223" s="90">
        <f t="shared" si="2083"/>
        <v>0</v>
      </c>
      <c r="N4223" s="90">
        <f t="shared" si="2096"/>
        <v>1353159517</v>
      </c>
      <c r="O4223" s="90">
        <v>1012325825.67</v>
      </c>
      <c r="P4223" s="90">
        <v>1012241045.26</v>
      </c>
      <c r="Q4223" s="90">
        <v>358843183.97000003</v>
      </c>
      <c r="R4223" s="91">
        <v>342723019.97000003</v>
      </c>
    </row>
    <row r="4224" spans="1:18" ht="47.4" thickBot="1" x14ac:dyDescent="0.35">
      <c r="A4224" s="2">
        <v>2022</v>
      </c>
      <c r="B4224" s="157" t="s">
        <v>426</v>
      </c>
      <c r="C4224" s="121" t="s">
        <v>131</v>
      </c>
      <c r="D4224" s="21" t="s">
        <v>18</v>
      </c>
      <c r="E4224" s="21">
        <v>20</v>
      </c>
      <c r="F4224" s="21" t="s">
        <v>19</v>
      </c>
      <c r="G4224" s="88" t="s">
        <v>132</v>
      </c>
      <c r="H4224" s="90">
        <v>213650000</v>
      </c>
      <c r="I4224" s="90">
        <v>0</v>
      </c>
      <c r="J4224" s="90">
        <v>0</v>
      </c>
      <c r="K4224" s="90">
        <v>0</v>
      </c>
      <c r="L4224" s="90">
        <v>49000000</v>
      </c>
      <c r="M4224" s="90">
        <f t="shared" si="2083"/>
        <v>-49000000</v>
      </c>
      <c r="N4224" s="90">
        <f t="shared" si="2096"/>
        <v>164650000</v>
      </c>
      <c r="O4224" s="90">
        <v>150264367</v>
      </c>
      <c r="P4224" s="90">
        <v>83651679.840000004</v>
      </c>
      <c r="Q4224" s="90">
        <v>1679.84</v>
      </c>
      <c r="R4224" s="91">
        <v>1679.84</v>
      </c>
    </row>
    <row r="4225" spans="1:18" ht="47.4" thickBot="1" x14ac:dyDescent="0.35">
      <c r="A4225" s="2">
        <v>2022</v>
      </c>
      <c r="B4225" s="157" t="s">
        <v>426</v>
      </c>
      <c r="C4225" s="121" t="s">
        <v>133</v>
      </c>
      <c r="D4225" s="21" t="s">
        <v>18</v>
      </c>
      <c r="E4225" s="21">
        <v>20</v>
      </c>
      <c r="F4225" s="21" t="s">
        <v>19</v>
      </c>
      <c r="G4225" s="88" t="s">
        <v>134</v>
      </c>
      <c r="H4225" s="90">
        <v>458371716</v>
      </c>
      <c r="I4225" s="90">
        <v>0</v>
      </c>
      <c r="J4225" s="90">
        <v>0</v>
      </c>
      <c r="K4225" s="90">
        <v>0</v>
      </c>
      <c r="L4225" s="90">
        <v>0</v>
      </c>
      <c r="M4225" s="90">
        <f t="shared" si="2083"/>
        <v>0</v>
      </c>
      <c r="N4225" s="90">
        <f t="shared" si="2096"/>
        <v>458371716</v>
      </c>
      <c r="O4225" s="90">
        <v>218137000</v>
      </c>
      <c r="P4225" s="90">
        <v>218115674.11000001</v>
      </c>
      <c r="Q4225" s="90">
        <v>124967781.56</v>
      </c>
      <c r="R4225" s="91">
        <v>124967781.56</v>
      </c>
    </row>
    <row r="4226" spans="1:18" ht="31.8" thickBot="1" x14ac:dyDescent="0.35">
      <c r="A4226" s="2">
        <v>2022</v>
      </c>
      <c r="B4226" s="157" t="s">
        <v>426</v>
      </c>
      <c r="C4226" s="120" t="s">
        <v>135</v>
      </c>
      <c r="D4226" s="16" t="s">
        <v>18</v>
      </c>
      <c r="E4226" s="16">
        <v>20</v>
      </c>
      <c r="F4226" s="16" t="s">
        <v>19</v>
      </c>
      <c r="G4226" s="85" t="s">
        <v>136</v>
      </c>
      <c r="H4226" s="95">
        <f>SUM(H4227:H4231)</f>
        <v>587900000</v>
      </c>
      <c r="I4226" s="95">
        <f>SUM(I4227:I4231)</f>
        <v>0</v>
      </c>
      <c r="J4226" s="95">
        <f>SUM(J4227:J4231)</f>
        <v>0</v>
      </c>
      <c r="K4226" s="95">
        <f>SUM(K4227:K4231)</f>
        <v>20020000</v>
      </c>
      <c r="L4226" s="95">
        <f>SUM(L4227:L4231)</f>
        <v>0</v>
      </c>
      <c r="M4226" s="95">
        <f t="shared" si="2083"/>
        <v>20020000</v>
      </c>
      <c r="N4226" s="95">
        <f>SUM(N4227:N4231)</f>
        <v>607920000</v>
      </c>
      <c r="O4226" s="95">
        <f t="shared" ref="O4226:R4226" si="2097">SUM(O4227:O4231)</f>
        <v>565183400</v>
      </c>
      <c r="P4226" s="95">
        <f t="shared" si="2097"/>
        <v>506924410.19</v>
      </c>
      <c r="Q4226" s="95">
        <f t="shared" si="2097"/>
        <v>198584409.19</v>
      </c>
      <c r="R4226" s="97">
        <f t="shared" si="2097"/>
        <v>198584409.19</v>
      </c>
    </row>
    <row r="4227" spans="1:18" ht="18.600000000000001" thickBot="1" x14ac:dyDescent="0.35">
      <c r="A4227" s="2">
        <v>2022</v>
      </c>
      <c r="B4227" s="157" t="s">
        <v>426</v>
      </c>
      <c r="C4227" s="121" t="s">
        <v>137</v>
      </c>
      <c r="D4227" s="21" t="s">
        <v>18</v>
      </c>
      <c r="E4227" s="21">
        <v>20</v>
      </c>
      <c r="F4227" s="21" t="s">
        <v>19</v>
      </c>
      <c r="G4227" s="88" t="s">
        <v>138</v>
      </c>
      <c r="H4227" s="90">
        <v>282000000</v>
      </c>
      <c r="I4227" s="90">
        <v>0</v>
      </c>
      <c r="J4227" s="90">
        <v>0</v>
      </c>
      <c r="K4227" s="90">
        <v>20000000</v>
      </c>
      <c r="L4227" s="90">
        <v>0</v>
      </c>
      <c r="M4227" s="90">
        <f t="shared" si="2083"/>
        <v>20000000</v>
      </c>
      <c r="N4227" s="90">
        <f t="shared" ref="N4227:N4232" si="2098">+H4227+M4227</f>
        <v>302000000</v>
      </c>
      <c r="O4227" s="90">
        <v>302000000</v>
      </c>
      <c r="P4227" s="90">
        <v>276646400</v>
      </c>
      <c r="Q4227" s="90">
        <v>179976400</v>
      </c>
      <c r="R4227" s="91">
        <v>179976400</v>
      </c>
    </row>
    <row r="4228" spans="1:18" ht="31.8" thickBot="1" x14ac:dyDescent="0.35">
      <c r="A4228" s="2">
        <v>2022</v>
      </c>
      <c r="B4228" s="157" t="s">
        <v>426</v>
      </c>
      <c r="C4228" s="121" t="s">
        <v>139</v>
      </c>
      <c r="D4228" s="21" t="s">
        <v>18</v>
      </c>
      <c r="E4228" s="21">
        <v>20</v>
      </c>
      <c r="F4228" s="21" t="s">
        <v>19</v>
      </c>
      <c r="G4228" s="88" t="s">
        <v>140</v>
      </c>
      <c r="H4228" s="90">
        <v>35000000</v>
      </c>
      <c r="I4228" s="90">
        <v>0</v>
      </c>
      <c r="J4228" s="90">
        <v>0</v>
      </c>
      <c r="K4228" s="90">
        <v>0</v>
      </c>
      <c r="L4228" s="90">
        <v>0</v>
      </c>
      <c r="M4228" s="90">
        <f t="shared" si="2083"/>
        <v>0</v>
      </c>
      <c r="N4228" s="90">
        <f t="shared" si="2098"/>
        <v>35000000</v>
      </c>
      <c r="O4228" s="90">
        <v>31612600</v>
      </c>
      <c r="P4228" s="90">
        <v>408.5</v>
      </c>
      <c r="Q4228" s="90">
        <v>408.5</v>
      </c>
      <c r="R4228" s="91">
        <v>408.5</v>
      </c>
    </row>
    <row r="4229" spans="1:18" ht="47.4" thickBot="1" x14ac:dyDescent="0.35">
      <c r="A4229" s="2">
        <v>2022</v>
      </c>
      <c r="B4229" s="157" t="s">
        <v>426</v>
      </c>
      <c r="C4229" s="121" t="s">
        <v>141</v>
      </c>
      <c r="D4229" s="21" t="s">
        <v>18</v>
      </c>
      <c r="E4229" s="21">
        <v>20</v>
      </c>
      <c r="F4229" s="21" t="s">
        <v>19</v>
      </c>
      <c r="G4229" s="88" t="s">
        <v>142</v>
      </c>
      <c r="H4229" s="90">
        <v>1500000</v>
      </c>
      <c r="I4229" s="90">
        <v>0</v>
      </c>
      <c r="J4229" s="90">
        <v>0</v>
      </c>
      <c r="K4229" s="90">
        <v>10000</v>
      </c>
      <c r="L4229" s="90">
        <v>0</v>
      </c>
      <c r="M4229" s="90">
        <f t="shared" si="2083"/>
        <v>10000</v>
      </c>
      <c r="N4229" s="90">
        <f t="shared" si="2098"/>
        <v>1510000</v>
      </c>
      <c r="O4229" s="90">
        <v>1510000</v>
      </c>
      <c r="P4229" s="90">
        <v>272247</v>
      </c>
      <c r="Q4229" s="90">
        <v>272247</v>
      </c>
      <c r="R4229" s="91">
        <v>272247</v>
      </c>
    </row>
    <row r="4230" spans="1:18" ht="31.8" thickBot="1" x14ac:dyDescent="0.35">
      <c r="A4230" s="2">
        <v>2022</v>
      </c>
      <c r="B4230" s="157" t="s">
        <v>426</v>
      </c>
      <c r="C4230" s="121" t="s">
        <v>143</v>
      </c>
      <c r="D4230" s="21" t="s">
        <v>18</v>
      </c>
      <c r="E4230" s="21">
        <v>20</v>
      </c>
      <c r="F4230" s="21" t="s">
        <v>19</v>
      </c>
      <c r="G4230" s="88" t="s">
        <v>144</v>
      </c>
      <c r="H4230" s="90">
        <v>239400000</v>
      </c>
      <c r="I4230" s="90">
        <v>0</v>
      </c>
      <c r="J4230" s="90">
        <v>0</v>
      </c>
      <c r="K4230" s="90">
        <v>0</v>
      </c>
      <c r="L4230" s="90">
        <v>0</v>
      </c>
      <c r="M4230" s="90">
        <f t="shared" si="2083"/>
        <v>0</v>
      </c>
      <c r="N4230" s="92">
        <f t="shared" si="2098"/>
        <v>239400000</v>
      </c>
      <c r="O4230" s="90">
        <v>200050800</v>
      </c>
      <c r="P4230" s="90">
        <v>200004122.37</v>
      </c>
      <c r="Q4230" s="90">
        <v>18334121.370000001</v>
      </c>
      <c r="R4230" s="91">
        <v>18334121.370000001</v>
      </c>
    </row>
    <row r="4231" spans="1:18" ht="18.600000000000001" thickBot="1" x14ac:dyDescent="0.35">
      <c r="A4231" s="2">
        <v>2022</v>
      </c>
      <c r="B4231" s="157" t="s">
        <v>426</v>
      </c>
      <c r="C4231" s="121" t="s">
        <v>145</v>
      </c>
      <c r="D4231" s="21" t="s">
        <v>18</v>
      </c>
      <c r="E4231" s="21">
        <v>20</v>
      </c>
      <c r="F4231" s="21" t="s">
        <v>19</v>
      </c>
      <c r="G4231" s="88" t="s">
        <v>146</v>
      </c>
      <c r="H4231" s="90">
        <v>30000000</v>
      </c>
      <c r="I4231" s="90">
        <v>0</v>
      </c>
      <c r="J4231" s="90">
        <v>0</v>
      </c>
      <c r="K4231" s="90">
        <v>10000</v>
      </c>
      <c r="L4231" s="90">
        <v>0</v>
      </c>
      <c r="M4231" s="90">
        <f t="shared" si="2083"/>
        <v>10000</v>
      </c>
      <c r="N4231" s="92">
        <f t="shared" si="2098"/>
        <v>30010000</v>
      </c>
      <c r="O4231" s="90">
        <v>30010000</v>
      </c>
      <c r="P4231" s="90">
        <v>30001232.32</v>
      </c>
      <c r="Q4231" s="90">
        <v>1232.32</v>
      </c>
      <c r="R4231" s="91">
        <v>1232.32</v>
      </c>
    </row>
    <row r="4232" spans="1:18" ht="18.600000000000001" thickBot="1" x14ac:dyDescent="0.35">
      <c r="A4232" s="2">
        <v>2022</v>
      </c>
      <c r="B4232" s="157" t="s">
        <v>426</v>
      </c>
      <c r="C4232" s="120" t="s">
        <v>147</v>
      </c>
      <c r="D4232" s="16" t="s">
        <v>18</v>
      </c>
      <c r="E4232" s="16">
        <v>20</v>
      </c>
      <c r="F4232" s="16" t="s">
        <v>19</v>
      </c>
      <c r="G4232" s="85" t="s">
        <v>148</v>
      </c>
      <c r="H4232" s="95">
        <v>45000000</v>
      </c>
      <c r="I4232" s="95">
        <v>0</v>
      </c>
      <c r="J4232" s="95">
        <v>0</v>
      </c>
      <c r="K4232" s="95">
        <v>0</v>
      </c>
      <c r="L4232" s="95">
        <v>0</v>
      </c>
      <c r="M4232" s="95">
        <f t="shared" si="2083"/>
        <v>0</v>
      </c>
      <c r="N4232" s="95">
        <f t="shared" si="2098"/>
        <v>45000000</v>
      </c>
      <c r="O4232" s="95">
        <v>7171101.8799999999</v>
      </c>
      <c r="P4232" s="95">
        <v>7171101.8799999999</v>
      </c>
      <c r="Q4232" s="95">
        <v>7171101.8799999999</v>
      </c>
      <c r="R4232" s="97">
        <v>7171101.8799999999</v>
      </c>
    </row>
    <row r="4233" spans="1:18" ht="18.600000000000001" thickBot="1" x14ac:dyDescent="0.35">
      <c r="A4233" s="2">
        <v>2022</v>
      </c>
      <c r="B4233" s="157" t="s">
        <v>426</v>
      </c>
      <c r="C4233" s="120" t="s">
        <v>149</v>
      </c>
      <c r="D4233" s="16" t="s">
        <v>172</v>
      </c>
      <c r="E4233" s="16">
        <v>10</v>
      </c>
      <c r="F4233" s="16" t="s">
        <v>19</v>
      </c>
      <c r="G4233" s="85" t="s">
        <v>150</v>
      </c>
      <c r="H4233" s="95">
        <f>+H4245</f>
        <v>1451042370</v>
      </c>
      <c r="I4233" s="95">
        <f>+I4245</f>
        <v>0</v>
      </c>
      <c r="J4233" s="95">
        <f>+J4245</f>
        <v>0</v>
      </c>
      <c r="K4233" s="95">
        <f>+K4245</f>
        <v>0</v>
      </c>
      <c r="L4233" s="95">
        <f>+L4245</f>
        <v>0</v>
      </c>
      <c r="M4233" s="95">
        <f t="shared" si="2083"/>
        <v>0</v>
      </c>
      <c r="N4233" s="95">
        <f>+N4245</f>
        <v>1451042370</v>
      </c>
      <c r="O4233" s="95">
        <f t="shared" ref="O4233:R4233" si="2099">+O4245</f>
        <v>0</v>
      </c>
      <c r="P4233" s="95">
        <f t="shared" si="2099"/>
        <v>0</v>
      </c>
      <c r="Q4233" s="95">
        <f t="shared" si="2099"/>
        <v>0</v>
      </c>
      <c r="R4233" s="97">
        <f t="shared" si="2099"/>
        <v>0</v>
      </c>
    </row>
    <row r="4234" spans="1:18" ht="18.600000000000001" thickBot="1" x14ac:dyDescent="0.35">
      <c r="A4234" s="2">
        <v>2022</v>
      </c>
      <c r="B4234" s="157" t="s">
        <v>426</v>
      </c>
      <c r="C4234" s="120" t="s">
        <v>149</v>
      </c>
      <c r="D4234" s="16" t="s">
        <v>18</v>
      </c>
      <c r="E4234" s="16">
        <v>20</v>
      </c>
      <c r="F4234" s="16" t="s">
        <v>19</v>
      </c>
      <c r="G4234" s="85" t="s">
        <v>150</v>
      </c>
      <c r="H4234" s="95">
        <f>+H4235+H4238+H4244</f>
        <v>13400055000</v>
      </c>
      <c r="I4234" s="95">
        <f>+I4235+I4238+I4244</f>
        <v>0</v>
      </c>
      <c r="J4234" s="95">
        <f>+J4235+J4238+J4244</f>
        <v>0</v>
      </c>
      <c r="K4234" s="95">
        <f>+K4235+K4238+K4244</f>
        <v>0</v>
      </c>
      <c r="L4234" s="95">
        <f>+L4235+L4238+L4244</f>
        <v>0</v>
      </c>
      <c r="M4234" s="95">
        <f t="shared" si="2083"/>
        <v>0</v>
      </c>
      <c r="N4234" s="95">
        <f>+N4235+N4238+N4244</f>
        <v>13400055000</v>
      </c>
      <c r="O4234" s="95">
        <f t="shared" ref="O4234:R4234" si="2100">+O4235+O4238+O4244</f>
        <v>242514000</v>
      </c>
      <c r="P4234" s="95">
        <f t="shared" si="2100"/>
        <v>51169745.039999999</v>
      </c>
      <c r="Q4234" s="95">
        <f t="shared" si="2100"/>
        <v>51169745.039999999</v>
      </c>
      <c r="R4234" s="97">
        <f t="shared" si="2100"/>
        <v>51169745.039999999</v>
      </c>
    </row>
    <row r="4235" spans="1:18" ht="18.600000000000001" thickBot="1" x14ac:dyDescent="0.35">
      <c r="A4235" s="2">
        <v>2022</v>
      </c>
      <c r="B4235" s="157" t="s">
        <v>426</v>
      </c>
      <c r="C4235" s="120" t="s">
        <v>151</v>
      </c>
      <c r="D4235" s="16" t="s">
        <v>18</v>
      </c>
      <c r="E4235" s="16">
        <v>20</v>
      </c>
      <c r="F4235" s="16" t="s">
        <v>19</v>
      </c>
      <c r="G4235" s="85" t="s">
        <v>152</v>
      </c>
      <c r="H4235" s="95">
        <f t="shared" ref="H4235:L4236" si="2101">+H4236</f>
        <v>5574395000</v>
      </c>
      <c r="I4235" s="95">
        <f t="shared" si="2101"/>
        <v>0</v>
      </c>
      <c r="J4235" s="95">
        <f t="shared" si="2101"/>
        <v>0</v>
      </c>
      <c r="K4235" s="95">
        <f t="shared" si="2101"/>
        <v>0</v>
      </c>
      <c r="L4235" s="95">
        <f t="shared" si="2101"/>
        <v>0</v>
      </c>
      <c r="M4235" s="95">
        <f t="shared" si="2083"/>
        <v>0</v>
      </c>
      <c r="N4235" s="95">
        <f>+N4236</f>
        <v>5574395000</v>
      </c>
      <c r="O4235" s="95">
        <f t="shared" ref="O4235:R4236" si="2102">+O4236</f>
        <v>0</v>
      </c>
      <c r="P4235" s="95">
        <f t="shared" si="2102"/>
        <v>0</v>
      </c>
      <c r="Q4235" s="95">
        <f t="shared" si="2102"/>
        <v>0</v>
      </c>
      <c r="R4235" s="97">
        <f t="shared" si="2102"/>
        <v>0</v>
      </c>
    </row>
    <row r="4236" spans="1:18" ht="18.600000000000001" thickBot="1" x14ac:dyDescent="0.35">
      <c r="A4236" s="2">
        <v>2022</v>
      </c>
      <c r="B4236" s="157" t="s">
        <v>426</v>
      </c>
      <c r="C4236" s="120" t="s">
        <v>459</v>
      </c>
      <c r="D4236" s="16" t="s">
        <v>18</v>
      </c>
      <c r="E4236" s="16">
        <v>20</v>
      </c>
      <c r="F4236" s="16" t="s">
        <v>19</v>
      </c>
      <c r="G4236" s="85" t="s">
        <v>460</v>
      </c>
      <c r="H4236" s="95">
        <f t="shared" si="2101"/>
        <v>5574395000</v>
      </c>
      <c r="I4236" s="95">
        <f t="shared" si="2101"/>
        <v>0</v>
      </c>
      <c r="J4236" s="95">
        <f t="shared" si="2101"/>
        <v>0</v>
      </c>
      <c r="K4236" s="95">
        <f t="shared" si="2101"/>
        <v>0</v>
      </c>
      <c r="L4236" s="95">
        <f t="shared" si="2101"/>
        <v>0</v>
      </c>
      <c r="M4236" s="95">
        <f t="shared" si="2083"/>
        <v>0</v>
      </c>
      <c r="N4236" s="95">
        <f>+N4237</f>
        <v>5574395000</v>
      </c>
      <c r="O4236" s="95">
        <f t="shared" si="2102"/>
        <v>0</v>
      </c>
      <c r="P4236" s="95">
        <f t="shared" si="2102"/>
        <v>0</v>
      </c>
      <c r="Q4236" s="95">
        <f t="shared" si="2102"/>
        <v>0</v>
      </c>
      <c r="R4236" s="97">
        <f t="shared" si="2102"/>
        <v>0</v>
      </c>
    </row>
    <row r="4237" spans="1:18" ht="31.8" thickBot="1" x14ac:dyDescent="0.35">
      <c r="A4237" s="2">
        <v>2022</v>
      </c>
      <c r="B4237" s="157" t="s">
        <v>426</v>
      </c>
      <c r="C4237" s="121" t="s">
        <v>461</v>
      </c>
      <c r="D4237" s="21" t="s">
        <v>18</v>
      </c>
      <c r="E4237" s="21">
        <v>20</v>
      </c>
      <c r="F4237" s="21" t="s">
        <v>19</v>
      </c>
      <c r="G4237" s="88" t="s">
        <v>462</v>
      </c>
      <c r="H4237" s="106">
        <v>5574395000</v>
      </c>
      <c r="I4237" s="90">
        <v>0</v>
      </c>
      <c r="J4237" s="90">
        <v>0</v>
      </c>
      <c r="K4237" s="90">
        <v>0</v>
      </c>
      <c r="L4237" s="90">
        <v>0</v>
      </c>
      <c r="M4237" s="90">
        <f t="shared" si="2083"/>
        <v>0</v>
      </c>
      <c r="N4237" s="90">
        <f>+H4237+M4237</f>
        <v>5574395000</v>
      </c>
      <c r="O4237" s="90">
        <v>0</v>
      </c>
      <c r="P4237" s="90">
        <v>0</v>
      </c>
      <c r="Q4237" s="90">
        <v>0</v>
      </c>
      <c r="R4237" s="91">
        <v>0</v>
      </c>
    </row>
    <row r="4238" spans="1:18" ht="18.600000000000001" thickBot="1" x14ac:dyDescent="0.35">
      <c r="A4238" s="2">
        <v>2022</v>
      </c>
      <c r="B4238" s="157" t="s">
        <v>426</v>
      </c>
      <c r="C4238" s="120" t="s">
        <v>157</v>
      </c>
      <c r="D4238" s="16" t="s">
        <v>18</v>
      </c>
      <c r="E4238" s="16">
        <v>20</v>
      </c>
      <c r="F4238" s="16" t="s">
        <v>19</v>
      </c>
      <c r="G4238" s="85" t="s">
        <v>427</v>
      </c>
      <c r="H4238" s="95">
        <f t="shared" ref="H4238:L4239" si="2103">+H4239</f>
        <v>193264000</v>
      </c>
      <c r="I4238" s="95">
        <f t="shared" si="2103"/>
        <v>0</v>
      </c>
      <c r="J4238" s="95">
        <f t="shared" si="2103"/>
        <v>0</v>
      </c>
      <c r="K4238" s="95">
        <f t="shared" si="2103"/>
        <v>0</v>
      </c>
      <c r="L4238" s="95">
        <f t="shared" si="2103"/>
        <v>0</v>
      </c>
      <c r="M4238" s="95">
        <f t="shared" si="2083"/>
        <v>0</v>
      </c>
      <c r="N4238" s="95">
        <f>+N4239</f>
        <v>193264000</v>
      </c>
      <c r="O4238" s="95">
        <f t="shared" ref="O4238:R4239" si="2104">+O4239</f>
        <v>193264000</v>
      </c>
      <c r="P4238" s="95">
        <f t="shared" si="2104"/>
        <v>10337261</v>
      </c>
      <c r="Q4238" s="95">
        <f t="shared" si="2104"/>
        <v>10337261</v>
      </c>
      <c r="R4238" s="97">
        <f t="shared" si="2104"/>
        <v>10337261</v>
      </c>
    </row>
    <row r="4239" spans="1:18" ht="31.8" thickBot="1" x14ac:dyDescent="0.35">
      <c r="A4239" s="2">
        <v>2022</v>
      </c>
      <c r="B4239" s="157" t="s">
        <v>426</v>
      </c>
      <c r="C4239" s="120" t="s">
        <v>159</v>
      </c>
      <c r="D4239" s="16" t="s">
        <v>18</v>
      </c>
      <c r="E4239" s="16">
        <v>20</v>
      </c>
      <c r="F4239" s="16" t="s">
        <v>19</v>
      </c>
      <c r="G4239" s="85" t="s">
        <v>160</v>
      </c>
      <c r="H4239" s="95">
        <f t="shared" si="2103"/>
        <v>193264000</v>
      </c>
      <c r="I4239" s="95">
        <f t="shared" si="2103"/>
        <v>0</v>
      </c>
      <c r="J4239" s="95">
        <f t="shared" si="2103"/>
        <v>0</v>
      </c>
      <c r="K4239" s="95">
        <f t="shared" si="2103"/>
        <v>0</v>
      </c>
      <c r="L4239" s="95">
        <f t="shared" si="2103"/>
        <v>0</v>
      </c>
      <c r="M4239" s="95">
        <f t="shared" si="2083"/>
        <v>0</v>
      </c>
      <c r="N4239" s="95">
        <f>+N4240</f>
        <v>193264000</v>
      </c>
      <c r="O4239" s="95">
        <f t="shared" si="2104"/>
        <v>193264000</v>
      </c>
      <c r="P4239" s="95">
        <f t="shared" si="2104"/>
        <v>10337261</v>
      </c>
      <c r="Q4239" s="95">
        <f t="shared" si="2104"/>
        <v>10337261</v>
      </c>
      <c r="R4239" s="97">
        <f t="shared" si="2104"/>
        <v>10337261</v>
      </c>
    </row>
    <row r="4240" spans="1:18" ht="31.8" thickBot="1" x14ac:dyDescent="0.35">
      <c r="A4240" s="2">
        <v>2022</v>
      </c>
      <c r="B4240" s="157" t="s">
        <v>426</v>
      </c>
      <c r="C4240" s="120" t="s">
        <v>161</v>
      </c>
      <c r="D4240" s="16" t="s">
        <v>18</v>
      </c>
      <c r="E4240" s="16">
        <v>20</v>
      </c>
      <c r="F4240" s="16" t="s">
        <v>19</v>
      </c>
      <c r="G4240" s="85" t="s">
        <v>162</v>
      </c>
      <c r="H4240" s="95">
        <f>+H4241+H4242</f>
        <v>193264000</v>
      </c>
      <c r="I4240" s="95">
        <f>+I4241+I4242</f>
        <v>0</v>
      </c>
      <c r="J4240" s="95">
        <f>+J4241+J4242</f>
        <v>0</v>
      </c>
      <c r="K4240" s="95">
        <f>+K4241+K4242</f>
        <v>0</v>
      </c>
      <c r="L4240" s="95">
        <f>+L4241+L4242</f>
        <v>0</v>
      </c>
      <c r="M4240" s="95">
        <f t="shared" si="2083"/>
        <v>0</v>
      </c>
      <c r="N4240" s="95">
        <f>+N4241+N4242</f>
        <v>193264000</v>
      </c>
      <c r="O4240" s="95">
        <f t="shared" ref="O4240:R4240" si="2105">+O4241+O4242</f>
        <v>193264000</v>
      </c>
      <c r="P4240" s="95">
        <f t="shared" si="2105"/>
        <v>10337261</v>
      </c>
      <c r="Q4240" s="95">
        <f t="shared" si="2105"/>
        <v>10337261</v>
      </c>
      <c r="R4240" s="97">
        <f t="shared" si="2105"/>
        <v>10337261</v>
      </c>
    </row>
    <row r="4241" spans="1:18" ht="18.600000000000001" thickBot="1" x14ac:dyDescent="0.35">
      <c r="A4241" s="2">
        <v>2022</v>
      </c>
      <c r="B4241" s="157" t="s">
        <v>426</v>
      </c>
      <c r="C4241" s="121" t="s">
        <v>163</v>
      </c>
      <c r="D4241" s="21" t="s">
        <v>18</v>
      </c>
      <c r="E4241" s="21">
        <v>20</v>
      </c>
      <c r="F4241" s="21" t="s">
        <v>19</v>
      </c>
      <c r="G4241" s="88" t="s">
        <v>164</v>
      </c>
      <c r="H4241" s="90">
        <v>92662153</v>
      </c>
      <c r="I4241" s="90">
        <v>0</v>
      </c>
      <c r="J4241" s="90">
        <v>0</v>
      </c>
      <c r="K4241" s="90">
        <v>0</v>
      </c>
      <c r="L4241" s="90">
        <v>0</v>
      </c>
      <c r="M4241" s="90">
        <f t="shared" si="2083"/>
        <v>0</v>
      </c>
      <c r="N4241" s="90">
        <f t="shared" ref="N4241:N4249" si="2106">+H4241+M4241</f>
        <v>92662153</v>
      </c>
      <c r="O4241" s="90">
        <v>92662153</v>
      </c>
      <c r="P4241" s="90">
        <v>1059615</v>
      </c>
      <c r="Q4241" s="90">
        <v>1059615</v>
      </c>
      <c r="R4241" s="91">
        <v>1059615</v>
      </c>
    </row>
    <row r="4242" spans="1:18" ht="31.8" thickBot="1" x14ac:dyDescent="0.35">
      <c r="A4242" s="2">
        <v>2022</v>
      </c>
      <c r="B4242" s="157" t="s">
        <v>426</v>
      </c>
      <c r="C4242" s="121" t="s">
        <v>165</v>
      </c>
      <c r="D4242" s="21" t="s">
        <v>18</v>
      </c>
      <c r="E4242" s="21">
        <v>20</v>
      </c>
      <c r="F4242" s="21" t="s">
        <v>19</v>
      </c>
      <c r="G4242" s="88" t="s">
        <v>166</v>
      </c>
      <c r="H4242" s="90">
        <v>100601847</v>
      </c>
      <c r="I4242" s="90">
        <v>0</v>
      </c>
      <c r="J4242" s="90">
        <v>0</v>
      </c>
      <c r="K4242" s="90">
        <v>0</v>
      </c>
      <c r="L4242" s="90">
        <v>0</v>
      </c>
      <c r="M4242" s="90">
        <f t="shared" si="2083"/>
        <v>0</v>
      </c>
      <c r="N4242" s="90">
        <f t="shared" si="2106"/>
        <v>100601847</v>
      </c>
      <c r="O4242" s="90">
        <v>100601847</v>
      </c>
      <c r="P4242" s="90">
        <v>9277646</v>
      </c>
      <c r="Q4242" s="90">
        <v>9277646</v>
      </c>
      <c r="R4242" s="91">
        <v>9277646</v>
      </c>
    </row>
    <row r="4243" spans="1:18" ht="18.600000000000001" thickBot="1" x14ac:dyDescent="0.35">
      <c r="A4243" s="2">
        <v>2022</v>
      </c>
      <c r="B4243" s="157" t="s">
        <v>426</v>
      </c>
      <c r="C4243" s="120" t="s">
        <v>167</v>
      </c>
      <c r="D4243" s="16" t="s">
        <v>172</v>
      </c>
      <c r="E4243" s="16">
        <v>10</v>
      </c>
      <c r="F4243" s="16" t="s">
        <v>19</v>
      </c>
      <c r="G4243" s="85" t="s">
        <v>168</v>
      </c>
      <c r="H4243" s="95">
        <f t="shared" ref="H4243:L4245" si="2107">+H4245</f>
        <v>1451042370</v>
      </c>
      <c r="I4243" s="95">
        <f t="shared" si="2107"/>
        <v>0</v>
      </c>
      <c r="J4243" s="95">
        <f t="shared" si="2107"/>
        <v>0</v>
      </c>
      <c r="K4243" s="95">
        <f t="shared" si="2107"/>
        <v>0</v>
      </c>
      <c r="L4243" s="95">
        <f t="shared" si="2107"/>
        <v>0</v>
      </c>
      <c r="M4243" s="95">
        <f t="shared" si="2083"/>
        <v>0</v>
      </c>
      <c r="N4243" s="95">
        <f t="shared" si="2106"/>
        <v>1451042370</v>
      </c>
      <c r="O4243" s="95">
        <f t="shared" ref="O4243:R4245" si="2108">+O4245</f>
        <v>0</v>
      </c>
      <c r="P4243" s="95">
        <f t="shared" si="2108"/>
        <v>0</v>
      </c>
      <c r="Q4243" s="95">
        <f t="shared" si="2108"/>
        <v>0</v>
      </c>
      <c r="R4243" s="97">
        <f t="shared" si="2108"/>
        <v>0</v>
      </c>
    </row>
    <row r="4244" spans="1:18" ht="18.600000000000001" thickBot="1" x14ac:dyDescent="0.35">
      <c r="A4244" s="2">
        <v>2022</v>
      </c>
      <c r="B4244" s="157" t="s">
        <v>426</v>
      </c>
      <c r="C4244" s="120" t="s">
        <v>167</v>
      </c>
      <c r="D4244" s="16" t="s">
        <v>18</v>
      </c>
      <c r="E4244" s="16">
        <v>20</v>
      </c>
      <c r="F4244" s="16" t="s">
        <v>19</v>
      </c>
      <c r="G4244" s="85" t="s">
        <v>168</v>
      </c>
      <c r="H4244" s="95">
        <f t="shared" si="2107"/>
        <v>7632396000</v>
      </c>
      <c r="I4244" s="95">
        <f t="shared" si="2107"/>
        <v>0</v>
      </c>
      <c r="J4244" s="95">
        <f t="shared" si="2107"/>
        <v>0</v>
      </c>
      <c r="K4244" s="95">
        <f t="shared" si="2107"/>
        <v>0</v>
      </c>
      <c r="L4244" s="95">
        <f t="shared" si="2107"/>
        <v>0</v>
      </c>
      <c r="M4244" s="95">
        <f t="shared" si="2083"/>
        <v>0</v>
      </c>
      <c r="N4244" s="95">
        <f t="shared" si="2106"/>
        <v>7632396000</v>
      </c>
      <c r="O4244" s="95">
        <f t="shared" si="2108"/>
        <v>49250000</v>
      </c>
      <c r="P4244" s="95">
        <f t="shared" si="2108"/>
        <v>40832484.039999999</v>
      </c>
      <c r="Q4244" s="95">
        <f t="shared" si="2108"/>
        <v>40832484.039999999</v>
      </c>
      <c r="R4244" s="97">
        <f t="shared" si="2108"/>
        <v>40832484.039999999</v>
      </c>
    </row>
    <row r="4245" spans="1:18" ht="18.600000000000001" thickBot="1" x14ac:dyDescent="0.35">
      <c r="A4245" s="2">
        <v>2022</v>
      </c>
      <c r="B4245" s="157" t="s">
        <v>426</v>
      </c>
      <c r="C4245" s="120" t="s">
        <v>169</v>
      </c>
      <c r="D4245" s="16" t="s">
        <v>172</v>
      </c>
      <c r="E4245" s="16">
        <v>10</v>
      </c>
      <c r="F4245" s="16" t="s">
        <v>19</v>
      </c>
      <c r="G4245" s="85" t="s">
        <v>170</v>
      </c>
      <c r="H4245" s="95">
        <f t="shared" si="2107"/>
        <v>1451042370</v>
      </c>
      <c r="I4245" s="95">
        <f t="shared" si="2107"/>
        <v>0</v>
      </c>
      <c r="J4245" s="95">
        <f t="shared" si="2107"/>
        <v>0</v>
      </c>
      <c r="K4245" s="95">
        <f t="shared" si="2107"/>
        <v>0</v>
      </c>
      <c r="L4245" s="95">
        <f t="shared" si="2107"/>
        <v>0</v>
      </c>
      <c r="M4245" s="95">
        <f t="shared" si="2083"/>
        <v>0</v>
      </c>
      <c r="N4245" s="95">
        <f t="shared" si="2106"/>
        <v>1451042370</v>
      </c>
      <c r="O4245" s="95">
        <f t="shared" si="2108"/>
        <v>0</v>
      </c>
      <c r="P4245" s="95">
        <f t="shared" si="2108"/>
        <v>0</v>
      </c>
      <c r="Q4245" s="95">
        <f t="shared" si="2108"/>
        <v>0</v>
      </c>
      <c r="R4245" s="97">
        <f t="shared" si="2108"/>
        <v>0</v>
      </c>
    </row>
    <row r="4246" spans="1:18" ht="18.600000000000001" thickBot="1" x14ac:dyDescent="0.35">
      <c r="A4246" s="2">
        <v>2022</v>
      </c>
      <c r="B4246" s="157" t="s">
        <v>426</v>
      </c>
      <c r="C4246" s="120" t="s">
        <v>169</v>
      </c>
      <c r="D4246" s="16" t="s">
        <v>18</v>
      </c>
      <c r="E4246" s="16">
        <v>20</v>
      </c>
      <c r="F4246" s="16" t="s">
        <v>19</v>
      </c>
      <c r="G4246" s="85" t="s">
        <v>170</v>
      </c>
      <c r="H4246" s="95">
        <f>+H4248+H4249</f>
        <v>7632396000</v>
      </c>
      <c r="I4246" s="95">
        <f>+I4248+I4249</f>
        <v>0</v>
      </c>
      <c r="J4246" s="95">
        <f>+J4248+J4249</f>
        <v>0</v>
      </c>
      <c r="K4246" s="95">
        <f>+K4248+K4249</f>
        <v>0</v>
      </c>
      <c r="L4246" s="95">
        <f>+L4248+L4249</f>
        <v>0</v>
      </c>
      <c r="M4246" s="95">
        <f t="shared" si="2083"/>
        <v>0</v>
      </c>
      <c r="N4246" s="95">
        <f t="shared" si="2106"/>
        <v>7632396000</v>
      </c>
      <c r="O4246" s="95">
        <f t="shared" ref="O4246:R4246" si="2109">+O4248+O4249</f>
        <v>49250000</v>
      </c>
      <c r="P4246" s="95">
        <f t="shared" si="2109"/>
        <v>40832484.039999999</v>
      </c>
      <c r="Q4246" s="95">
        <f t="shared" si="2109"/>
        <v>40832484.039999999</v>
      </c>
      <c r="R4246" s="97">
        <f t="shared" si="2109"/>
        <v>40832484.039999999</v>
      </c>
    </row>
    <row r="4247" spans="1:18" ht="18.600000000000001" thickBot="1" x14ac:dyDescent="0.35">
      <c r="A4247" s="2">
        <v>2022</v>
      </c>
      <c r="B4247" s="157" t="s">
        <v>426</v>
      </c>
      <c r="C4247" s="121" t="s">
        <v>171</v>
      </c>
      <c r="D4247" s="21" t="s">
        <v>172</v>
      </c>
      <c r="E4247" s="21">
        <v>10</v>
      </c>
      <c r="F4247" s="21" t="s">
        <v>19</v>
      </c>
      <c r="G4247" s="88" t="s">
        <v>173</v>
      </c>
      <c r="H4247" s="90">
        <v>1451042370</v>
      </c>
      <c r="I4247" s="90">
        <v>0</v>
      </c>
      <c r="J4247" s="90">
        <v>0</v>
      </c>
      <c r="K4247" s="90">
        <v>0</v>
      </c>
      <c r="L4247" s="90">
        <v>0</v>
      </c>
      <c r="M4247" s="90">
        <f t="shared" si="2083"/>
        <v>0</v>
      </c>
      <c r="N4247" s="90">
        <f t="shared" si="2106"/>
        <v>1451042370</v>
      </c>
      <c r="O4247" s="90">
        <v>0</v>
      </c>
      <c r="P4247" s="90">
        <v>0</v>
      </c>
      <c r="Q4247" s="90">
        <v>0</v>
      </c>
      <c r="R4247" s="91">
        <v>0</v>
      </c>
    </row>
    <row r="4248" spans="1:18" ht="18.600000000000001" thickBot="1" x14ac:dyDescent="0.35">
      <c r="A4248" s="2">
        <v>2022</v>
      </c>
      <c r="B4248" s="157" t="s">
        <v>426</v>
      </c>
      <c r="C4248" s="121" t="s">
        <v>171</v>
      </c>
      <c r="D4248" s="21" t="s">
        <v>18</v>
      </c>
      <c r="E4248" s="21">
        <v>20</v>
      </c>
      <c r="F4248" s="21" t="s">
        <v>19</v>
      </c>
      <c r="G4248" s="88" t="s">
        <v>173</v>
      </c>
      <c r="H4248" s="90">
        <v>3100000000</v>
      </c>
      <c r="I4248" s="90">
        <v>0</v>
      </c>
      <c r="J4248" s="90">
        <v>0</v>
      </c>
      <c r="K4248" s="90">
        <v>0</v>
      </c>
      <c r="L4248" s="90">
        <v>0</v>
      </c>
      <c r="M4248" s="90">
        <f t="shared" si="2083"/>
        <v>0</v>
      </c>
      <c r="N4248" s="90">
        <f t="shared" si="2106"/>
        <v>3100000000</v>
      </c>
      <c r="O4248" s="90">
        <v>17200000</v>
      </c>
      <c r="P4248" s="90">
        <v>9637398.6799999997</v>
      </c>
      <c r="Q4248" s="90">
        <v>9637398.6799999997</v>
      </c>
      <c r="R4248" s="91">
        <v>9637398.6799999997</v>
      </c>
    </row>
    <row r="4249" spans="1:18" ht="18.600000000000001" thickBot="1" x14ac:dyDescent="0.35">
      <c r="A4249" s="2">
        <v>2022</v>
      </c>
      <c r="B4249" s="157" t="s">
        <v>426</v>
      </c>
      <c r="C4249" s="121" t="s">
        <v>174</v>
      </c>
      <c r="D4249" s="21" t="s">
        <v>18</v>
      </c>
      <c r="E4249" s="21">
        <v>20</v>
      </c>
      <c r="F4249" s="21" t="s">
        <v>19</v>
      </c>
      <c r="G4249" s="88" t="s">
        <v>175</v>
      </c>
      <c r="H4249" s="90">
        <v>4532396000</v>
      </c>
      <c r="I4249" s="90">
        <v>0</v>
      </c>
      <c r="J4249" s="90">
        <v>0</v>
      </c>
      <c r="K4249" s="90">
        <v>0</v>
      </c>
      <c r="L4249" s="90">
        <v>0</v>
      </c>
      <c r="M4249" s="90">
        <f t="shared" si="2083"/>
        <v>0</v>
      </c>
      <c r="N4249" s="90">
        <f t="shared" si="2106"/>
        <v>4532396000</v>
      </c>
      <c r="O4249" s="90">
        <v>32050000</v>
      </c>
      <c r="P4249" s="90">
        <v>31195085.359999999</v>
      </c>
      <c r="Q4249" s="90">
        <v>31195085.359999999</v>
      </c>
      <c r="R4249" s="91">
        <v>31195085.359999999</v>
      </c>
    </row>
    <row r="4250" spans="1:18" ht="31.8" thickBot="1" x14ac:dyDescent="0.35">
      <c r="A4250" s="2">
        <v>2022</v>
      </c>
      <c r="B4250" s="157" t="s">
        <v>426</v>
      </c>
      <c r="C4250" s="120" t="s">
        <v>176</v>
      </c>
      <c r="D4250" s="58" t="s">
        <v>18</v>
      </c>
      <c r="E4250" s="58">
        <v>20</v>
      </c>
      <c r="F4250" s="58" t="s">
        <v>19</v>
      </c>
      <c r="G4250" s="85" t="s">
        <v>177</v>
      </c>
      <c r="H4250" s="95">
        <f t="shared" ref="H4250:L4251" si="2110">+H4251</f>
        <v>14051472000</v>
      </c>
      <c r="I4250" s="95">
        <f t="shared" si="2110"/>
        <v>0</v>
      </c>
      <c r="J4250" s="95">
        <f t="shared" si="2110"/>
        <v>0</v>
      </c>
      <c r="K4250" s="95">
        <f t="shared" si="2110"/>
        <v>0</v>
      </c>
      <c r="L4250" s="95">
        <f t="shared" si="2110"/>
        <v>0</v>
      </c>
      <c r="M4250" s="95">
        <f t="shared" si="2083"/>
        <v>0</v>
      </c>
      <c r="N4250" s="95">
        <f>+N4251</f>
        <v>14051472000</v>
      </c>
      <c r="O4250" s="95">
        <f t="shared" ref="O4250:R4251" si="2111">+O4251</f>
        <v>0</v>
      </c>
      <c r="P4250" s="95">
        <f t="shared" si="2111"/>
        <v>0</v>
      </c>
      <c r="Q4250" s="95">
        <f t="shared" si="2111"/>
        <v>0</v>
      </c>
      <c r="R4250" s="97">
        <f t="shared" si="2111"/>
        <v>0</v>
      </c>
    </row>
    <row r="4251" spans="1:18" ht="18.600000000000001" thickBot="1" x14ac:dyDescent="0.35">
      <c r="A4251" s="2">
        <v>2022</v>
      </c>
      <c r="B4251" s="157" t="s">
        <v>426</v>
      </c>
      <c r="C4251" s="120" t="s">
        <v>178</v>
      </c>
      <c r="D4251" s="58" t="s">
        <v>18</v>
      </c>
      <c r="E4251" s="58">
        <v>20</v>
      </c>
      <c r="F4251" s="58" t="s">
        <v>19</v>
      </c>
      <c r="G4251" s="85" t="s">
        <v>179</v>
      </c>
      <c r="H4251" s="95">
        <f t="shared" si="2110"/>
        <v>14051472000</v>
      </c>
      <c r="I4251" s="95">
        <f t="shared" si="2110"/>
        <v>0</v>
      </c>
      <c r="J4251" s="95">
        <f t="shared" si="2110"/>
        <v>0</v>
      </c>
      <c r="K4251" s="95">
        <f t="shared" si="2110"/>
        <v>0</v>
      </c>
      <c r="L4251" s="95">
        <f t="shared" si="2110"/>
        <v>0</v>
      </c>
      <c r="M4251" s="95">
        <f t="shared" si="2083"/>
        <v>0</v>
      </c>
      <c r="N4251" s="95">
        <f>+N4252</f>
        <v>14051472000</v>
      </c>
      <c r="O4251" s="95">
        <f t="shared" si="2111"/>
        <v>0</v>
      </c>
      <c r="P4251" s="95">
        <f t="shared" si="2111"/>
        <v>0</v>
      </c>
      <c r="Q4251" s="95">
        <f t="shared" si="2111"/>
        <v>0</v>
      </c>
      <c r="R4251" s="97">
        <f t="shared" si="2111"/>
        <v>0</v>
      </c>
    </row>
    <row r="4252" spans="1:18" ht="18.600000000000001" thickBot="1" x14ac:dyDescent="0.35">
      <c r="A4252" s="2">
        <v>2022</v>
      </c>
      <c r="B4252" s="157" t="s">
        <v>426</v>
      </c>
      <c r="C4252" s="124" t="s">
        <v>180</v>
      </c>
      <c r="D4252" s="37" t="s">
        <v>18</v>
      </c>
      <c r="E4252" s="37">
        <v>20</v>
      </c>
      <c r="F4252" s="37" t="s">
        <v>19</v>
      </c>
      <c r="G4252" s="99" t="s">
        <v>181</v>
      </c>
      <c r="H4252" s="100">
        <v>14051472000</v>
      </c>
      <c r="I4252" s="100">
        <v>0</v>
      </c>
      <c r="J4252" s="100">
        <v>0</v>
      </c>
      <c r="K4252" s="100"/>
      <c r="L4252" s="100">
        <v>0</v>
      </c>
      <c r="M4252" s="100">
        <f t="shared" si="2083"/>
        <v>0</v>
      </c>
      <c r="N4252" s="100">
        <f>+H4252+M4252</f>
        <v>14051472000</v>
      </c>
      <c r="O4252" s="90">
        <v>0</v>
      </c>
      <c r="P4252" s="90">
        <v>0</v>
      </c>
      <c r="Q4252" s="90">
        <v>0</v>
      </c>
      <c r="R4252" s="91">
        <v>0</v>
      </c>
    </row>
    <row r="4253" spans="1:18" ht="18.600000000000001" thickBot="1" x14ac:dyDescent="0.35">
      <c r="A4253" s="2">
        <v>2022</v>
      </c>
      <c r="B4253" s="157" t="s">
        <v>426</v>
      </c>
      <c r="C4253" s="146" t="s">
        <v>182</v>
      </c>
      <c r="D4253" s="158" t="s">
        <v>172</v>
      </c>
      <c r="E4253" s="159">
        <v>11</v>
      </c>
      <c r="F4253" s="158" t="s">
        <v>189</v>
      </c>
      <c r="G4253" s="148" t="s">
        <v>183</v>
      </c>
      <c r="H4253" s="149">
        <f t="shared" ref="H4253:L4255" si="2112">+H4255</f>
        <v>139786580047</v>
      </c>
      <c r="I4253" s="149">
        <f t="shared" si="2112"/>
        <v>0</v>
      </c>
      <c r="J4253" s="149">
        <f t="shared" si="2112"/>
        <v>0</v>
      </c>
      <c r="K4253" s="149">
        <f t="shared" si="2112"/>
        <v>0</v>
      </c>
      <c r="L4253" s="149">
        <f t="shared" si="2112"/>
        <v>0</v>
      </c>
      <c r="M4253" s="149">
        <f t="shared" si="2083"/>
        <v>0</v>
      </c>
      <c r="N4253" s="149">
        <f>+N4255</f>
        <v>139786580047</v>
      </c>
      <c r="O4253" s="149">
        <f t="shared" ref="O4253:R4255" si="2113">+O4255</f>
        <v>0</v>
      </c>
      <c r="P4253" s="149">
        <f t="shared" si="2113"/>
        <v>0</v>
      </c>
      <c r="Q4253" s="149">
        <f t="shared" si="2113"/>
        <v>0</v>
      </c>
      <c r="R4253" s="150">
        <f t="shared" si="2113"/>
        <v>0</v>
      </c>
    </row>
    <row r="4254" spans="1:18" ht="18.600000000000001" thickBot="1" x14ac:dyDescent="0.35">
      <c r="A4254" s="2">
        <v>2022</v>
      </c>
      <c r="B4254" s="157" t="s">
        <v>426</v>
      </c>
      <c r="C4254" s="146" t="s">
        <v>182</v>
      </c>
      <c r="D4254" s="158" t="s">
        <v>172</v>
      </c>
      <c r="E4254" s="159">
        <v>11</v>
      </c>
      <c r="F4254" s="158" t="s">
        <v>19</v>
      </c>
      <c r="G4254" s="148" t="s">
        <v>183</v>
      </c>
      <c r="H4254" s="149">
        <f t="shared" si="2112"/>
        <v>1027817755000</v>
      </c>
      <c r="I4254" s="149">
        <f t="shared" si="2112"/>
        <v>0</v>
      </c>
      <c r="J4254" s="149">
        <f t="shared" si="2112"/>
        <v>0</v>
      </c>
      <c r="K4254" s="149">
        <f t="shared" si="2112"/>
        <v>0</v>
      </c>
      <c r="L4254" s="149">
        <f t="shared" si="2112"/>
        <v>0</v>
      </c>
      <c r="M4254" s="149">
        <f t="shared" si="2083"/>
        <v>0</v>
      </c>
      <c r="N4254" s="149">
        <f>+N4256</f>
        <v>1027817755000</v>
      </c>
      <c r="O4254" s="149">
        <f t="shared" si="2113"/>
        <v>157603582277</v>
      </c>
      <c r="P4254" s="149">
        <f t="shared" si="2113"/>
        <v>157603582277</v>
      </c>
      <c r="Q4254" s="149">
        <f t="shared" si="2113"/>
        <v>157603582277</v>
      </c>
      <c r="R4254" s="150">
        <f t="shared" si="2113"/>
        <v>157603582277</v>
      </c>
    </row>
    <row r="4255" spans="1:18" ht="18.600000000000001" thickBot="1" x14ac:dyDescent="0.35">
      <c r="A4255" s="2">
        <v>2022</v>
      </c>
      <c r="B4255" s="157" t="s">
        <v>426</v>
      </c>
      <c r="C4255" s="120" t="s">
        <v>191</v>
      </c>
      <c r="D4255" s="16" t="s">
        <v>172</v>
      </c>
      <c r="E4255" s="16">
        <v>11</v>
      </c>
      <c r="F4255" s="16" t="s">
        <v>189</v>
      </c>
      <c r="G4255" s="85" t="s">
        <v>192</v>
      </c>
      <c r="H4255" s="45">
        <f t="shared" si="2112"/>
        <v>139786580047</v>
      </c>
      <c r="I4255" s="45">
        <f t="shared" si="2112"/>
        <v>0</v>
      </c>
      <c r="J4255" s="45">
        <f t="shared" si="2112"/>
        <v>0</v>
      </c>
      <c r="K4255" s="45">
        <f t="shared" si="2112"/>
        <v>0</v>
      </c>
      <c r="L4255" s="45">
        <f t="shared" si="2112"/>
        <v>0</v>
      </c>
      <c r="M4255" s="45">
        <f t="shared" si="2083"/>
        <v>0</v>
      </c>
      <c r="N4255" s="45">
        <f>+N4257</f>
        <v>139786580047</v>
      </c>
      <c r="O4255" s="45">
        <f t="shared" si="2113"/>
        <v>0</v>
      </c>
      <c r="P4255" s="45">
        <f t="shared" si="2113"/>
        <v>0</v>
      </c>
      <c r="Q4255" s="45">
        <f t="shared" si="2113"/>
        <v>0</v>
      </c>
      <c r="R4255" s="46">
        <f t="shared" si="2113"/>
        <v>0</v>
      </c>
    </row>
    <row r="4256" spans="1:18" ht="18.600000000000001" thickBot="1" x14ac:dyDescent="0.35">
      <c r="A4256" s="2">
        <v>2022</v>
      </c>
      <c r="B4256" s="157" t="s">
        <v>426</v>
      </c>
      <c r="C4256" s="120" t="s">
        <v>191</v>
      </c>
      <c r="D4256" s="58" t="s">
        <v>172</v>
      </c>
      <c r="E4256" s="58">
        <v>11</v>
      </c>
      <c r="F4256" s="58" t="s">
        <v>19</v>
      </c>
      <c r="G4256" s="85" t="s">
        <v>192</v>
      </c>
      <c r="H4256" s="45">
        <f>+H4260</f>
        <v>1027817755000</v>
      </c>
      <c r="I4256" s="45">
        <f>+I4260</f>
        <v>0</v>
      </c>
      <c r="J4256" s="45">
        <f>+J4260</f>
        <v>0</v>
      </c>
      <c r="K4256" s="45">
        <f>+K4260</f>
        <v>0</v>
      </c>
      <c r="L4256" s="45">
        <f>+L4260</f>
        <v>0</v>
      </c>
      <c r="M4256" s="45">
        <f t="shared" si="2083"/>
        <v>0</v>
      </c>
      <c r="N4256" s="45">
        <f>+N4260</f>
        <v>1027817755000</v>
      </c>
      <c r="O4256" s="45">
        <f t="shared" ref="O4256:R4256" si="2114">+O4260</f>
        <v>157603582277</v>
      </c>
      <c r="P4256" s="45">
        <f t="shared" si="2114"/>
        <v>157603582277</v>
      </c>
      <c r="Q4256" s="45">
        <f t="shared" si="2114"/>
        <v>157603582277</v>
      </c>
      <c r="R4256" s="46">
        <f t="shared" si="2114"/>
        <v>157603582277</v>
      </c>
    </row>
    <row r="4257" spans="1:18" ht="18.600000000000001" thickBot="1" x14ac:dyDescent="0.35">
      <c r="A4257" s="2">
        <v>2022</v>
      </c>
      <c r="B4257" s="157" t="s">
        <v>426</v>
      </c>
      <c r="C4257" s="120" t="s">
        <v>435</v>
      </c>
      <c r="D4257" s="16" t="s">
        <v>172</v>
      </c>
      <c r="E4257" s="16">
        <v>11</v>
      </c>
      <c r="F4257" s="16" t="s">
        <v>189</v>
      </c>
      <c r="G4257" s="85" t="s">
        <v>187</v>
      </c>
      <c r="H4257" s="45">
        <f t="shared" ref="H4257:L4258" si="2115">+H4258</f>
        <v>139786580047</v>
      </c>
      <c r="I4257" s="45">
        <f t="shared" si="2115"/>
        <v>0</v>
      </c>
      <c r="J4257" s="45">
        <f t="shared" si="2115"/>
        <v>0</v>
      </c>
      <c r="K4257" s="45">
        <f t="shared" si="2115"/>
        <v>0</v>
      </c>
      <c r="L4257" s="45">
        <f t="shared" si="2115"/>
        <v>0</v>
      </c>
      <c r="M4257" s="45">
        <f t="shared" si="2083"/>
        <v>0</v>
      </c>
      <c r="N4257" s="45">
        <f>+N4258</f>
        <v>139786580047</v>
      </c>
      <c r="O4257" s="45">
        <f t="shared" ref="O4257:P4258" si="2116">+O4258</f>
        <v>0</v>
      </c>
      <c r="P4257" s="45">
        <f t="shared" si="2116"/>
        <v>0</v>
      </c>
      <c r="Q4257" s="45">
        <f>+Q4258</f>
        <v>0</v>
      </c>
      <c r="R4257" s="46">
        <f>+R4258</f>
        <v>0</v>
      </c>
    </row>
    <row r="4258" spans="1:18" ht="18.600000000000001" thickBot="1" x14ac:dyDescent="0.35">
      <c r="A4258" s="2">
        <v>2022</v>
      </c>
      <c r="B4258" s="157" t="s">
        <v>426</v>
      </c>
      <c r="C4258" s="120" t="s">
        <v>436</v>
      </c>
      <c r="D4258" s="16" t="s">
        <v>172</v>
      </c>
      <c r="E4258" s="16">
        <v>11</v>
      </c>
      <c r="F4258" s="16" t="s">
        <v>189</v>
      </c>
      <c r="G4258" s="85" t="s">
        <v>190</v>
      </c>
      <c r="H4258" s="45">
        <f t="shared" si="2115"/>
        <v>139786580047</v>
      </c>
      <c r="I4258" s="45">
        <f t="shared" si="2115"/>
        <v>0</v>
      </c>
      <c r="J4258" s="45">
        <f t="shared" si="2115"/>
        <v>0</v>
      </c>
      <c r="K4258" s="45">
        <f t="shared" si="2115"/>
        <v>0</v>
      </c>
      <c r="L4258" s="45">
        <f t="shared" si="2115"/>
        <v>0</v>
      </c>
      <c r="M4258" s="45">
        <f t="shared" si="2083"/>
        <v>0</v>
      </c>
      <c r="N4258" s="45">
        <f>+N4259</f>
        <v>139786580047</v>
      </c>
      <c r="O4258" s="45">
        <f t="shared" si="2116"/>
        <v>0</v>
      </c>
      <c r="P4258" s="45">
        <f t="shared" si="2116"/>
        <v>0</v>
      </c>
      <c r="Q4258" s="45">
        <f>+Q4259</f>
        <v>0</v>
      </c>
      <c r="R4258" s="46">
        <f>+R4259</f>
        <v>0</v>
      </c>
    </row>
    <row r="4259" spans="1:18" ht="18.600000000000001" thickBot="1" x14ac:dyDescent="0.35">
      <c r="A4259" s="2">
        <v>2022</v>
      </c>
      <c r="B4259" s="157" t="s">
        <v>426</v>
      </c>
      <c r="C4259" s="121" t="s">
        <v>437</v>
      </c>
      <c r="D4259" s="21" t="s">
        <v>172</v>
      </c>
      <c r="E4259" s="21">
        <v>11</v>
      </c>
      <c r="F4259" s="21" t="s">
        <v>189</v>
      </c>
      <c r="G4259" s="88" t="s">
        <v>172</v>
      </c>
      <c r="H4259" s="47">
        <v>139786580047</v>
      </c>
      <c r="I4259" s="47">
        <v>0</v>
      </c>
      <c r="J4259" s="47">
        <v>0</v>
      </c>
      <c r="K4259" s="47"/>
      <c r="L4259" s="47">
        <v>0</v>
      </c>
      <c r="M4259" s="47">
        <f t="shared" si="2083"/>
        <v>0</v>
      </c>
      <c r="N4259" s="47">
        <f>+H4259+M4259</f>
        <v>139786580047</v>
      </c>
      <c r="O4259" s="90">
        <v>0</v>
      </c>
      <c r="P4259" s="90">
        <v>0</v>
      </c>
      <c r="Q4259" s="90">
        <v>0</v>
      </c>
      <c r="R4259" s="91">
        <v>0</v>
      </c>
    </row>
    <row r="4260" spans="1:18" ht="18.600000000000001" thickBot="1" x14ac:dyDescent="0.35">
      <c r="A4260" s="2">
        <v>2022</v>
      </c>
      <c r="B4260" s="157" t="s">
        <v>426</v>
      </c>
      <c r="C4260" s="120" t="s">
        <v>193</v>
      </c>
      <c r="D4260" s="58" t="s">
        <v>172</v>
      </c>
      <c r="E4260" s="58">
        <v>11</v>
      </c>
      <c r="F4260" s="58" t="s">
        <v>19</v>
      </c>
      <c r="G4260" s="85" t="s">
        <v>194</v>
      </c>
      <c r="H4260" s="45">
        <f>+H4261</f>
        <v>1027817755000</v>
      </c>
      <c r="I4260" s="45">
        <f>+I4261</f>
        <v>0</v>
      </c>
      <c r="J4260" s="45">
        <f>+J4261</f>
        <v>0</v>
      </c>
      <c r="K4260" s="45">
        <f>+K4261</f>
        <v>0</v>
      </c>
      <c r="L4260" s="45">
        <f>+L4261</f>
        <v>0</v>
      </c>
      <c r="M4260" s="45">
        <f t="shared" si="2083"/>
        <v>0</v>
      </c>
      <c r="N4260" s="45">
        <f>+N4261</f>
        <v>1027817755000</v>
      </c>
      <c r="O4260" s="45">
        <f t="shared" ref="O4260:R4260" si="2117">+O4261</f>
        <v>157603582277</v>
      </c>
      <c r="P4260" s="45">
        <f t="shared" si="2117"/>
        <v>157603582277</v>
      </c>
      <c r="Q4260" s="45">
        <f t="shared" si="2117"/>
        <v>157603582277</v>
      </c>
      <c r="R4260" s="46">
        <f t="shared" si="2117"/>
        <v>157603582277</v>
      </c>
    </row>
    <row r="4261" spans="1:18" ht="18.600000000000001" thickBot="1" x14ac:dyDescent="0.35">
      <c r="A4261" s="2">
        <v>2022</v>
      </c>
      <c r="B4261" s="157" t="s">
        <v>426</v>
      </c>
      <c r="C4261" s="124" t="s">
        <v>195</v>
      </c>
      <c r="D4261" s="37" t="s">
        <v>172</v>
      </c>
      <c r="E4261" s="37">
        <v>11</v>
      </c>
      <c r="F4261" s="37" t="s">
        <v>19</v>
      </c>
      <c r="G4261" s="99" t="s">
        <v>196</v>
      </c>
      <c r="H4261" s="90">
        <v>1027817755000</v>
      </c>
      <c r="I4261" s="49">
        <v>0</v>
      </c>
      <c r="J4261" s="49">
        <v>0</v>
      </c>
      <c r="K4261" s="49">
        <v>0</v>
      </c>
      <c r="L4261" s="49">
        <v>0</v>
      </c>
      <c r="M4261" s="49">
        <f t="shared" si="2083"/>
        <v>0</v>
      </c>
      <c r="N4261" s="49">
        <f>+H4261+M4261</f>
        <v>1027817755000</v>
      </c>
      <c r="O4261" s="90">
        <v>157603582277</v>
      </c>
      <c r="P4261" s="90">
        <v>157603582277</v>
      </c>
      <c r="Q4261" s="90">
        <v>157603582277</v>
      </c>
      <c r="R4261" s="91">
        <v>157603582277</v>
      </c>
    </row>
    <row r="4262" spans="1:18" ht="18.600000000000001" thickBot="1" x14ac:dyDescent="0.35">
      <c r="A4262" s="2">
        <v>2022</v>
      </c>
      <c r="B4262" s="157" t="s">
        <v>426</v>
      </c>
      <c r="C4262" s="146" t="s">
        <v>197</v>
      </c>
      <c r="D4262" s="158" t="s">
        <v>172</v>
      </c>
      <c r="E4262" s="159">
        <v>11</v>
      </c>
      <c r="F4262" s="158" t="s">
        <v>19</v>
      </c>
      <c r="G4262" s="148" t="s">
        <v>440</v>
      </c>
      <c r="H4262" s="149">
        <f>+H4265</f>
        <v>25000000000</v>
      </c>
      <c r="I4262" s="149">
        <f>+I4265</f>
        <v>0</v>
      </c>
      <c r="J4262" s="149">
        <f>+J4265</f>
        <v>0</v>
      </c>
      <c r="K4262" s="149">
        <f>+K4265</f>
        <v>0</v>
      </c>
      <c r="L4262" s="149">
        <f>+L4265</f>
        <v>0</v>
      </c>
      <c r="M4262" s="149">
        <f t="shared" si="2083"/>
        <v>0</v>
      </c>
      <c r="N4262" s="149">
        <f>+N4265</f>
        <v>25000000000</v>
      </c>
      <c r="O4262" s="149">
        <f t="shared" ref="O4262:R4262" si="2118">+O4265</f>
        <v>4357331701.8699999</v>
      </c>
      <c r="P4262" s="149">
        <f t="shared" si="2118"/>
        <v>2199548525.96</v>
      </c>
      <c r="Q4262" s="149">
        <f t="shared" si="2118"/>
        <v>715167733.46000004</v>
      </c>
      <c r="R4262" s="150">
        <f t="shared" si="2118"/>
        <v>715167733.46000004</v>
      </c>
    </row>
    <row r="4263" spans="1:18" ht="18.600000000000001" thickBot="1" x14ac:dyDescent="0.35">
      <c r="A4263" s="2">
        <v>2022</v>
      </c>
      <c r="B4263" s="157" t="s">
        <v>426</v>
      </c>
      <c r="C4263" s="146" t="s">
        <v>197</v>
      </c>
      <c r="D4263" s="158" t="s">
        <v>172</v>
      </c>
      <c r="E4263" s="159">
        <v>13</v>
      </c>
      <c r="F4263" s="158" t="s">
        <v>19</v>
      </c>
      <c r="G4263" s="148" t="s">
        <v>440</v>
      </c>
      <c r="H4263" s="149">
        <f>+H4266+H4371+H4381+H4395+H4405+H4411</f>
        <v>4393946143700</v>
      </c>
      <c r="I4263" s="149">
        <f>+I4266+I4371+I4381+I4395+I4405+I4411</f>
        <v>0</v>
      </c>
      <c r="J4263" s="149">
        <f>+J4266+J4371+J4381+J4395+J4405+J4411</f>
        <v>0</v>
      </c>
      <c r="K4263" s="149">
        <f>+K4266+K4371+K4381+K4395+K4405+K4411</f>
        <v>0</v>
      </c>
      <c r="L4263" s="149">
        <f>+L4266+L4371+L4381+L4395+L4405+L4411</f>
        <v>0</v>
      </c>
      <c r="M4263" s="149">
        <f t="shared" ref="M4263:M4326" si="2119">+I4263-J4263+K4263-L4263</f>
        <v>0</v>
      </c>
      <c r="N4263" s="149">
        <f>+N4266+N4371+N4381+N4395+N4405+N4411</f>
        <v>4393946143700</v>
      </c>
      <c r="O4263" s="149">
        <f t="shared" ref="O4263:R4263" si="2120">+O4266+O4371+O4381+O4395+O4405+O4411</f>
        <v>4287504589304.6099</v>
      </c>
      <c r="P4263" s="149">
        <f t="shared" si="2120"/>
        <v>4272795580858.9702</v>
      </c>
      <c r="Q4263" s="149">
        <f t="shared" si="2120"/>
        <v>329172256218.51007</v>
      </c>
      <c r="R4263" s="150">
        <f t="shared" si="2120"/>
        <v>328985193626.51007</v>
      </c>
    </row>
    <row r="4264" spans="1:18" ht="18.600000000000001" thickBot="1" x14ac:dyDescent="0.35">
      <c r="A4264" s="2">
        <v>2022</v>
      </c>
      <c r="B4264" s="157" t="s">
        <v>426</v>
      </c>
      <c r="C4264" s="162" t="s">
        <v>197</v>
      </c>
      <c r="D4264" s="163" t="s">
        <v>18</v>
      </c>
      <c r="E4264" s="164">
        <v>20</v>
      </c>
      <c r="F4264" s="163" t="s">
        <v>19</v>
      </c>
      <c r="G4264" s="165" t="s">
        <v>440</v>
      </c>
      <c r="H4264" s="166">
        <f>+H4382+H4412</f>
        <v>86235881312</v>
      </c>
      <c r="I4264" s="166">
        <f>+I4382+I4412</f>
        <v>0</v>
      </c>
      <c r="J4264" s="166">
        <f>+J4382+J4412</f>
        <v>0</v>
      </c>
      <c r="K4264" s="166">
        <f>+K4382+K4412</f>
        <v>0</v>
      </c>
      <c r="L4264" s="166">
        <f>+L4382+L4412</f>
        <v>0</v>
      </c>
      <c r="M4264" s="166">
        <f t="shared" si="2119"/>
        <v>0</v>
      </c>
      <c r="N4264" s="166">
        <f>+N4382+N4412</f>
        <v>86235881312</v>
      </c>
      <c r="O4264" s="166">
        <f t="shared" ref="O4264:R4264" si="2121">+O4382+O4412</f>
        <v>49002053305</v>
      </c>
      <c r="P4264" s="166">
        <f t="shared" si="2121"/>
        <v>48135153984</v>
      </c>
      <c r="Q4264" s="166">
        <f t="shared" si="2121"/>
        <v>5967172210.8000002</v>
      </c>
      <c r="R4264" s="167">
        <f t="shared" si="2121"/>
        <v>5967172210.8000002</v>
      </c>
    </row>
    <row r="4265" spans="1:18" ht="18.600000000000001" thickBot="1" x14ac:dyDescent="0.35">
      <c r="A4265" s="2">
        <v>2022</v>
      </c>
      <c r="B4265" s="157" t="s">
        <v>426</v>
      </c>
      <c r="C4265" s="120" t="s">
        <v>198</v>
      </c>
      <c r="D4265" s="16" t="s">
        <v>172</v>
      </c>
      <c r="E4265" s="16">
        <v>11</v>
      </c>
      <c r="F4265" s="16" t="s">
        <v>19</v>
      </c>
      <c r="G4265" s="85" t="s">
        <v>199</v>
      </c>
      <c r="H4265" s="95">
        <f t="shared" ref="H4265:L4266" si="2122">+H4267</f>
        <v>25000000000</v>
      </c>
      <c r="I4265" s="95">
        <f t="shared" si="2122"/>
        <v>0</v>
      </c>
      <c r="J4265" s="95">
        <f t="shared" si="2122"/>
        <v>0</v>
      </c>
      <c r="K4265" s="95">
        <f t="shared" si="2122"/>
        <v>0</v>
      </c>
      <c r="L4265" s="95">
        <f t="shared" si="2122"/>
        <v>0</v>
      </c>
      <c r="M4265" s="95">
        <f t="shared" si="2119"/>
        <v>0</v>
      </c>
      <c r="N4265" s="95">
        <f>+N4267</f>
        <v>25000000000</v>
      </c>
      <c r="O4265" s="95">
        <f t="shared" ref="O4265:R4266" si="2123">+O4267</f>
        <v>4357331701.8699999</v>
      </c>
      <c r="P4265" s="95">
        <f t="shared" si="2123"/>
        <v>2199548525.96</v>
      </c>
      <c r="Q4265" s="95">
        <f t="shared" si="2123"/>
        <v>715167733.46000004</v>
      </c>
      <c r="R4265" s="97">
        <f t="shared" si="2123"/>
        <v>715167733.46000004</v>
      </c>
    </row>
    <row r="4266" spans="1:18" ht="18.600000000000001" thickBot="1" x14ac:dyDescent="0.35">
      <c r="A4266" s="2">
        <v>2022</v>
      </c>
      <c r="B4266" s="157" t="s">
        <v>426</v>
      </c>
      <c r="C4266" s="120" t="s">
        <v>198</v>
      </c>
      <c r="D4266" s="16" t="s">
        <v>172</v>
      </c>
      <c r="E4266" s="16">
        <v>13</v>
      </c>
      <c r="F4266" s="16" t="s">
        <v>19</v>
      </c>
      <c r="G4266" s="85" t="s">
        <v>199</v>
      </c>
      <c r="H4266" s="95">
        <f t="shared" si="2122"/>
        <v>4326815240292</v>
      </c>
      <c r="I4266" s="95">
        <f t="shared" si="2122"/>
        <v>0</v>
      </c>
      <c r="J4266" s="95">
        <f t="shared" si="2122"/>
        <v>0</v>
      </c>
      <c r="K4266" s="95">
        <f t="shared" si="2122"/>
        <v>0</v>
      </c>
      <c r="L4266" s="95">
        <f t="shared" si="2122"/>
        <v>0</v>
      </c>
      <c r="M4266" s="95">
        <f t="shared" si="2119"/>
        <v>0</v>
      </c>
      <c r="N4266" s="95">
        <f>+N4268</f>
        <v>4326815240292</v>
      </c>
      <c r="O4266" s="95">
        <f t="shared" si="2123"/>
        <v>4246015158766.5</v>
      </c>
      <c r="P4266" s="95">
        <f t="shared" si="2123"/>
        <v>4245322807719.6899</v>
      </c>
      <c r="Q4266" s="95">
        <f t="shared" si="2123"/>
        <v>320704362281.08002</v>
      </c>
      <c r="R4266" s="97">
        <f t="shared" si="2123"/>
        <v>320656695175.08002</v>
      </c>
    </row>
    <row r="4267" spans="1:18" ht="18.600000000000001" thickBot="1" x14ac:dyDescent="0.35">
      <c r="A4267" s="2">
        <v>2022</v>
      </c>
      <c r="B4267" s="157" t="s">
        <v>426</v>
      </c>
      <c r="C4267" s="120" t="s">
        <v>200</v>
      </c>
      <c r="D4267" s="16" t="s">
        <v>172</v>
      </c>
      <c r="E4267" s="16">
        <v>11</v>
      </c>
      <c r="F4267" s="16" t="s">
        <v>19</v>
      </c>
      <c r="G4267" s="85" t="s">
        <v>201</v>
      </c>
      <c r="H4267" s="95">
        <f>+H4363</f>
        <v>25000000000</v>
      </c>
      <c r="I4267" s="95">
        <f>+I4363</f>
        <v>0</v>
      </c>
      <c r="J4267" s="95">
        <f>+J4363</f>
        <v>0</v>
      </c>
      <c r="K4267" s="95">
        <f>+K4363</f>
        <v>0</v>
      </c>
      <c r="L4267" s="95">
        <f>+L4363</f>
        <v>0</v>
      </c>
      <c r="M4267" s="95">
        <f t="shared" si="2119"/>
        <v>0</v>
      </c>
      <c r="N4267" s="95">
        <f>+N4363</f>
        <v>25000000000</v>
      </c>
      <c r="O4267" s="95">
        <f t="shared" ref="O4267:R4267" si="2124">+O4363</f>
        <v>4357331701.8699999</v>
      </c>
      <c r="P4267" s="95">
        <f t="shared" si="2124"/>
        <v>2199548525.96</v>
      </c>
      <c r="Q4267" s="95">
        <f t="shared" si="2124"/>
        <v>715167733.46000004</v>
      </c>
      <c r="R4267" s="97">
        <f t="shared" si="2124"/>
        <v>715167733.46000004</v>
      </c>
    </row>
    <row r="4268" spans="1:18" ht="18.600000000000001" thickBot="1" x14ac:dyDescent="0.35">
      <c r="A4268" s="2">
        <v>2022</v>
      </c>
      <c r="B4268" s="157" t="s">
        <v>426</v>
      </c>
      <c r="C4268" s="120" t="s">
        <v>200</v>
      </c>
      <c r="D4268" s="16" t="s">
        <v>172</v>
      </c>
      <c r="E4268" s="16">
        <v>13</v>
      </c>
      <c r="F4268" s="16" t="s">
        <v>19</v>
      </c>
      <c r="G4268" s="85" t="s">
        <v>201</v>
      </c>
      <c r="H4268" s="95">
        <f>+H4270+H4274+H4278+H4282+H4286+H4290+H4294+H4298+H4302+H4306+H4310+H4314+H4318+H4322+H4326+H4330+H4334+H4339+H4342+H4346+H4350+H4354+H4358+H4362</f>
        <v>4326815240292</v>
      </c>
      <c r="I4268" s="95">
        <f>+I4270+I4274+I4278+I4282+I4286+I4290+I4294+I4298+I4302+I4306+I4310+I4314+I4318+I4322+I4326+I4330+I4334+I4339+I4342+I4346+I4350+I4354+I4358+I4362</f>
        <v>0</v>
      </c>
      <c r="J4268" s="95">
        <f>+J4270+J4274+J4278+J4282+J4286+J4290+J4294+J4298+J4302+J4306+J4310+J4314+J4318+J4322+J4326+J4330+J4334+J4339+J4342+J4346+J4350+J4354+J4358+J4362</f>
        <v>0</v>
      </c>
      <c r="K4268" s="95">
        <f>+K4270+K4274+K4278+K4282+K4286+K4290+K4294+K4298+K4302+K4306+K4310+K4314+K4318+K4322+K4326+K4330+K4334+K4339+K4342+K4346+K4350+K4354+K4358+K4362</f>
        <v>0</v>
      </c>
      <c r="L4268" s="95">
        <f>+L4270+L4274+L4278+L4282+L4286+L4290+L4294+L4298+L4302+L4306+L4310+L4314+L4318+L4322+L4326+L4330+L4334+L4339+L4342+L4346+L4350+L4354+L4358+L4362</f>
        <v>0</v>
      </c>
      <c r="M4268" s="95">
        <f t="shared" si="2119"/>
        <v>0</v>
      </c>
      <c r="N4268" s="95">
        <f>+N4270+N4274+N4278+N4282+N4286+N4290+N4294+N4298+N4302+N4306+N4310+N4314+N4318+N4322+N4326+N4330+N4334+N4339+N4342+N4346+N4350+N4354+N4358+N4362</f>
        <v>4326815240292</v>
      </c>
      <c r="O4268" s="95">
        <f t="shared" ref="O4268:R4268" si="2125">+O4270+O4274+O4278+O4282+O4286+O4290+O4294+O4298+O4302+O4306+O4310+O4314+O4318+O4322+O4326+O4330+O4334+O4339+O4342+O4346+O4350+O4354+O4358+O4362</f>
        <v>4246015158766.5</v>
      </c>
      <c r="P4268" s="95">
        <f t="shared" si="2125"/>
        <v>4245322807719.6899</v>
      </c>
      <c r="Q4268" s="95">
        <f t="shared" si="2125"/>
        <v>320704362281.08002</v>
      </c>
      <c r="R4268" s="97">
        <f t="shared" si="2125"/>
        <v>320656695175.08002</v>
      </c>
    </row>
    <row r="4269" spans="1:18" ht="47.4" thickBot="1" x14ac:dyDescent="0.35">
      <c r="A4269" s="2">
        <v>2022</v>
      </c>
      <c r="B4269" s="157" t="s">
        <v>426</v>
      </c>
      <c r="C4269" s="120" t="s">
        <v>202</v>
      </c>
      <c r="D4269" s="16" t="s">
        <v>172</v>
      </c>
      <c r="E4269" s="16">
        <v>13</v>
      </c>
      <c r="F4269" s="16" t="s">
        <v>19</v>
      </c>
      <c r="G4269" s="85" t="s">
        <v>203</v>
      </c>
      <c r="H4269" s="95">
        <f t="shared" ref="H4269:L4271" si="2126">+H4270</f>
        <v>199229942693</v>
      </c>
      <c r="I4269" s="95">
        <f t="shared" si="2126"/>
        <v>0</v>
      </c>
      <c r="J4269" s="95">
        <f t="shared" si="2126"/>
        <v>0</v>
      </c>
      <c r="K4269" s="95">
        <f t="shared" si="2126"/>
        <v>0</v>
      </c>
      <c r="L4269" s="95">
        <f t="shared" si="2126"/>
        <v>0</v>
      </c>
      <c r="M4269" s="95">
        <f t="shared" si="2119"/>
        <v>0</v>
      </c>
      <c r="N4269" s="95">
        <f>+N4270</f>
        <v>199229942693</v>
      </c>
      <c r="O4269" s="95">
        <f t="shared" ref="O4269:R4271" si="2127">+O4270</f>
        <v>199229942693</v>
      </c>
      <c r="P4269" s="95">
        <f t="shared" si="2127"/>
        <v>199229942693</v>
      </c>
      <c r="Q4269" s="95">
        <f t="shared" si="2127"/>
        <v>667460180</v>
      </c>
      <c r="R4269" s="97">
        <f t="shared" si="2127"/>
        <v>667460180</v>
      </c>
    </row>
    <row r="4270" spans="1:18" ht="47.4" thickBot="1" x14ac:dyDescent="0.35">
      <c r="A4270" s="2">
        <v>2022</v>
      </c>
      <c r="B4270" s="157" t="s">
        <v>426</v>
      </c>
      <c r="C4270" s="120" t="s">
        <v>204</v>
      </c>
      <c r="D4270" s="16" t="s">
        <v>172</v>
      </c>
      <c r="E4270" s="16">
        <v>13</v>
      </c>
      <c r="F4270" s="16" t="s">
        <v>19</v>
      </c>
      <c r="G4270" s="85" t="s">
        <v>203</v>
      </c>
      <c r="H4270" s="95">
        <f t="shared" si="2126"/>
        <v>199229942693</v>
      </c>
      <c r="I4270" s="95">
        <f t="shared" si="2126"/>
        <v>0</v>
      </c>
      <c r="J4270" s="95">
        <f t="shared" si="2126"/>
        <v>0</v>
      </c>
      <c r="K4270" s="95">
        <f t="shared" si="2126"/>
        <v>0</v>
      </c>
      <c r="L4270" s="95">
        <f t="shared" si="2126"/>
        <v>0</v>
      </c>
      <c r="M4270" s="95">
        <f t="shared" si="2119"/>
        <v>0</v>
      </c>
      <c r="N4270" s="95">
        <f>+N4271</f>
        <v>199229942693</v>
      </c>
      <c r="O4270" s="95">
        <f t="shared" si="2127"/>
        <v>199229942693</v>
      </c>
      <c r="P4270" s="95">
        <f t="shared" si="2127"/>
        <v>199229942693</v>
      </c>
      <c r="Q4270" s="95">
        <f t="shared" si="2127"/>
        <v>667460180</v>
      </c>
      <c r="R4270" s="97">
        <f t="shared" si="2127"/>
        <v>667460180</v>
      </c>
    </row>
    <row r="4271" spans="1:18" ht="18.600000000000001" thickBot="1" x14ac:dyDescent="0.35">
      <c r="A4271" s="2">
        <v>2022</v>
      </c>
      <c r="B4271" s="157" t="s">
        <v>426</v>
      </c>
      <c r="C4271" s="120" t="s">
        <v>205</v>
      </c>
      <c r="D4271" s="16" t="s">
        <v>172</v>
      </c>
      <c r="E4271" s="16">
        <v>13</v>
      </c>
      <c r="F4271" s="16" t="s">
        <v>19</v>
      </c>
      <c r="G4271" s="85" t="s">
        <v>206</v>
      </c>
      <c r="H4271" s="95">
        <f t="shared" si="2126"/>
        <v>199229942693</v>
      </c>
      <c r="I4271" s="95">
        <f t="shared" si="2126"/>
        <v>0</v>
      </c>
      <c r="J4271" s="95">
        <f t="shared" si="2126"/>
        <v>0</v>
      </c>
      <c r="K4271" s="95">
        <f t="shared" si="2126"/>
        <v>0</v>
      </c>
      <c r="L4271" s="95">
        <f t="shared" si="2126"/>
        <v>0</v>
      </c>
      <c r="M4271" s="95">
        <f t="shared" si="2119"/>
        <v>0</v>
      </c>
      <c r="N4271" s="95">
        <f>+N4272</f>
        <v>199229942693</v>
      </c>
      <c r="O4271" s="95">
        <f t="shared" si="2127"/>
        <v>199229942693</v>
      </c>
      <c r="P4271" s="95">
        <f t="shared" si="2127"/>
        <v>199229942693</v>
      </c>
      <c r="Q4271" s="95">
        <f t="shared" si="2127"/>
        <v>667460180</v>
      </c>
      <c r="R4271" s="97">
        <f t="shared" si="2127"/>
        <v>667460180</v>
      </c>
    </row>
    <row r="4272" spans="1:18" ht="18.600000000000001" thickBot="1" x14ac:dyDescent="0.35">
      <c r="A4272" s="2">
        <v>2022</v>
      </c>
      <c r="B4272" s="157" t="s">
        <v>426</v>
      </c>
      <c r="C4272" s="121" t="s">
        <v>207</v>
      </c>
      <c r="D4272" s="21" t="s">
        <v>172</v>
      </c>
      <c r="E4272" s="21">
        <v>13</v>
      </c>
      <c r="F4272" s="21" t="s">
        <v>19</v>
      </c>
      <c r="G4272" s="88" t="s">
        <v>208</v>
      </c>
      <c r="H4272" s="90">
        <v>199229942693</v>
      </c>
      <c r="I4272" s="90">
        <v>0</v>
      </c>
      <c r="J4272" s="90">
        <v>0</v>
      </c>
      <c r="K4272" s="90">
        <v>0</v>
      </c>
      <c r="L4272" s="90">
        <v>0</v>
      </c>
      <c r="M4272" s="90">
        <f t="shared" si="2119"/>
        <v>0</v>
      </c>
      <c r="N4272" s="90">
        <f>+H4272+M4272</f>
        <v>199229942693</v>
      </c>
      <c r="O4272" s="90">
        <v>199229942693</v>
      </c>
      <c r="P4272" s="90">
        <v>199229942693</v>
      </c>
      <c r="Q4272" s="90">
        <v>667460180</v>
      </c>
      <c r="R4272" s="91">
        <v>667460180</v>
      </c>
    </row>
    <row r="4273" spans="1:18" ht="47.4" thickBot="1" x14ac:dyDescent="0.35">
      <c r="A4273" s="2">
        <v>2022</v>
      </c>
      <c r="B4273" s="157" t="s">
        <v>426</v>
      </c>
      <c r="C4273" s="120" t="s">
        <v>209</v>
      </c>
      <c r="D4273" s="16" t="s">
        <v>172</v>
      </c>
      <c r="E4273" s="16">
        <v>13</v>
      </c>
      <c r="F4273" s="16" t="s">
        <v>19</v>
      </c>
      <c r="G4273" s="85" t="s">
        <v>210</v>
      </c>
      <c r="H4273" s="95">
        <f t="shared" ref="H4273:L4275" si="2128">+H4274</f>
        <v>3111246158</v>
      </c>
      <c r="I4273" s="95">
        <f t="shared" si="2128"/>
        <v>0</v>
      </c>
      <c r="J4273" s="95">
        <f t="shared" si="2128"/>
        <v>0</v>
      </c>
      <c r="K4273" s="95">
        <f t="shared" si="2128"/>
        <v>0</v>
      </c>
      <c r="L4273" s="95">
        <f t="shared" si="2128"/>
        <v>0</v>
      </c>
      <c r="M4273" s="95">
        <f t="shared" si="2119"/>
        <v>0</v>
      </c>
      <c r="N4273" s="95">
        <f>+N4274</f>
        <v>3111246158</v>
      </c>
      <c r="O4273" s="95">
        <f t="shared" ref="O4273:R4275" si="2129">+O4274</f>
        <v>3111246158</v>
      </c>
      <c r="P4273" s="95">
        <f t="shared" si="2129"/>
        <v>3111246158</v>
      </c>
      <c r="Q4273" s="95">
        <f t="shared" si="2129"/>
        <v>0</v>
      </c>
      <c r="R4273" s="97">
        <f t="shared" si="2129"/>
        <v>0</v>
      </c>
    </row>
    <row r="4274" spans="1:18" ht="47.4" thickBot="1" x14ac:dyDescent="0.35">
      <c r="A4274" s="2">
        <v>2022</v>
      </c>
      <c r="B4274" s="157" t="s">
        <v>426</v>
      </c>
      <c r="C4274" s="120" t="s">
        <v>211</v>
      </c>
      <c r="D4274" s="16" t="s">
        <v>172</v>
      </c>
      <c r="E4274" s="16">
        <v>13</v>
      </c>
      <c r="F4274" s="16" t="s">
        <v>19</v>
      </c>
      <c r="G4274" s="104" t="s">
        <v>210</v>
      </c>
      <c r="H4274" s="95">
        <f t="shared" si="2128"/>
        <v>3111246158</v>
      </c>
      <c r="I4274" s="95">
        <f t="shared" si="2128"/>
        <v>0</v>
      </c>
      <c r="J4274" s="95">
        <f t="shared" si="2128"/>
        <v>0</v>
      </c>
      <c r="K4274" s="95">
        <f t="shared" si="2128"/>
        <v>0</v>
      </c>
      <c r="L4274" s="95">
        <f t="shared" si="2128"/>
        <v>0</v>
      </c>
      <c r="M4274" s="95">
        <f t="shared" si="2119"/>
        <v>0</v>
      </c>
      <c r="N4274" s="95">
        <f>+N4275</f>
        <v>3111246158</v>
      </c>
      <c r="O4274" s="95">
        <f t="shared" si="2129"/>
        <v>3111246158</v>
      </c>
      <c r="P4274" s="95">
        <f t="shared" si="2129"/>
        <v>3111246158</v>
      </c>
      <c r="Q4274" s="95">
        <f t="shared" si="2129"/>
        <v>0</v>
      </c>
      <c r="R4274" s="97">
        <f t="shared" si="2129"/>
        <v>0</v>
      </c>
    </row>
    <row r="4275" spans="1:18" ht="18.600000000000001" thickBot="1" x14ac:dyDescent="0.35">
      <c r="A4275" s="2">
        <v>2022</v>
      </c>
      <c r="B4275" s="157" t="s">
        <v>426</v>
      </c>
      <c r="C4275" s="120" t="s">
        <v>212</v>
      </c>
      <c r="D4275" s="16" t="s">
        <v>172</v>
      </c>
      <c r="E4275" s="16">
        <v>13</v>
      </c>
      <c r="F4275" s="16" t="s">
        <v>19</v>
      </c>
      <c r="G4275" s="85" t="s">
        <v>206</v>
      </c>
      <c r="H4275" s="95">
        <f t="shared" si="2128"/>
        <v>3111246158</v>
      </c>
      <c r="I4275" s="95">
        <f t="shared" si="2128"/>
        <v>0</v>
      </c>
      <c r="J4275" s="95">
        <f t="shared" si="2128"/>
        <v>0</v>
      </c>
      <c r="K4275" s="95">
        <f t="shared" si="2128"/>
        <v>0</v>
      </c>
      <c r="L4275" s="95">
        <f t="shared" si="2128"/>
        <v>0</v>
      </c>
      <c r="M4275" s="95">
        <f t="shared" si="2119"/>
        <v>0</v>
      </c>
      <c r="N4275" s="95">
        <f>+N4276</f>
        <v>3111246158</v>
      </c>
      <c r="O4275" s="95">
        <f t="shared" si="2129"/>
        <v>3111246158</v>
      </c>
      <c r="P4275" s="95">
        <f t="shared" si="2129"/>
        <v>3111246158</v>
      </c>
      <c r="Q4275" s="95">
        <f t="shared" si="2129"/>
        <v>0</v>
      </c>
      <c r="R4275" s="97">
        <f t="shared" si="2129"/>
        <v>0</v>
      </c>
    </row>
    <row r="4276" spans="1:18" ht="18.600000000000001" thickBot="1" x14ac:dyDescent="0.35">
      <c r="A4276" s="2">
        <v>2022</v>
      </c>
      <c r="B4276" s="157" t="s">
        <v>426</v>
      </c>
      <c r="C4276" s="121" t="s">
        <v>213</v>
      </c>
      <c r="D4276" s="21" t="s">
        <v>172</v>
      </c>
      <c r="E4276" s="21">
        <v>13</v>
      </c>
      <c r="F4276" s="21" t="s">
        <v>19</v>
      </c>
      <c r="G4276" s="88" t="s">
        <v>208</v>
      </c>
      <c r="H4276" s="90">
        <v>3111246158</v>
      </c>
      <c r="I4276" s="90">
        <v>0</v>
      </c>
      <c r="J4276" s="90">
        <v>0</v>
      </c>
      <c r="K4276" s="90">
        <v>0</v>
      </c>
      <c r="L4276" s="90">
        <v>0</v>
      </c>
      <c r="M4276" s="90">
        <f t="shared" si="2119"/>
        <v>0</v>
      </c>
      <c r="N4276" s="90">
        <f>+H4276+M4276</f>
        <v>3111246158</v>
      </c>
      <c r="O4276" s="90">
        <v>3111246158</v>
      </c>
      <c r="P4276" s="90">
        <v>3111246158</v>
      </c>
      <c r="Q4276" s="90">
        <v>0</v>
      </c>
      <c r="R4276" s="91">
        <v>0</v>
      </c>
    </row>
    <row r="4277" spans="1:18" ht="63" thickBot="1" x14ac:dyDescent="0.35">
      <c r="A4277" s="2">
        <v>2022</v>
      </c>
      <c r="B4277" s="157" t="s">
        <v>426</v>
      </c>
      <c r="C4277" s="120" t="s">
        <v>214</v>
      </c>
      <c r="D4277" s="16" t="s">
        <v>172</v>
      </c>
      <c r="E4277" s="16">
        <v>13</v>
      </c>
      <c r="F4277" s="16" t="s">
        <v>19</v>
      </c>
      <c r="G4277" s="85" t="s">
        <v>215</v>
      </c>
      <c r="H4277" s="95">
        <f t="shared" ref="H4277:L4279" si="2130">+H4278</f>
        <v>267568660974</v>
      </c>
      <c r="I4277" s="95">
        <f t="shared" si="2130"/>
        <v>0</v>
      </c>
      <c r="J4277" s="95">
        <f t="shared" si="2130"/>
        <v>0</v>
      </c>
      <c r="K4277" s="95">
        <f t="shared" si="2130"/>
        <v>0</v>
      </c>
      <c r="L4277" s="95">
        <f t="shared" si="2130"/>
        <v>0</v>
      </c>
      <c r="M4277" s="95">
        <f t="shared" si="2119"/>
        <v>0</v>
      </c>
      <c r="N4277" s="95">
        <f>+N4278</f>
        <v>267568660974</v>
      </c>
      <c r="O4277" s="95">
        <f t="shared" ref="O4277:R4279" si="2131">+O4278</f>
        <v>267568660974</v>
      </c>
      <c r="P4277" s="95">
        <f t="shared" si="2131"/>
        <v>267568660974</v>
      </c>
      <c r="Q4277" s="95">
        <f t="shared" si="2131"/>
        <v>515340818</v>
      </c>
      <c r="R4277" s="97">
        <f t="shared" si="2131"/>
        <v>515340818</v>
      </c>
    </row>
    <row r="4278" spans="1:18" ht="63" thickBot="1" x14ac:dyDescent="0.35">
      <c r="A4278" s="2">
        <v>2022</v>
      </c>
      <c r="B4278" s="157" t="s">
        <v>426</v>
      </c>
      <c r="C4278" s="120" t="s">
        <v>216</v>
      </c>
      <c r="D4278" s="16" t="s">
        <v>172</v>
      </c>
      <c r="E4278" s="16">
        <v>13</v>
      </c>
      <c r="F4278" s="16" t="s">
        <v>19</v>
      </c>
      <c r="G4278" s="85" t="s">
        <v>215</v>
      </c>
      <c r="H4278" s="95">
        <f t="shared" si="2130"/>
        <v>267568660974</v>
      </c>
      <c r="I4278" s="95">
        <f t="shared" si="2130"/>
        <v>0</v>
      </c>
      <c r="J4278" s="95">
        <f t="shared" si="2130"/>
        <v>0</v>
      </c>
      <c r="K4278" s="95">
        <f t="shared" si="2130"/>
        <v>0</v>
      </c>
      <c r="L4278" s="95">
        <f t="shared" si="2130"/>
        <v>0</v>
      </c>
      <c r="M4278" s="95">
        <f t="shared" si="2119"/>
        <v>0</v>
      </c>
      <c r="N4278" s="95">
        <f>+N4279</f>
        <v>267568660974</v>
      </c>
      <c r="O4278" s="95">
        <f t="shared" si="2131"/>
        <v>267568660974</v>
      </c>
      <c r="P4278" s="95">
        <f t="shared" si="2131"/>
        <v>267568660974</v>
      </c>
      <c r="Q4278" s="95">
        <f t="shared" si="2131"/>
        <v>515340818</v>
      </c>
      <c r="R4278" s="97">
        <f t="shared" si="2131"/>
        <v>515340818</v>
      </c>
    </row>
    <row r="4279" spans="1:18" ht="18.600000000000001" thickBot="1" x14ac:dyDescent="0.35">
      <c r="A4279" s="2">
        <v>2022</v>
      </c>
      <c r="B4279" s="157" t="s">
        <v>426</v>
      </c>
      <c r="C4279" s="120" t="s">
        <v>217</v>
      </c>
      <c r="D4279" s="16" t="s">
        <v>172</v>
      </c>
      <c r="E4279" s="16">
        <v>13</v>
      </c>
      <c r="F4279" s="16" t="s">
        <v>19</v>
      </c>
      <c r="G4279" s="85" t="s">
        <v>218</v>
      </c>
      <c r="H4279" s="95">
        <f t="shared" si="2130"/>
        <v>267568660974</v>
      </c>
      <c r="I4279" s="95">
        <f t="shared" si="2130"/>
        <v>0</v>
      </c>
      <c r="J4279" s="95">
        <f t="shared" si="2130"/>
        <v>0</v>
      </c>
      <c r="K4279" s="95">
        <f t="shared" si="2130"/>
        <v>0</v>
      </c>
      <c r="L4279" s="95">
        <f t="shared" si="2130"/>
        <v>0</v>
      </c>
      <c r="M4279" s="95">
        <f t="shared" si="2119"/>
        <v>0</v>
      </c>
      <c r="N4279" s="95">
        <f>+N4280</f>
        <v>267568660974</v>
      </c>
      <c r="O4279" s="95">
        <f t="shared" si="2131"/>
        <v>267568660974</v>
      </c>
      <c r="P4279" s="95">
        <f t="shared" si="2131"/>
        <v>267568660974</v>
      </c>
      <c r="Q4279" s="95">
        <f t="shared" si="2131"/>
        <v>515340818</v>
      </c>
      <c r="R4279" s="97">
        <f t="shared" si="2131"/>
        <v>515340818</v>
      </c>
    </row>
    <row r="4280" spans="1:18" ht="18.600000000000001" thickBot="1" x14ac:dyDescent="0.35">
      <c r="A4280" s="2">
        <v>2022</v>
      </c>
      <c r="B4280" s="157" t="s">
        <v>426</v>
      </c>
      <c r="C4280" s="121" t="s">
        <v>219</v>
      </c>
      <c r="D4280" s="21" t="s">
        <v>172</v>
      </c>
      <c r="E4280" s="21">
        <v>13</v>
      </c>
      <c r="F4280" s="21" t="s">
        <v>19</v>
      </c>
      <c r="G4280" s="88" t="s">
        <v>208</v>
      </c>
      <c r="H4280" s="90">
        <v>267568660974</v>
      </c>
      <c r="I4280" s="90">
        <v>0</v>
      </c>
      <c r="J4280" s="90">
        <v>0</v>
      </c>
      <c r="K4280" s="90">
        <v>0</v>
      </c>
      <c r="L4280" s="90">
        <v>0</v>
      </c>
      <c r="M4280" s="90">
        <f t="shared" si="2119"/>
        <v>0</v>
      </c>
      <c r="N4280" s="90">
        <f>+H4280+M4280</f>
        <v>267568660974</v>
      </c>
      <c r="O4280" s="90">
        <v>267568660974</v>
      </c>
      <c r="P4280" s="90">
        <v>267568660974</v>
      </c>
      <c r="Q4280" s="90">
        <v>515340818</v>
      </c>
      <c r="R4280" s="91">
        <v>515340818</v>
      </c>
    </row>
    <row r="4281" spans="1:18" ht="78.599999999999994" thickBot="1" x14ac:dyDescent="0.35">
      <c r="A4281" s="2">
        <v>2022</v>
      </c>
      <c r="B4281" s="157" t="s">
        <v>426</v>
      </c>
      <c r="C4281" s="120" t="s">
        <v>220</v>
      </c>
      <c r="D4281" s="16" t="s">
        <v>172</v>
      </c>
      <c r="E4281" s="16">
        <v>13</v>
      </c>
      <c r="F4281" s="16" t="s">
        <v>19</v>
      </c>
      <c r="G4281" s="104" t="s">
        <v>221</v>
      </c>
      <c r="H4281" s="95">
        <f t="shared" ref="H4281:L4283" si="2132">+H4282</f>
        <v>175859178607</v>
      </c>
      <c r="I4281" s="95">
        <f t="shared" si="2132"/>
        <v>0</v>
      </c>
      <c r="J4281" s="95">
        <f t="shared" si="2132"/>
        <v>0</v>
      </c>
      <c r="K4281" s="95">
        <f t="shared" si="2132"/>
        <v>0</v>
      </c>
      <c r="L4281" s="95">
        <f t="shared" si="2132"/>
        <v>0</v>
      </c>
      <c r="M4281" s="95">
        <f t="shared" si="2119"/>
        <v>0</v>
      </c>
      <c r="N4281" s="95">
        <f>+N4282</f>
        <v>175859178607</v>
      </c>
      <c r="O4281" s="95">
        <f t="shared" ref="O4281:R4283" si="2133">+O4282</f>
        <v>175859178607</v>
      </c>
      <c r="P4281" s="95">
        <f t="shared" si="2133"/>
        <v>175859178607</v>
      </c>
      <c r="Q4281" s="95">
        <f t="shared" si="2133"/>
        <v>589163443</v>
      </c>
      <c r="R4281" s="97">
        <f t="shared" si="2133"/>
        <v>589163443</v>
      </c>
    </row>
    <row r="4282" spans="1:18" ht="78.599999999999994" thickBot="1" x14ac:dyDescent="0.35">
      <c r="A4282" s="2">
        <v>2022</v>
      </c>
      <c r="B4282" s="157" t="s">
        <v>426</v>
      </c>
      <c r="C4282" s="120" t="s">
        <v>222</v>
      </c>
      <c r="D4282" s="16" t="s">
        <v>172</v>
      </c>
      <c r="E4282" s="16">
        <v>13</v>
      </c>
      <c r="F4282" s="16" t="s">
        <v>19</v>
      </c>
      <c r="G4282" s="104" t="s">
        <v>221</v>
      </c>
      <c r="H4282" s="95">
        <f t="shared" si="2132"/>
        <v>175859178607</v>
      </c>
      <c r="I4282" s="95">
        <f t="shared" si="2132"/>
        <v>0</v>
      </c>
      <c r="J4282" s="95">
        <f t="shared" si="2132"/>
        <v>0</v>
      </c>
      <c r="K4282" s="95">
        <f t="shared" si="2132"/>
        <v>0</v>
      </c>
      <c r="L4282" s="95">
        <f t="shared" si="2132"/>
        <v>0</v>
      </c>
      <c r="M4282" s="95">
        <f t="shared" si="2119"/>
        <v>0</v>
      </c>
      <c r="N4282" s="95">
        <f>+N4283</f>
        <v>175859178607</v>
      </c>
      <c r="O4282" s="95">
        <f t="shared" si="2133"/>
        <v>175859178607</v>
      </c>
      <c r="P4282" s="95">
        <f t="shared" si="2133"/>
        <v>175859178607</v>
      </c>
      <c r="Q4282" s="95">
        <f t="shared" si="2133"/>
        <v>589163443</v>
      </c>
      <c r="R4282" s="97">
        <f t="shared" si="2133"/>
        <v>589163443</v>
      </c>
    </row>
    <row r="4283" spans="1:18" ht="18.600000000000001" thickBot="1" x14ac:dyDescent="0.35">
      <c r="A4283" s="2">
        <v>2022</v>
      </c>
      <c r="B4283" s="157" t="s">
        <v>426</v>
      </c>
      <c r="C4283" s="120" t="s">
        <v>223</v>
      </c>
      <c r="D4283" s="16" t="s">
        <v>172</v>
      </c>
      <c r="E4283" s="16">
        <v>13</v>
      </c>
      <c r="F4283" s="16" t="s">
        <v>19</v>
      </c>
      <c r="G4283" s="85" t="s">
        <v>218</v>
      </c>
      <c r="H4283" s="95">
        <f t="shared" si="2132"/>
        <v>175859178607</v>
      </c>
      <c r="I4283" s="95">
        <f t="shared" si="2132"/>
        <v>0</v>
      </c>
      <c r="J4283" s="95">
        <f t="shared" si="2132"/>
        <v>0</v>
      </c>
      <c r="K4283" s="95">
        <f t="shared" si="2132"/>
        <v>0</v>
      </c>
      <c r="L4283" s="95">
        <f t="shared" si="2132"/>
        <v>0</v>
      </c>
      <c r="M4283" s="95">
        <f t="shared" si="2119"/>
        <v>0</v>
      </c>
      <c r="N4283" s="95">
        <f>+N4284</f>
        <v>175859178607</v>
      </c>
      <c r="O4283" s="95">
        <f t="shared" si="2133"/>
        <v>175859178607</v>
      </c>
      <c r="P4283" s="95">
        <f t="shared" si="2133"/>
        <v>175859178607</v>
      </c>
      <c r="Q4283" s="95">
        <f t="shared" si="2133"/>
        <v>589163443</v>
      </c>
      <c r="R4283" s="97">
        <f t="shared" si="2133"/>
        <v>589163443</v>
      </c>
    </row>
    <row r="4284" spans="1:18" ht="18.600000000000001" thickBot="1" x14ac:dyDescent="0.35">
      <c r="A4284" s="2">
        <v>2022</v>
      </c>
      <c r="B4284" s="157" t="s">
        <v>426</v>
      </c>
      <c r="C4284" s="121" t="s">
        <v>224</v>
      </c>
      <c r="D4284" s="21" t="s">
        <v>172</v>
      </c>
      <c r="E4284" s="21">
        <v>13</v>
      </c>
      <c r="F4284" s="21" t="s">
        <v>19</v>
      </c>
      <c r="G4284" s="88" t="s">
        <v>208</v>
      </c>
      <c r="H4284" s="90">
        <v>175859178607</v>
      </c>
      <c r="I4284" s="90">
        <v>0</v>
      </c>
      <c r="J4284" s="90">
        <v>0</v>
      </c>
      <c r="K4284" s="90">
        <v>0</v>
      </c>
      <c r="L4284" s="90">
        <v>0</v>
      </c>
      <c r="M4284" s="90">
        <f t="shared" si="2119"/>
        <v>0</v>
      </c>
      <c r="N4284" s="90">
        <f>+H4284+M4284</f>
        <v>175859178607</v>
      </c>
      <c r="O4284" s="90">
        <v>175859178607</v>
      </c>
      <c r="P4284" s="90">
        <v>175859178607</v>
      </c>
      <c r="Q4284" s="90">
        <v>589163443</v>
      </c>
      <c r="R4284" s="91">
        <v>589163443</v>
      </c>
    </row>
    <row r="4285" spans="1:18" ht="63" thickBot="1" x14ac:dyDescent="0.35">
      <c r="A4285" s="2">
        <v>2022</v>
      </c>
      <c r="B4285" s="157" t="s">
        <v>426</v>
      </c>
      <c r="C4285" s="120" t="s">
        <v>225</v>
      </c>
      <c r="D4285" s="16" t="s">
        <v>172</v>
      </c>
      <c r="E4285" s="16">
        <v>13</v>
      </c>
      <c r="F4285" s="16" t="s">
        <v>19</v>
      </c>
      <c r="G4285" s="85" t="s">
        <v>226</v>
      </c>
      <c r="H4285" s="95">
        <f t="shared" ref="H4285:L4287" si="2134">+H4286</f>
        <v>253083219752</v>
      </c>
      <c r="I4285" s="95">
        <f t="shared" si="2134"/>
        <v>0</v>
      </c>
      <c r="J4285" s="95">
        <f t="shared" si="2134"/>
        <v>0</v>
      </c>
      <c r="K4285" s="95">
        <f t="shared" si="2134"/>
        <v>0</v>
      </c>
      <c r="L4285" s="95">
        <f t="shared" si="2134"/>
        <v>0</v>
      </c>
      <c r="M4285" s="95">
        <f t="shared" si="2119"/>
        <v>0</v>
      </c>
      <c r="N4285" s="95">
        <f>+N4286</f>
        <v>253083219752</v>
      </c>
      <c r="O4285" s="95">
        <f t="shared" ref="O4285:R4287" si="2135">+O4286</f>
        <v>253083219752</v>
      </c>
      <c r="P4285" s="95">
        <f t="shared" si="2135"/>
        <v>253083219752</v>
      </c>
      <c r="Q4285" s="95">
        <f t="shared" si="2135"/>
        <v>8076357952</v>
      </c>
      <c r="R4285" s="97">
        <f t="shared" si="2135"/>
        <v>8076357952</v>
      </c>
    </row>
    <row r="4286" spans="1:18" ht="63" thickBot="1" x14ac:dyDescent="0.35">
      <c r="A4286" s="2">
        <v>2022</v>
      </c>
      <c r="B4286" s="157" t="s">
        <v>426</v>
      </c>
      <c r="C4286" s="120" t="s">
        <v>227</v>
      </c>
      <c r="D4286" s="16" t="s">
        <v>172</v>
      </c>
      <c r="E4286" s="16">
        <v>13</v>
      </c>
      <c r="F4286" s="16" t="s">
        <v>19</v>
      </c>
      <c r="G4286" s="104" t="s">
        <v>226</v>
      </c>
      <c r="H4286" s="95">
        <f t="shared" si="2134"/>
        <v>253083219752</v>
      </c>
      <c r="I4286" s="95">
        <f t="shared" si="2134"/>
        <v>0</v>
      </c>
      <c r="J4286" s="95">
        <f t="shared" si="2134"/>
        <v>0</v>
      </c>
      <c r="K4286" s="95">
        <f t="shared" si="2134"/>
        <v>0</v>
      </c>
      <c r="L4286" s="95">
        <f t="shared" si="2134"/>
        <v>0</v>
      </c>
      <c r="M4286" s="95">
        <f t="shared" si="2119"/>
        <v>0</v>
      </c>
      <c r="N4286" s="95">
        <f>+N4287</f>
        <v>253083219752</v>
      </c>
      <c r="O4286" s="95">
        <f t="shared" si="2135"/>
        <v>253083219752</v>
      </c>
      <c r="P4286" s="95">
        <f t="shared" si="2135"/>
        <v>253083219752</v>
      </c>
      <c r="Q4286" s="95">
        <f t="shared" si="2135"/>
        <v>8076357952</v>
      </c>
      <c r="R4286" s="97">
        <f t="shared" si="2135"/>
        <v>8076357952</v>
      </c>
    </row>
    <row r="4287" spans="1:18" ht="18.600000000000001" thickBot="1" x14ac:dyDescent="0.35">
      <c r="A4287" s="2">
        <v>2022</v>
      </c>
      <c r="B4287" s="157" t="s">
        <v>426</v>
      </c>
      <c r="C4287" s="120" t="s">
        <v>228</v>
      </c>
      <c r="D4287" s="16" t="s">
        <v>172</v>
      </c>
      <c r="E4287" s="16">
        <v>13</v>
      </c>
      <c r="F4287" s="16" t="s">
        <v>19</v>
      </c>
      <c r="G4287" s="85" t="s">
        <v>218</v>
      </c>
      <c r="H4287" s="95">
        <f t="shared" si="2134"/>
        <v>253083219752</v>
      </c>
      <c r="I4287" s="95">
        <f t="shared" si="2134"/>
        <v>0</v>
      </c>
      <c r="J4287" s="95">
        <f t="shared" si="2134"/>
        <v>0</v>
      </c>
      <c r="K4287" s="95">
        <f t="shared" si="2134"/>
        <v>0</v>
      </c>
      <c r="L4287" s="95">
        <f t="shared" si="2134"/>
        <v>0</v>
      </c>
      <c r="M4287" s="95">
        <f t="shared" si="2119"/>
        <v>0</v>
      </c>
      <c r="N4287" s="95">
        <f>+N4288</f>
        <v>253083219752</v>
      </c>
      <c r="O4287" s="95">
        <f t="shared" si="2135"/>
        <v>253083219752</v>
      </c>
      <c r="P4287" s="95">
        <f t="shared" si="2135"/>
        <v>253083219752</v>
      </c>
      <c r="Q4287" s="95">
        <f t="shared" si="2135"/>
        <v>8076357952</v>
      </c>
      <c r="R4287" s="97">
        <f t="shared" si="2135"/>
        <v>8076357952</v>
      </c>
    </row>
    <row r="4288" spans="1:18" ht="18.600000000000001" thickBot="1" x14ac:dyDescent="0.35">
      <c r="A4288" s="2">
        <v>2022</v>
      </c>
      <c r="B4288" s="157" t="s">
        <v>426</v>
      </c>
      <c r="C4288" s="121" t="s">
        <v>229</v>
      </c>
      <c r="D4288" s="21" t="s">
        <v>172</v>
      </c>
      <c r="E4288" s="21">
        <v>13</v>
      </c>
      <c r="F4288" s="21" t="s">
        <v>19</v>
      </c>
      <c r="G4288" s="88" t="s">
        <v>208</v>
      </c>
      <c r="H4288" s="90">
        <v>253083219752</v>
      </c>
      <c r="I4288" s="90">
        <v>0</v>
      </c>
      <c r="J4288" s="90">
        <v>0</v>
      </c>
      <c r="K4288" s="90">
        <v>0</v>
      </c>
      <c r="L4288" s="90">
        <v>0</v>
      </c>
      <c r="M4288" s="90">
        <f t="shared" si="2119"/>
        <v>0</v>
      </c>
      <c r="N4288" s="90">
        <f>+H4288+M4288</f>
        <v>253083219752</v>
      </c>
      <c r="O4288" s="90">
        <v>253083219752</v>
      </c>
      <c r="P4288" s="90">
        <v>253083219752</v>
      </c>
      <c r="Q4288" s="90">
        <v>8076357952</v>
      </c>
      <c r="R4288" s="91">
        <v>8076357952</v>
      </c>
    </row>
    <row r="4289" spans="1:18" ht="78.599999999999994" thickBot="1" x14ac:dyDescent="0.35">
      <c r="A4289" s="2">
        <v>2022</v>
      </c>
      <c r="B4289" s="157" t="s">
        <v>426</v>
      </c>
      <c r="C4289" s="120" t="s">
        <v>230</v>
      </c>
      <c r="D4289" s="16" t="s">
        <v>172</v>
      </c>
      <c r="E4289" s="16">
        <v>13</v>
      </c>
      <c r="F4289" s="16" t="s">
        <v>19</v>
      </c>
      <c r="G4289" s="85" t="s">
        <v>231</v>
      </c>
      <c r="H4289" s="95">
        <f t="shared" ref="H4289:L4291" si="2136">+H4290</f>
        <v>243923443489</v>
      </c>
      <c r="I4289" s="95">
        <f t="shared" si="2136"/>
        <v>0</v>
      </c>
      <c r="J4289" s="95">
        <f t="shared" si="2136"/>
        <v>0</v>
      </c>
      <c r="K4289" s="95">
        <f t="shared" si="2136"/>
        <v>0</v>
      </c>
      <c r="L4289" s="95">
        <f t="shared" si="2136"/>
        <v>0</v>
      </c>
      <c r="M4289" s="95">
        <f t="shared" si="2119"/>
        <v>0</v>
      </c>
      <c r="N4289" s="95">
        <f>+N4290</f>
        <v>243923443489</v>
      </c>
      <c r="O4289" s="95">
        <f t="shared" ref="O4289:R4291" si="2137">+O4290</f>
        <v>243923443489</v>
      </c>
      <c r="P4289" s="95">
        <f t="shared" si="2137"/>
        <v>243923443489</v>
      </c>
      <c r="Q4289" s="95">
        <f t="shared" si="2137"/>
        <v>21653320129</v>
      </c>
      <c r="R4289" s="97">
        <f t="shared" si="2137"/>
        <v>21653320129</v>
      </c>
    </row>
    <row r="4290" spans="1:18" ht="78.599999999999994" thickBot="1" x14ac:dyDescent="0.35">
      <c r="A4290" s="2">
        <v>2022</v>
      </c>
      <c r="B4290" s="157" t="s">
        <v>426</v>
      </c>
      <c r="C4290" s="120" t="s">
        <v>232</v>
      </c>
      <c r="D4290" s="16" t="s">
        <v>172</v>
      </c>
      <c r="E4290" s="16">
        <v>13</v>
      </c>
      <c r="F4290" s="16" t="s">
        <v>19</v>
      </c>
      <c r="G4290" s="85" t="s">
        <v>231</v>
      </c>
      <c r="H4290" s="95">
        <f t="shared" si="2136"/>
        <v>243923443489</v>
      </c>
      <c r="I4290" s="95">
        <f t="shared" si="2136"/>
        <v>0</v>
      </c>
      <c r="J4290" s="95">
        <f t="shared" si="2136"/>
        <v>0</v>
      </c>
      <c r="K4290" s="95">
        <f t="shared" si="2136"/>
        <v>0</v>
      </c>
      <c r="L4290" s="95">
        <f t="shared" si="2136"/>
        <v>0</v>
      </c>
      <c r="M4290" s="95">
        <f t="shared" si="2119"/>
        <v>0</v>
      </c>
      <c r="N4290" s="95">
        <f>+N4291</f>
        <v>243923443489</v>
      </c>
      <c r="O4290" s="95">
        <f t="shared" si="2137"/>
        <v>243923443489</v>
      </c>
      <c r="P4290" s="95">
        <f t="shared" si="2137"/>
        <v>243923443489</v>
      </c>
      <c r="Q4290" s="95">
        <f t="shared" si="2137"/>
        <v>21653320129</v>
      </c>
      <c r="R4290" s="97">
        <f t="shared" si="2137"/>
        <v>21653320129</v>
      </c>
    </row>
    <row r="4291" spans="1:18" ht="18.600000000000001" thickBot="1" x14ac:dyDescent="0.35">
      <c r="A4291" s="2">
        <v>2022</v>
      </c>
      <c r="B4291" s="157" t="s">
        <v>426</v>
      </c>
      <c r="C4291" s="120" t="s">
        <v>233</v>
      </c>
      <c r="D4291" s="16" t="s">
        <v>172</v>
      </c>
      <c r="E4291" s="16">
        <v>13</v>
      </c>
      <c r="F4291" s="16" t="s">
        <v>19</v>
      </c>
      <c r="G4291" s="85" t="s">
        <v>218</v>
      </c>
      <c r="H4291" s="95">
        <f t="shared" si="2136"/>
        <v>243923443489</v>
      </c>
      <c r="I4291" s="95">
        <f t="shared" si="2136"/>
        <v>0</v>
      </c>
      <c r="J4291" s="95">
        <f t="shared" si="2136"/>
        <v>0</v>
      </c>
      <c r="K4291" s="95">
        <f t="shared" si="2136"/>
        <v>0</v>
      </c>
      <c r="L4291" s="95">
        <f t="shared" si="2136"/>
        <v>0</v>
      </c>
      <c r="M4291" s="95">
        <f t="shared" si="2119"/>
        <v>0</v>
      </c>
      <c r="N4291" s="95">
        <f>+N4292</f>
        <v>243923443489</v>
      </c>
      <c r="O4291" s="95">
        <f t="shared" si="2137"/>
        <v>243923443489</v>
      </c>
      <c r="P4291" s="95">
        <f t="shared" si="2137"/>
        <v>243923443489</v>
      </c>
      <c r="Q4291" s="95">
        <f t="shared" si="2137"/>
        <v>21653320129</v>
      </c>
      <c r="R4291" s="97">
        <f t="shared" si="2137"/>
        <v>21653320129</v>
      </c>
    </row>
    <row r="4292" spans="1:18" ht="18.600000000000001" thickBot="1" x14ac:dyDescent="0.35">
      <c r="A4292" s="2">
        <v>2022</v>
      </c>
      <c r="B4292" s="157" t="s">
        <v>426</v>
      </c>
      <c r="C4292" s="121" t="s">
        <v>234</v>
      </c>
      <c r="D4292" s="21" t="s">
        <v>172</v>
      </c>
      <c r="E4292" s="21">
        <v>13</v>
      </c>
      <c r="F4292" s="21" t="s">
        <v>19</v>
      </c>
      <c r="G4292" s="88" t="s">
        <v>208</v>
      </c>
      <c r="H4292" s="90">
        <v>243923443489</v>
      </c>
      <c r="I4292" s="90">
        <v>0</v>
      </c>
      <c r="J4292" s="90">
        <v>0</v>
      </c>
      <c r="K4292" s="90">
        <v>0</v>
      </c>
      <c r="L4292" s="90">
        <v>0</v>
      </c>
      <c r="M4292" s="90">
        <f t="shared" si="2119"/>
        <v>0</v>
      </c>
      <c r="N4292" s="90">
        <f>+H4292+M4292</f>
        <v>243923443489</v>
      </c>
      <c r="O4292" s="90">
        <v>243923443489</v>
      </c>
      <c r="P4292" s="90">
        <v>243923443489</v>
      </c>
      <c r="Q4292" s="90">
        <v>21653320129</v>
      </c>
      <c r="R4292" s="91">
        <v>21653320129</v>
      </c>
    </row>
    <row r="4293" spans="1:18" ht="63" thickBot="1" x14ac:dyDescent="0.35">
      <c r="A4293" s="2">
        <v>2022</v>
      </c>
      <c r="B4293" s="157" t="s">
        <v>426</v>
      </c>
      <c r="C4293" s="120" t="s">
        <v>235</v>
      </c>
      <c r="D4293" s="16" t="s">
        <v>172</v>
      </c>
      <c r="E4293" s="16">
        <v>13</v>
      </c>
      <c r="F4293" s="16" t="s">
        <v>19</v>
      </c>
      <c r="G4293" s="85" t="s">
        <v>236</v>
      </c>
      <c r="H4293" s="95">
        <f t="shared" ref="H4293:L4295" si="2138">+H4294</f>
        <v>173754342655</v>
      </c>
      <c r="I4293" s="95">
        <f t="shared" si="2138"/>
        <v>0</v>
      </c>
      <c r="J4293" s="95">
        <f t="shared" si="2138"/>
        <v>0</v>
      </c>
      <c r="K4293" s="95">
        <f t="shared" si="2138"/>
        <v>0</v>
      </c>
      <c r="L4293" s="95">
        <f t="shared" si="2138"/>
        <v>0</v>
      </c>
      <c r="M4293" s="95">
        <f t="shared" si="2119"/>
        <v>0</v>
      </c>
      <c r="N4293" s="95">
        <f>+N4294</f>
        <v>173754342655</v>
      </c>
      <c r="O4293" s="95">
        <f t="shared" ref="O4293:R4295" si="2139">+O4294</f>
        <v>173754342655</v>
      </c>
      <c r="P4293" s="95">
        <f t="shared" si="2139"/>
        <v>173754342655</v>
      </c>
      <c r="Q4293" s="95">
        <f t="shared" si="2139"/>
        <v>26218470693</v>
      </c>
      <c r="R4293" s="97">
        <f t="shared" si="2139"/>
        <v>26218470693</v>
      </c>
    </row>
    <row r="4294" spans="1:18" ht="63" thickBot="1" x14ac:dyDescent="0.35">
      <c r="A4294" s="2">
        <v>2022</v>
      </c>
      <c r="B4294" s="157" t="s">
        <v>426</v>
      </c>
      <c r="C4294" s="120" t="s">
        <v>237</v>
      </c>
      <c r="D4294" s="16" t="s">
        <v>172</v>
      </c>
      <c r="E4294" s="16">
        <v>13</v>
      </c>
      <c r="F4294" s="16" t="s">
        <v>19</v>
      </c>
      <c r="G4294" s="104" t="s">
        <v>236</v>
      </c>
      <c r="H4294" s="95">
        <f t="shared" si="2138"/>
        <v>173754342655</v>
      </c>
      <c r="I4294" s="95">
        <f t="shared" si="2138"/>
        <v>0</v>
      </c>
      <c r="J4294" s="95">
        <f t="shared" si="2138"/>
        <v>0</v>
      </c>
      <c r="K4294" s="95">
        <f t="shared" si="2138"/>
        <v>0</v>
      </c>
      <c r="L4294" s="95">
        <f t="shared" si="2138"/>
        <v>0</v>
      </c>
      <c r="M4294" s="95">
        <f t="shared" si="2119"/>
        <v>0</v>
      </c>
      <c r="N4294" s="95">
        <f>+N4295</f>
        <v>173754342655</v>
      </c>
      <c r="O4294" s="95">
        <f t="shared" si="2139"/>
        <v>173754342655</v>
      </c>
      <c r="P4294" s="95">
        <f t="shared" si="2139"/>
        <v>173754342655</v>
      </c>
      <c r="Q4294" s="95">
        <f t="shared" si="2139"/>
        <v>26218470693</v>
      </c>
      <c r="R4294" s="97">
        <f t="shared" si="2139"/>
        <v>26218470693</v>
      </c>
    </row>
    <row r="4295" spans="1:18" ht="18.600000000000001" thickBot="1" x14ac:dyDescent="0.35">
      <c r="A4295" s="2">
        <v>2022</v>
      </c>
      <c r="B4295" s="157" t="s">
        <v>426</v>
      </c>
      <c r="C4295" s="120" t="s">
        <v>238</v>
      </c>
      <c r="D4295" s="16" t="s">
        <v>172</v>
      </c>
      <c r="E4295" s="16">
        <v>13</v>
      </c>
      <c r="F4295" s="16" t="s">
        <v>19</v>
      </c>
      <c r="G4295" s="85" t="s">
        <v>218</v>
      </c>
      <c r="H4295" s="95">
        <f t="shared" si="2138"/>
        <v>173754342655</v>
      </c>
      <c r="I4295" s="95">
        <f t="shared" si="2138"/>
        <v>0</v>
      </c>
      <c r="J4295" s="95">
        <f t="shared" si="2138"/>
        <v>0</v>
      </c>
      <c r="K4295" s="95">
        <f t="shared" si="2138"/>
        <v>0</v>
      </c>
      <c r="L4295" s="95">
        <f t="shared" si="2138"/>
        <v>0</v>
      </c>
      <c r="M4295" s="95">
        <f t="shared" si="2119"/>
        <v>0</v>
      </c>
      <c r="N4295" s="95">
        <f>+N4296</f>
        <v>173754342655</v>
      </c>
      <c r="O4295" s="95">
        <f t="shared" si="2139"/>
        <v>173754342655</v>
      </c>
      <c r="P4295" s="95">
        <f t="shared" si="2139"/>
        <v>173754342655</v>
      </c>
      <c r="Q4295" s="95">
        <f t="shared" si="2139"/>
        <v>26218470693</v>
      </c>
      <c r="R4295" s="97">
        <f t="shared" si="2139"/>
        <v>26218470693</v>
      </c>
    </row>
    <row r="4296" spans="1:18" ht="18.600000000000001" thickBot="1" x14ac:dyDescent="0.35">
      <c r="A4296" s="2">
        <v>2022</v>
      </c>
      <c r="B4296" s="157" t="s">
        <v>426</v>
      </c>
      <c r="C4296" s="121" t="s">
        <v>239</v>
      </c>
      <c r="D4296" s="21" t="s">
        <v>172</v>
      </c>
      <c r="E4296" s="21">
        <v>13</v>
      </c>
      <c r="F4296" s="21" t="s">
        <v>19</v>
      </c>
      <c r="G4296" s="88" t="s">
        <v>208</v>
      </c>
      <c r="H4296" s="90">
        <v>173754342655</v>
      </c>
      <c r="I4296" s="90">
        <v>0</v>
      </c>
      <c r="J4296" s="90">
        <v>0</v>
      </c>
      <c r="K4296" s="90">
        <v>0</v>
      </c>
      <c r="L4296" s="90">
        <v>0</v>
      </c>
      <c r="M4296" s="90">
        <f t="shared" si="2119"/>
        <v>0</v>
      </c>
      <c r="N4296" s="90">
        <f>+H4296+M4296</f>
        <v>173754342655</v>
      </c>
      <c r="O4296" s="90">
        <v>173754342655</v>
      </c>
      <c r="P4296" s="90">
        <v>173754342655</v>
      </c>
      <c r="Q4296" s="90">
        <v>26218470693</v>
      </c>
      <c r="R4296" s="91">
        <v>26218470693</v>
      </c>
    </row>
    <row r="4297" spans="1:18" ht="63" thickBot="1" x14ac:dyDescent="0.35">
      <c r="A4297" s="2">
        <v>2022</v>
      </c>
      <c r="B4297" s="157" t="s">
        <v>426</v>
      </c>
      <c r="C4297" s="120" t="s">
        <v>240</v>
      </c>
      <c r="D4297" s="16" t="s">
        <v>172</v>
      </c>
      <c r="E4297" s="16">
        <v>13</v>
      </c>
      <c r="F4297" s="16" t="s">
        <v>19</v>
      </c>
      <c r="G4297" s="85" t="s">
        <v>241</v>
      </c>
      <c r="H4297" s="95">
        <f t="shared" ref="H4297:L4299" si="2140">+H4298</f>
        <v>188036887431</v>
      </c>
      <c r="I4297" s="95">
        <f t="shared" si="2140"/>
        <v>0</v>
      </c>
      <c r="J4297" s="95">
        <f t="shared" si="2140"/>
        <v>0</v>
      </c>
      <c r="K4297" s="95">
        <f t="shared" si="2140"/>
        <v>0</v>
      </c>
      <c r="L4297" s="95">
        <f t="shared" si="2140"/>
        <v>0</v>
      </c>
      <c r="M4297" s="95">
        <f t="shared" si="2119"/>
        <v>0</v>
      </c>
      <c r="N4297" s="95">
        <f>+N4298</f>
        <v>188036887431</v>
      </c>
      <c r="O4297" s="95">
        <f t="shared" ref="O4297:R4299" si="2141">+O4298</f>
        <v>188036887431</v>
      </c>
      <c r="P4297" s="95">
        <f t="shared" si="2141"/>
        <v>188036887431</v>
      </c>
      <c r="Q4297" s="95">
        <f t="shared" si="2141"/>
        <v>31914916292</v>
      </c>
      <c r="R4297" s="97">
        <f t="shared" si="2141"/>
        <v>31914916292</v>
      </c>
    </row>
    <row r="4298" spans="1:18" ht="63" thickBot="1" x14ac:dyDescent="0.35">
      <c r="A4298" s="2">
        <v>2022</v>
      </c>
      <c r="B4298" s="157" t="s">
        <v>426</v>
      </c>
      <c r="C4298" s="120" t="s">
        <v>242</v>
      </c>
      <c r="D4298" s="16" t="s">
        <v>172</v>
      </c>
      <c r="E4298" s="16">
        <v>13</v>
      </c>
      <c r="F4298" s="16" t="s">
        <v>19</v>
      </c>
      <c r="G4298" s="104" t="s">
        <v>241</v>
      </c>
      <c r="H4298" s="95">
        <f t="shared" si="2140"/>
        <v>188036887431</v>
      </c>
      <c r="I4298" s="95">
        <f t="shared" si="2140"/>
        <v>0</v>
      </c>
      <c r="J4298" s="95">
        <f t="shared" si="2140"/>
        <v>0</v>
      </c>
      <c r="K4298" s="95">
        <f t="shared" si="2140"/>
        <v>0</v>
      </c>
      <c r="L4298" s="95">
        <f t="shared" si="2140"/>
        <v>0</v>
      </c>
      <c r="M4298" s="95">
        <f t="shared" si="2119"/>
        <v>0</v>
      </c>
      <c r="N4298" s="95">
        <f>+N4299</f>
        <v>188036887431</v>
      </c>
      <c r="O4298" s="95">
        <f t="shared" si="2141"/>
        <v>188036887431</v>
      </c>
      <c r="P4298" s="95">
        <f t="shared" si="2141"/>
        <v>188036887431</v>
      </c>
      <c r="Q4298" s="95">
        <f t="shared" si="2141"/>
        <v>31914916292</v>
      </c>
      <c r="R4298" s="97">
        <f t="shared" si="2141"/>
        <v>31914916292</v>
      </c>
    </row>
    <row r="4299" spans="1:18" ht="18.600000000000001" thickBot="1" x14ac:dyDescent="0.35">
      <c r="A4299" s="2">
        <v>2022</v>
      </c>
      <c r="B4299" s="157" t="s">
        <v>426</v>
      </c>
      <c r="C4299" s="120" t="s">
        <v>243</v>
      </c>
      <c r="D4299" s="16" t="s">
        <v>172</v>
      </c>
      <c r="E4299" s="16">
        <v>13</v>
      </c>
      <c r="F4299" s="16" t="s">
        <v>19</v>
      </c>
      <c r="G4299" s="85" t="s">
        <v>218</v>
      </c>
      <c r="H4299" s="95">
        <f t="shared" si="2140"/>
        <v>188036887431</v>
      </c>
      <c r="I4299" s="95">
        <f t="shared" si="2140"/>
        <v>0</v>
      </c>
      <c r="J4299" s="95">
        <f t="shared" si="2140"/>
        <v>0</v>
      </c>
      <c r="K4299" s="95">
        <f t="shared" si="2140"/>
        <v>0</v>
      </c>
      <c r="L4299" s="95">
        <f t="shared" si="2140"/>
        <v>0</v>
      </c>
      <c r="M4299" s="95">
        <f t="shared" si="2119"/>
        <v>0</v>
      </c>
      <c r="N4299" s="95">
        <f>+N4300</f>
        <v>188036887431</v>
      </c>
      <c r="O4299" s="95">
        <f t="shared" si="2141"/>
        <v>188036887431</v>
      </c>
      <c r="P4299" s="95">
        <f t="shared" si="2141"/>
        <v>188036887431</v>
      </c>
      <c r="Q4299" s="95">
        <f t="shared" si="2141"/>
        <v>31914916292</v>
      </c>
      <c r="R4299" s="97">
        <f t="shared" si="2141"/>
        <v>31914916292</v>
      </c>
    </row>
    <row r="4300" spans="1:18" ht="18.600000000000001" thickBot="1" x14ac:dyDescent="0.35">
      <c r="A4300" s="2">
        <v>2022</v>
      </c>
      <c r="B4300" s="157" t="s">
        <v>426</v>
      </c>
      <c r="C4300" s="121" t="s">
        <v>244</v>
      </c>
      <c r="D4300" s="21" t="s">
        <v>172</v>
      </c>
      <c r="E4300" s="21">
        <v>13</v>
      </c>
      <c r="F4300" s="21" t="s">
        <v>19</v>
      </c>
      <c r="G4300" s="88" t="s">
        <v>208</v>
      </c>
      <c r="H4300" s="90">
        <v>188036887431</v>
      </c>
      <c r="I4300" s="90">
        <v>0</v>
      </c>
      <c r="J4300" s="90">
        <v>0</v>
      </c>
      <c r="K4300" s="90">
        <v>0</v>
      </c>
      <c r="L4300" s="90">
        <v>0</v>
      </c>
      <c r="M4300" s="90">
        <f t="shared" si="2119"/>
        <v>0</v>
      </c>
      <c r="N4300" s="90">
        <f>+H4300+M4300</f>
        <v>188036887431</v>
      </c>
      <c r="O4300" s="90">
        <v>188036887431</v>
      </c>
      <c r="P4300" s="90">
        <v>188036887431</v>
      </c>
      <c r="Q4300" s="90">
        <v>31914916292</v>
      </c>
      <c r="R4300" s="91">
        <v>31914916292</v>
      </c>
    </row>
    <row r="4301" spans="1:18" ht="63" thickBot="1" x14ac:dyDescent="0.35">
      <c r="A4301" s="2">
        <v>2022</v>
      </c>
      <c r="B4301" s="157" t="s">
        <v>426</v>
      </c>
      <c r="C4301" s="120" t="s">
        <v>245</v>
      </c>
      <c r="D4301" s="16" t="s">
        <v>172</v>
      </c>
      <c r="E4301" s="16">
        <v>13</v>
      </c>
      <c r="F4301" s="16" t="s">
        <v>19</v>
      </c>
      <c r="G4301" s="85" t="s">
        <v>246</v>
      </c>
      <c r="H4301" s="95">
        <f t="shared" ref="H4301:L4303" si="2142">+H4302</f>
        <v>230526549416</v>
      </c>
      <c r="I4301" s="95">
        <f t="shared" si="2142"/>
        <v>0</v>
      </c>
      <c r="J4301" s="95">
        <f t="shared" si="2142"/>
        <v>0</v>
      </c>
      <c r="K4301" s="95">
        <f t="shared" si="2142"/>
        <v>0</v>
      </c>
      <c r="L4301" s="95">
        <f t="shared" si="2142"/>
        <v>0</v>
      </c>
      <c r="M4301" s="95">
        <f t="shared" si="2119"/>
        <v>0</v>
      </c>
      <c r="N4301" s="95">
        <f>+N4302</f>
        <v>230526549416</v>
      </c>
      <c r="O4301" s="95">
        <f t="shared" ref="O4301:R4303" si="2143">+O4302</f>
        <v>230526549416</v>
      </c>
      <c r="P4301" s="95">
        <f t="shared" si="2143"/>
        <v>230526549416</v>
      </c>
      <c r="Q4301" s="95">
        <f t="shared" si="2143"/>
        <v>27184528940</v>
      </c>
      <c r="R4301" s="97">
        <f t="shared" si="2143"/>
        <v>27184528940</v>
      </c>
    </row>
    <row r="4302" spans="1:18" ht="63" thickBot="1" x14ac:dyDescent="0.35">
      <c r="A4302" s="2">
        <v>2022</v>
      </c>
      <c r="B4302" s="157" t="s">
        <v>426</v>
      </c>
      <c r="C4302" s="120" t="s">
        <v>247</v>
      </c>
      <c r="D4302" s="16" t="s">
        <v>172</v>
      </c>
      <c r="E4302" s="16">
        <v>13</v>
      </c>
      <c r="F4302" s="16" t="s">
        <v>19</v>
      </c>
      <c r="G4302" s="104" t="s">
        <v>246</v>
      </c>
      <c r="H4302" s="95">
        <f t="shared" si="2142"/>
        <v>230526549416</v>
      </c>
      <c r="I4302" s="95">
        <f t="shared" si="2142"/>
        <v>0</v>
      </c>
      <c r="J4302" s="95">
        <f t="shared" si="2142"/>
        <v>0</v>
      </c>
      <c r="K4302" s="95">
        <f t="shared" si="2142"/>
        <v>0</v>
      </c>
      <c r="L4302" s="95">
        <f t="shared" si="2142"/>
        <v>0</v>
      </c>
      <c r="M4302" s="95">
        <f t="shared" si="2119"/>
        <v>0</v>
      </c>
      <c r="N4302" s="95">
        <f>+N4303</f>
        <v>230526549416</v>
      </c>
      <c r="O4302" s="95">
        <f t="shared" si="2143"/>
        <v>230526549416</v>
      </c>
      <c r="P4302" s="95">
        <f t="shared" si="2143"/>
        <v>230526549416</v>
      </c>
      <c r="Q4302" s="95">
        <f t="shared" si="2143"/>
        <v>27184528940</v>
      </c>
      <c r="R4302" s="97">
        <f t="shared" si="2143"/>
        <v>27184528940</v>
      </c>
    </row>
    <row r="4303" spans="1:18" ht="18.600000000000001" thickBot="1" x14ac:dyDescent="0.35">
      <c r="A4303" s="2">
        <v>2022</v>
      </c>
      <c r="B4303" s="157" t="s">
        <v>426</v>
      </c>
      <c r="C4303" s="120" t="s">
        <v>248</v>
      </c>
      <c r="D4303" s="16" t="s">
        <v>172</v>
      </c>
      <c r="E4303" s="16">
        <v>13</v>
      </c>
      <c r="F4303" s="16" t="s">
        <v>19</v>
      </c>
      <c r="G4303" s="85" t="s">
        <v>218</v>
      </c>
      <c r="H4303" s="95">
        <f t="shared" si="2142"/>
        <v>230526549416</v>
      </c>
      <c r="I4303" s="95">
        <f t="shared" si="2142"/>
        <v>0</v>
      </c>
      <c r="J4303" s="95">
        <f t="shared" si="2142"/>
        <v>0</v>
      </c>
      <c r="K4303" s="95">
        <f t="shared" si="2142"/>
        <v>0</v>
      </c>
      <c r="L4303" s="95">
        <f t="shared" si="2142"/>
        <v>0</v>
      </c>
      <c r="M4303" s="95">
        <f t="shared" si="2119"/>
        <v>0</v>
      </c>
      <c r="N4303" s="95">
        <f>+N4304</f>
        <v>230526549416</v>
      </c>
      <c r="O4303" s="95">
        <f t="shared" si="2143"/>
        <v>230526549416</v>
      </c>
      <c r="P4303" s="95">
        <f t="shared" si="2143"/>
        <v>230526549416</v>
      </c>
      <c r="Q4303" s="95">
        <f t="shared" si="2143"/>
        <v>27184528940</v>
      </c>
      <c r="R4303" s="97">
        <f t="shared" si="2143"/>
        <v>27184528940</v>
      </c>
    </row>
    <row r="4304" spans="1:18" ht="18.600000000000001" thickBot="1" x14ac:dyDescent="0.35">
      <c r="A4304" s="2">
        <v>2022</v>
      </c>
      <c r="B4304" s="157" t="s">
        <v>426</v>
      </c>
      <c r="C4304" s="121" t="s">
        <v>249</v>
      </c>
      <c r="D4304" s="21" t="s">
        <v>172</v>
      </c>
      <c r="E4304" s="21">
        <v>13</v>
      </c>
      <c r="F4304" s="21" t="s">
        <v>19</v>
      </c>
      <c r="G4304" s="88" t="s">
        <v>208</v>
      </c>
      <c r="H4304" s="90">
        <v>230526549416</v>
      </c>
      <c r="I4304" s="90">
        <v>0</v>
      </c>
      <c r="J4304" s="90">
        <v>0</v>
      </c>
      <c r="K4304" s="90">
        <v>0</v>
      </c>
      <c r="L4304" s="90">
        <v>0</v>
      </c>
      <c r="M4304" s="90">
        <f t="shared" si="2119"/>
        <v>0</v>
      </c>
      <c r="N4304" s="90">
        <f>+H4304+M4304</f>
        <v>230526549416</v>
      </c>
      <c r="O4304" s="90">
        <v>230526549416</v>
      </c>
      <c r="P4304" s="90">
        <v>230526549416</v>
      </c>
      <c r="Q4304" s="90">
        <v>27184528940</v>
      </c>
      <c r="R4304" s="91">
        <v>27184528940</v>
      </c>
    </row>
    <row r="4305" spans="1:18" ht="31.8" thickBot="1" x14ac:dyDescent="0.35">
      <c r="A4305" s="2">
        <v>2022</v>
      </c>
      <c r="B4305" s="157" t="s">
        <v>426</v>
      </c>
      <c r="C4305" s="125" t="s">
        <v>250</v>
      </c>
      <c r="D4305" s="16" t="s">
        <v>172</v>
      </c>
      <c r="E4305" s="16">
        <v>13</v>
      </c>
      <c r="F4305" s="16" t="s">
        <v>19</v>
      </c>
      <c r="G4305" s="85" t="s">
        <v>253</v>
      </c>
      <c r="H4305" s="95">
        <f t="shared" ref="H4305:L4306" si="2144">+H4306</f>
        <v>12654096592</v>
      </c>
      <c r="I4305" s="95">
        <f t="shared" si="2144"/>
        <v>0</v>
      </c>
      <c r="J4305" s="95">
        <f t="shared" si="2144"/>
        <v>0</v>
      </c>
      <c r="K4305" s="95">
        <f t="shared" si="2144"/>
        <v>0</v>
      </c>
      <c r="L4305" s="95">
        <f t="shared" si="2144"/>
        <v>0</v>
      </c>
      <c r="M4305" s="95">
        <f t="shared" si="2119"/>
        <v>0</v>
      </c>
      <c r="N4305" s="95">
        <f>+H4305+M4305</f>
        <v>12654096592</v>
      </c>
      <c r="O4305" s="95">
        <f>+O4306</f>
        <v>11854015066.5</v>
      </c>
      <c r="P4305" s="95">
        <f>+P4306</f>
        <v>11161664019.690001</v>
      </c>
      <c r="Q4305" s="95">
        <f t="shared" ref="Q4305:R4306" si="2145">+Q4306</f>
        <v>3439259072.0799999</v>
      </c>
      <c r="R4305" s="97">
        <f t="shared" si="2145"/>
        <v>3391591966.0799999</v>
      </c>
    </row>
    <row r="4306" spans="1:18" ht="31.8" thickBot="1" x14ac:dyDescent="0.35">
      <c r="A4306" s="2">
        <v>2022</v>
      </c>
      <c r="B4306" s="157" t="s">
        <v>426</v>
      </c>
      <c r="C4306" s="120" t="s">
        <v>252</v>
      </c>
      <c r="D4306" s="16" t="s">
        <v>172</v>
      </c>
      <c r="E4306" s="16">
        <v>13</v>
      </c>
      <c r="F4306" s="16" t="s">
        <v>19</v>
      </c>
      <c r="G4306" s="85" t="s">
        <v>253</v>
      </c>
      <c r="H4306" s="95">
        <f t="shared" si="2144"/>
        <v>12654096592</v>
      </c>
      <c r="I4306" s="95">
        <f t="shared" si="2144"/>
        <v>0</v>
      </c>
      <c r="J4306" s="95">
        <f t="shared" si="2144"/>
        <v>0</v>
      </c>
      <c r="K4306" s="95">
        <f t="shared" si="2144"/>
        <v>0</v>
      </c>
      <c r="L4306" s="95">
        <f t="shared" si="2144"/>
        <v>0</v>
      </c>
      <c r="M4306" s="95">
        <f t="shared" si="2119"/>
        <v>0</v>
      </c>
      <c r="N4306" s="95">
        <f>+N4307</f>
        <v>12654096592</v>
      </c>
      <c r="O4306" s="95">
        <f>+O4307</f>
        <v>11854015066.5</v>
      </c>
      <c r="P4306" s="95">
        <f>+P4307</f>
        <v>11161664019.690001</v>
      </c>
      <c r="Q4306" s="95">
        <f t="shared" si="2145"/>
        <v>3439259072.0799999</v>
      </c>
      <c r="R4306" s="97">
        <f t="shared" si="2145"/>
        <v>3391591966.0799999</v>
      </c>
    </row>
    <row r="4307" spans="1:18" ht="47.4" thickBot="1" x14ac:dyDescent="0.35">
      <c r="A4307" s="2">
        <v>2022</v>
      </c>
      <c r="B4307" s="157" t="s">
        <v>426</v>
      </c>
      <c r="C4307" s="120" t="s">
        <v>254</v>
      </c>
      <c r="D4307" s="16" t="s">
        <v>172</v>
      </c>
      <c r="E4307" s="16">
        <v>13</v>
      </c>
      <c r="F4307" s="16" t="s">
        <v>19</v>
      </c>
      <c r="G4307" s="85" t="s">
        <v>255</v>
      </c>
      <c r="H4307" s="95">
        <f>SUM(H4308:H4308)</f>
        <v>12654096592</v>
      </c>
      <c r="I4307" s="95">
        <f>SUM(I4308:I4308)</f>
        <v>0</v>
      </c>
      <c r="J4307" s="95">
        <f>SUM(J4308:J4308)</f>
        <v>0</v>
      </c>
      <c r="K4307" s="95">
        <f>SUM(K4308:K4308)</f>
        <v>0</v>
      </c>
      <c r="L4307" s="95">
        <f>SUM(L4308:L4308)</f>
        <v>0</v>
      </c>
      <c r="M4307" s="95">
        <f t="shared" si="2119"/>
        <v>0</v>
      </c>
      <c r="N4307" s="95">
        <f>SUM(N4308:N4308)</f>
        <v>12654096592</v>
      </c>
      <c r="O4307" s="95">
        <f t="shared" ref="O4307:R4307" si="2146">SUM(O4308:O4308)</f>
        <v>11854015066.5</v>
      </c>
      <c r="P4307" s="95">
        <f t="shared" si="2146"/>
        <v>11161664019.690001</v>
      </c>
      <c r="Q4307" s="95">
        <f t="shared" si="2146"/>
        <v>3439259072.0799999</v>
      </c>
      <c r="R4307" s="97">
        <f t="shared" si="2146"/>
        <v>3391591966.0799999</v>
      </c>
    </row>
    <row r="4308" spans="1:18" ht="18.600000000000001" thickBot="1" x14ac:dyDescent="0.35">
      <c r="A4308" s="2">
        <v>2022</v>
      </c>
      <c r="B4308" s="157" t="s">
        <v>426</v>
      </c>
      <c r="C4308" s="121" t="s">
        <v>256</v>
      </c>
      <c r="D4308" s="21" t="s">
        <v>172</v>
      </c>
      <c r="E4308" s="21">
        <v>13</v>
      </c>
      <c r="F4308" s="21" t="s">
        <v>19</v>
      </c>
      <c r="G4308" s="88" t="s">
        <v>208</v>
      </c>
      <c r="H4308" s="90">
        <v>12654096592</v>
      </c>
      <c r="I4308" s="90">
        <v>0</v>
      </c>
      <c r="J4308" s="90">
        <v>0</v>
      </c>
      <c r="K4308" s="90">
        <v>0</v>
      </c>
      <c r="L4308" s="90">
        <v>0</v>
      </c>
      <c r="M4308" s="90">
        <f t="shared" si="2119"/>
        <v>0</v>
      </c>
      <c r="N4308" s="90">
        <f>+H4308+M4308</f>
        <v>12654096592</v>
      </c>
      <c r="O4308" s="90">
        <v>11854015066.5</v>
      </c>
      <c r="P4308" s="90">
        <v>11161664019.690001</v>
      </c>
      <c r="Q4308" s="90">
        <v>3439259072.0799999</v>
      </c>
      <c r="R4308" s="91">
        <v>3391591966.0799999</v>
      </c>
    </row>
    <row r="4309" spans="1:18" ht="63" thickBot="1" x14ac:dyDescent="0.35">
      <c r="A4309" s="2">
        <v>2022</v>
      </c>
      <c r="B4309" s="157" t="s">
        <v>426</v>
      </c>
      <c r="C4309" s="120" t="s">
        <v>257</v>
      </c>
      <c r="D4309" s="16" t="s">
        <v>172</v>
      </c>
      <c r="E4309" s="16">
        <v>13</v>
      </c>
      <c r="F4309" s="16" t="s">
        <v>19</v>
      </c>
      <c r="G4309" s="85" t="s">
        <v>258</v>
      </c>
      <c r="H4309" s="95">
        <f t="shared" ref="H4309:L4311" si="2147">+H4310</f>
        <v>222571821813</v>
      </c>
      <c r="I4309" s="95">
        <f t="shared" si="2147"/>
        <v>0</v>
      </c>
      <c r="J4309" s="95">
        <f t="shared" si="2147"/>
        <v>0</v>
      </c>
      <c r="K4309" s="95">
        <f t="shared" si="2147"/>
        <v>0</v>
      </c>
      <c r="L4309" s="95">
        <f t="shared" si="2147"/>
        <v>0</v>
      </c>
      <c r="M4309" s="95">
        <f t="shared" si="2119"/>
        <v>0</v>
      </c>
      <c r="N4309" s="95">
        <f>+N4310</f>
        <v>222571821813</v>
      </c>
      <c r="O4309" s="95">
        <f t="shared" ref="O4309:R4311" si="2148">+O4310</f>
        <v>222571821813</v>
      </c>
      <c r="P4309" s="95">
        <f t="shared" si="2148"/>
        <v>222571821813</v>
      </c>
      <c r="Q4309" s="95">
        <f t="shared" si="2148"/>
        <v>7839829655</v>
      </c>
      <c r="R4309" s="97">
        <f t="shared" si="2148"/>
        <v>7839829655</v>
      </c>
    </row>
    <row r="4310" spans="1:18" ht="63" thickBot="1" x14ac:dyDescent="0.35">
      <c r="A4310" s="2">
        <v>2022</v>
      </c>
      <c r="B4310" s="157" t="s">
        <v>426</v>
      </c>
      <c r="C4310" s="120" t="s">
        <v>259</v>
      </c>
      <c r="D4310" s="16" t="s">
        <v>172</v>
      </c>
      <c r="E4310" s="16">
        <v>13</v>
      </c>
      <c r="F4310" s="16" t="s">
        <v>19</v>
      </c>
      <c r="G4310" s="104" t="s">
        <v>258</v>
      </c>
      <c r="H4310" s="95">
        <f t="shared" si="2147"/>
        <v>222571821813</v>
      </c>
      <c r="I4310" s="95">
        <f t="shared" si="2147"/>
        <v>0</v>
      </c>
      <c r="J4310" s="95">
        <f t="shared" si="2147"/>
        <v>0</v>
      </c>
      <c r="K4310" s="95">
        <f t="shared" si="2147"/>
        <v>0</v>
      </c>
      <c r="L4310" s="95">
        <f t="shared" si="2147"/>
        <v>0</v>
      </c>
      <c r="M4310" s="95">
        <f t="shared" si="2119"/>
        <v>0</v>
      </c>
      <c r="N4310" s="95">
        <f>+N4311</f>
        <v>222571821813</v>
      </c>
      <c r="O4310" s="95">
        <f t="shared" si="2148"/>
        <v>222571821813</v>
      </c>
      <c r="P4310" s="95">
        <f t="shared" si="2148"/>
        <v>222571821813</v>
      </c>
      <c r="Q4310" s="95">
        <f t="shared" si="2148"/>
        <v>7839829655</v>
      </c>
      <c r="R4310" s="97">
        <f t="shared" si="2148"/>
        <v>7839829655</v>
      </c>
    </row>
    <row r="4311" spans="1:18" ht="18.600000000000001" thickBot="1" x14ac:dyDescent="0.35">
      <c r="A4311" s="2">
        <v>2022</v>
      </c>
      <c r="B4311" s="157" t="s">
        <v>426</v>
      </c>
      <c r="C4311" s="120" t="s">
        <v>260</v>
      </c>
      <c r="D4311" s="16" t="s">
        <v>172</v>
      </c>
      <c r="E4311" s="16">
        <v>13</v>
      </c>
      <c r="F4311" s="16" t="s">
        <v>19</v>
      </c>
      <c r="G4311" s="85" t="s">
        <v>218</v>
      </c>
      <c r="H4311" s="95">
        <f t="shared" si="2147"/>
        <v>222571821813</v>
      </c>
      <c r="I4311" s="95">
        <f t="shared" si="2147"/>
        <v>0</v>
      </c>
      <c r="J4311" s="95">
        <f t="shared" si="2147"/>
        <v>0</v>
      </c>
      <c r="K4311" s="95">
        <f t="shared" si="2147"/>
        <v>0</v>
      </c>
      <c r="L4311" s="95">
        <f t="shared" si="2147"/>
        <v>0</v>
      </c>
      <c r="M4311" s="95">
        <f t="shared" si="2119"/>
        <v>0</v>
      </c>
      <c r="N4311" s="95">
        <f>+N4312</f>
        <v>222571821813</v>
      </c>
      <c r="O4311" s="95">
        <f t="shared" si="2148"/>
        <v>222571821813</v>
      </c>
      <c r="P4311" s="95">
        <f t="shared" si="2148"/>
        <v>222571821813</v>
      </c>
      <c r="Q4311" s="95">
        <f t="shared" si="2148"/>
        <v>7839829655</v>
      </c>
      <c r="R4311" s="97">
        <f t="shared" si="2148"/>
        <v>7839829655</v>
      </c>
    </row>
    <row r="4312" spans="1:18" ht="18.600000000000001" thickBot="1" x14ac:dyDescent="0.35">
      <c r="A4312" s="2">
        <v>2022</v>
      </c>
      <c r="B4312" s="157" t="s">
        <v>426</v>
      </c>
      <c r="C4312" s="121" t="s">
        <v>261</v>
      </c>
      <c r="D4312" s="21" t="s">
        <v>172</v>
      </c>
      <c r="E4312" s="21">
        <v>13</v>
      </c>
      <c r="F4312" s="21" t="s">
        <v>19</v>
      </c>
      <c r="G4312" s="88" t="s">
        <v>208</v>
      </c>
      <c r="H4312" s="90">
        <v>222571821813</v>
      </c>
      <c r="I4312" s="90">
        <v>0</v>
      </c>
      <c r="J4312" s="90">
        <v>0</v>
      </c>
      <c r="K4312" s="90">
        <v>0</v>
      </c>
      <c r="L4312" s="90">
        <v>0</v>
      </c>
      <c r="M4312" s="90">
        <f t="shared" si="2119"/>
        <v>0</v>
      </c>
      <c r="N4312" s="90">
        <f>+H4312+M4312</f>
        <v>222571821813</v>
      </c>
      <c r="O4312" s="90">
        <v>222571821813</v>
      </c>
      <c r="P4312" s="90">
        <v>222571821813</v>
      </c>
      <c r="Q4312" s="90">
        <v>7839829655</v>
      </c>
      <c r="R4312" s="91">
        <v>7839829655</v>
      </c>
    </row>
    <row r="4313" spans="1:18" ht="47.4" thickBot="1" x14ac:dyDescent="0.35">
      <c r="A4313" s="2">
        <v>2022</v>
      </c>
      <c r="B4313" s="157" t="s">
        <v>426</v>
      </c>
      <c r="C4313" s="120" t="s">
        <v>262</v>
      </c>
      <c r="D4313" s="16" t="s">
        <v>172</v>
      </c>
      <c r="E4313" s="16">
        <v>13</v>
      </c>
      <c r="F4313" s="16" t="s">
        <v>19</v>
      </c>
      <c r="G4313" s="85" t="s">
        <v>263</v>
      </c>
      <c r="H4313" s="95">
        <f t="shared" ref="H4313:L4315" si="2149">+H4314</f>
        <v>256174672458</v>
      </c>
      <c r="I4313" s="95">
        <f t="shared" si="2149"/>
        <v>0</v>
      </c>
      <c r="J4313" s="95">
        <f t="shared" si="2149"/>
        <v>0</v>
      </c>
      <c r="K4313" s="95">
        <f t="shared" si="2149"/>
        <v>0</v>
      </c>
      <c r="L4313" s="95">
        <f t="shared" si="2149"/>
        <v>0</v>
      </c>
      <c r="M4313" s="95">
        <f t="shared" si="2119"/>
        <v>0</v>
      </c>
      <c r="N4313" s="95">
        <f>+N4314</f>
        <v>256174672458</v>
      </c>
      <c r="O4313" s="95">
        <f t="shared" ref="O4313:R4315" si="2150">+O4314</f>
        <v>256174672458</v>
      </c>
      <c r="P4313" s="95">
        <f t="shared" si="2150"/>
        <v>256174672458</v>
      </c>
      <c r="Q4313" s="95">
        <f t="shared" si="2150"/>
        <v>783848182</v>
      </c>
      <c r="R4313" s="97">
        <f t="shared" si="2150"/>
        <v>783848182</v>
      </c>
    </row>
    <row r="4314" spans="1:18" ht="47.4" thickBot="1" x14ac:dyDescent="0.35">
      <c r="A4314" s="2">
        <v>2022</v>
      </c>
      <c r="B4314" s="157" t="s">
        <v>426</v>
      </c>
      <c r="C4314" s="120" t="s">
        <v>264</v>
      </c>
      <c r="D4314" s="16" t="s">
        <v>172</v>
      </c>
      <c r="E4314" s="16">
        <v>13</v>
      </c>
      <c r="F4314" s="16" t="s">
        <v>19</v>
      </c>
      <c r="G4314" s="85" t="s">
        <v>263</v>
      </c>
      <c r="H4314" s="95">
        <f t="shared" si="2149"/>
        <v>256174672458</v>
      </c>
      <c r="I4314" s="95">
        <f t="shared" si="2149"/>
        <v>0</v>
      </c>
      <c r="J4314" s="95">
        <f t="shared" si="2149"/>
        <v>0</v>
      </c>
      <c r="K4314" s="95">
        <f t="shared" si="2149"/>
        <v>0</v>
      </c>
      <c r="L4314" s="95">
        <f t="shared" si="2149"/>
        <v>0</v>
      </c>
      <c r="M4314" s="95">
        <f t="shared" si="2119"/>
        <v>0</v>
      </c>
      <c r="N4314" s="95">
        <f>+N4315</f>
        <v>256174672458</v>
      </c>
      <c r="O4314" s="95">
        <f t="shared" si="2150"/>
        <v>256174672458</v>
      </c>
      <c r="P4314" s="95">
        <f t="shared" si="2150"/>
        <v>256174672458</v>
      </c>
      <c r="Q4314" s="95">
        <f t="shared" si="2150"/>
        <v>783848182</v>
      </c>
      <c r="R4314" s="97">
        <f t="shared" si="2150"/>
        <v>783848182</v>
      </c>
    </row>
    <row r="4315" spans="1:18" ht="18.600000000000001" thickBot="1" x14ac:dyDescent="0.35">
      <c r="A4315" s="2">
        <v>2022</v>
      </c>
      <c r="B4315" s="157" t="s">
        <v>426</v>
      </c>
      <c r="C4315" s="120" t="s">
        <v>265</v>
      </c>
      <c r="D4315" s="16" t="s">
        <v>172</v>
      </c>
      <c r="E4315" s="16">
        <v>13</v>
      </c>
      <c r="F4315" s="16" t="s">
        <v>19</v>
      </c>
      <c r="G4315" s="85" t="s">
        <v>218</v>
      </c>
      <c r="H4315" s="95">
        <f t="shared" si="2149"/>
        <v>256174672458</v>
      </c>
      <c r="I4315" s="95">
        <f t="shared" si="2149"/>
        <v>0</v>
      </c>
      <c r="J4315" s="95">
        <f t="shared" si="2149"/>
        <v>0</v>
      </c>
      <c r="K4315" s="95">
        <f t="shared" si="2149"/>
        <v>0</v>
      </c>
      <c r="L4315" s="95">
        <f t="shared" si="2149"/>
        <v>0</v>
      </c>
      <c r="M4315" s="95">
        <f t="shared" si="2119"/>
        <v>0</v>
      </c>
      <c r="N4315" s="95">
        <f>+N4316</f>
        <v>256174672458</v>
      </c>
      <c r="O4315" s="95">
        <f t="shared" si="2150"/>
        <v>256174672458</v>
      </c>
      <c r="P4315" s="95">
        <f t="shared" si="2150"/>
        <v>256174672458</v>
      </c>
      <c r="Q4315" s="95">
        <f t="shared" si="2150"/>
        <v>783848182</v>
      </c>
      <c r="R4315" s="97">
        <f t="shared" si="2150"/>
        <v>783848182</v>
      </c>
    </row>
    <row r="4316" spans="1:18" ht="18.600000000000001" thickBot="1" x14ac:dyDescent="0.35">
      <c r="A4316" s="2">
        <v>2022</v>
      </c>
      <c r="B4316" s="157" t="s">
        <v>426</v>
      </c>
      <c r="C4316" s="121" t="s">
        <v>266</v>
      </c>
      <c r="D4316" s="21" t="s">
        <v>172</v>
      </c>
      <c r="E4316" s="21">
        <v>13</v>
      </c>
      <c r="F4316" s="21" t="s">
        <v>19</v>
      </c>
      <c r="G4316" s="88" t="s">
        <v>208</v>
      </c>
      <c r="H4316" s="90">
        <v>256174672458</v>
      </c>
      <c r="I4316" s="90">
        <v>0</v>
      </c>
      <c r="J4316" s="90">
        <v>0</v>
      </c>
      <c r="K4316" s="90">
        <v>0</v>
      </c>
      <c r="L4316" s="90">
        <v>0</v>
      </c>
      <c r="M4316" s="90">
        <f t="shared" si="2119"/>
        <v>0</v>
      </c>
      <c r="N4316" s="90">
        <f>+H4316+M4316</f>
        <v>256174672458</v>
      </c>
      <c r="O4316" s="90">
        <v>256174672458</v>
      </c>
      <c r="P4316" s="90">
        <v>256174672458</v>
      </c>
      <c r="Q4316" s="90">
        <v>783848182</v>
      </c>
      <c r="R4316" s="91">
        <v>783848182</v>
      </c>
    </row>
    <row r="4317" spans="1:18" ht="63" thickBot="1" x14ac:dyDescent="0.35">
      <c r="A4317" s="2">
        <v>2022</v>
      </c>
      <c r="B4317" s="157" t="s">
        <v>426</v>
      </c>
      <c r="C4317" s="120" t="s">
        <v>267</v>
      </c>
      <c r="D4317" s="16" t="s">
        <v>172</v>
      </c>
      <c r="E4317" s="16">
        <v>13</v>
      </c>
      <c r="F4317" s="16" t="s">
        <v>19</v>
      </c>
      <c r="G4317" s="85" t="s">
        <v>268</v>
      </c>
      <c r="H4317" s="95">
        <f t="shared" ref="H4317:L4319" si="2151">+H4318</f>
        <v>133566456234</v>
      </c>
      <c r="I4317" s="95">
        <f t="shared" si="2151"/>
        <v>0</v>
      </c>
      <c r="J4317" s="95">
        <f t="shared" si="2151"/>
        <v>0</v>
      </c>
      <c r="K4317" s="95">
        <f t="shared" si="2151"/>
        <v>0</v>
      </c>
      <c r="L4317" s="95">
        <f t="shared" si="2151"/>
        <v>0</v>
      </c>
      <c r="M4317" s="95">
        <f t="shared" si="2119"/>
        <v>0</v>
      </c>
      <c r="N4317" s="95">
        <f>+N4318</f>
        <v>133566456234</v>
      </c>
      <c r="O4317" s="95">
        <f t="shared" ref="O4317:R4319" si="2152">+O4318</f>
        <v>133566456234</v>
      </c>
      <c r="P4317" s="95">
        <f t="shared" si="2152"/>
        <v>133566456234</v>
      </c>
      <c r="Q4317" s="95">
        <f t="shared" si="2152"/>
        <v>426302018</v>
      </c>
      <c r="R4317" s="97">
        <f t="shared" si="2152"/>
        <v>426302018</v>
      </c>
    </row>
    <row r="4318" spans="1:18" ht="63" thickBot="1" x14ac:dyDescent="0.35">
      <c r="A4318" s="2">
        <v>2022</v>
      </c>
      <c r="B4318" s="157" t="s">
        <v>426</v>
      </c>
      <c r="C4318" s="120" t="s">
        <v>269</v>
      </c>
      <c r="D4318" s="16" t="s">
        <v>172</v>
      </c>
      <c r="E4318" s="16">
        <v>13</v>
      </c>
      <c r="F4318" s="16" t="s">
        <v>19</v>
      </c>
      <c r="G4318" s="104" t="s">
        <v>268</v>
      </c>
      <c r="H4318" s="95">
        <f t="shared" si="2151"/>
        <v>133566456234</v>
      </c>
      <c r="I4318" s="95">
        <f t="shared" si="2151"/>
        <v>0</v>
      </c>
      <c r="J4318" s="95">
        <f t="shared" si="2151"/>
        <v>0</v>
      </c>
      <c r="K4318" s="95">
        <f t="shared" si="2151"/>
        <v>0</v>
      </c>
      <c r="L4318" s="95">
        <f t="shared" si="2151"/>
        <v>0</v>
      </c>
      <c r="M4318" s="95">
        <f t="shared" si="2119"/>
        <v>0</v>
      </c>
      <c r="N4318" s="95">
        <f>+N4319</f>
        <v>133566456234</v>
      </c>
      <c r="O4318" s="95">
        <f t="shared" si="2152"/>
        <v>133566456234</v>
      </c>
      <c r="P4318" s="95">
        <f t="shared" si="2152"/>
        <v>133566456234</v>
      </c>
      <c r="Q4318" s="95">
        <f t="shared" si="2152"/>
        <v>426302018</v>
      </c>
      <c r="R4318" s="97">
        <f t="shared" si="2152"/>
        <v>426302018</v>
      </c>
    </row>
    <row r="4319" spans="1:18" ht="18.600000000000001" thickBot="1" x14ac:dyDescent="0.35">
      <c r="A4319" s="2">
        <v>2022</v>
      </c>
      <c r="B4319" s="157" t="s">
        <v>426</v>
      </c>
      <c r="C4319" s="120" t="s">
        <v>270</v>
      </c>
      <c r="D4319" s="16" t="s">
        <v>172</v>
      </c>
      <c r="E4319" s="16">
        <v>13</v>
      </c>
      <c r="F4319" s="16" t="s">
        <v>19</v>
      </c>
      <c r="G4319" s="85" t="s">
        <v>218</v>
      </c>
      <c r="H4319" s="95">
        <f t="shared" si="2151"/>
        <v>133566456234</v>
      </c>
      <c r="I4319" s="95">
        <f t="shared" si="2151"/>
        <v>0</v>
      </c>
      <c r="J4319" s="95">
        <f t="shared" si="2151"/>
        <v>0</v>
      </c>
      <c r="K4319" s="95">
        <f t="shared" si="2151"/>
        <v>0</v>
      </c>
      <c r="L4319" s="95">
        <f t="shared" si="2151"/>
        <v>0</v>
      </c>
      <c r="M4319" s="95">
        <f t="shared" si="2119"/>
        <v>0</v>
      </c>
      <c r="N4319" s="95">
        <f>+N4320</f>
        <v>133566456234</v>
      </c>
      <c r="O4319" s="95">
        <f t="shared" si="2152"/>
        <v>133566456234</v>
      </c>
      <c r="P4319" s="95">
        <f t="shared" si="2152"/>
        <v>133566456234</v>
      </c>
      <c r="Q4319" s="95">
        <f t="shared" si="2152"/>
        <v>426302018</v>
      </c>
      <c r="R4319" s="97">
        <f t="shared" si="2152"/>
        <v>426302018</v>
      </c>
    </row>
    <row r="4320" spans="1:18" ht="18.600000000000001" thickBot="1" x14ac:dyDescent="0.35">
      <c r="A4320" s="2">
        <v>2022</v>
      </c>
      <c r="B4320" s="157" t="s">
        <v>426</v>
      </c>
      <c r="C4320" s="121" t="s">
        <v>271</v>
      </c>
      <c r="D4320" s="21" t="s">
        <v>172</v>
      </c>
      <c r="E4320" s="21">
        <v>13</v>
      </c>
      <c r="F4320" s="21" t="s">
        <v>19</v>
      </c>
      <c r="G4320" s="88" t="s">
        <v>208</v>
      </c>
      <c r="H4320" s="90">
        <v>133566456234</v>
      </c>
      <c r="I4320" s="90">
        <v>0</v>
      </c>
      <c r="J4320" s="90">
        <v>0</v>
      </c>
      <c r="K4320" s="90">
        <v>0</v>
      </c>
      <c r="L4320" s="90">
        <v>0</v>
      </c>
      <c r="M4320" s="90">
        <f t="shared" si="2119"/>
        <v>0</v>
      </c>
      <c r="N4320" s="90">
        <f>+H4320+M4320</f>
        <v>133566456234</v>
      </c>
      <c r="O4320" s="90">
        <v>133566456234</v>
      </c>
      <c r="P4320" s="90">
        <v>133566456234</v>
      </c>
      <c r="Q4320" s="90">
        <v>426302018</v>
      </c>
      <c r="R4320" s="91">
        <v>426302018</v>
      </c>
    </row>
    <row r="4321" spans="1:18" ht="63" thickBot="1" x14ac:dyDescent="0.35">
      <c r="A4321" s="2">
        <v>2022</v>
      </c>
      <c r="B4321" s="157" t="s">
        <v>426</v>
      </c>
      <c r="C4321" s="120" t="s">
        <v>272</v>
      </c>
      <c r="D4321" s="16" t="s">
        <v>172</v>
      </c>
      <c r="E4321" s="16">
        <v>13</v>
      </c>
      <c r="F4321" s="16" t="s">
        <v>19</v>
      </c>
      <c r="G4321" s="85" t="s">
        <v>273</v>
      </c>
      <c r="H4321" s="95">
        <f t="shared" ref="H4321:L4323" si="2153">+H4322</f>
        <v>92126982346</v>
      </c>
      <c r="I4321" s="95">
        <f t="shared" si="2153"/>
        <v>0</v>
      </c>
      <c r="J4321" s="95">
        <f t="shared" si="2153"/>
        <v>0</v>
      </c>
      <c r="K4321" s="95">
        <f t="shared" si="2153"/>
        <v>0</v>
      </c>
      <c r="L4321" s="95">
        <f t="shared" si="2153"/>
        <v>0</v>
      </c>
      <c r="M4321" s="95">
        <f t="shared" si="2119"/>
        <v>0</v>
      </c>
      <c r="N4321" s="95">
        <f>+N4322</f>
        <v>92126982346</v>
      </c>
      <c r="O4321" s="95">
        <f t="shared" ref="O4321:R4323" si="2154">+O4322</f>
        <v>92126982346</v>
      </c>
      <c r="P4321" s="95">
        <f t="shared" si="2154"/>
        <v>92126982346</v>
      </c>
      <c r="Q4321" s="95">
        <f t="shared" si="2154"/>
        <v>308643829</v>
      </c>
      <c r="R4321" s="97">
        <f t="shared" si="2154"/>
        <v>308643829</v>
      </c>
    </row>
    <row r="4322" spans="1:18" ht="63" thickBot="1" x14ac:dyDescent="0.35">
      <c r="A4322" s="2">
        <v>2022</v>
      </c>
      <c r="B4322" s="157" t="s">
        <v>426</v>
      </c>
      <c r="C4322" s="120" t="s">
        <v>274</v>
      </c>
      <c r="D4322" s="16" t="s">
        <v>172</v>
      </c>
      <c r="E4322" s="16">
        <v>13</v>
      </c>
      <c r="F4322" s="16" t="s">
        <v>19</v>
      </c>
      <c r="G4322" s="104" t="s">
        <v>273</v>
      </c>
      <c r="H4322" s="95">
        <f t="shared" si="2153"/>
        <v>92126982346</v>
      </c>
      <c r="I4322" s="95">
        <f t="shared" si="2153"/>
        <v>0</v>
      </c>
      <c r="J4322" s="95">
        <f t="shared" si="2153"/>
        <v>0</v>
      </c>
      <c r="K4322" s="95">
        <f t="shared" si="2153"/>
        <v>0</v>
      </c>
      <c r="L4322" s="95">
        <f t="shared" si="2153"/>
        <v>0</v>
      </c>
      <c r="M4322" s="95">
        <f t="shared" si="2119"/>
        <v>0</v>
      </c>
      <c r="N4322" s="95">
        <f>+N4323</f>
        <v>92126982346</v>
      </c>
      <c r="O4322" s="95">
        <f t="shared" si="2154"/>
        <v>92126982346</v>
      </c>
      <c r="P4322" s="95">
        <f t="shared" si="2154"/>
        <v>92126982346</v>
      </c>
      <c r="Q4322" s="95">
        <f t="shared" si="2154"/>
        <v>308643829</v>
      </c>
      <c r="R4322" s="97">
        <f t="shared" si="2154"/>
        <v>308643829</v>
      </c>
    </row>
    <row r="4323" spans="1:18" ht="18.600000000000001" thickBot="1" x14ac:dyDescent="0.35">
      <c r="A4323" s="2">
        <v>2022</v>
      </c>
      <c r="B4323" s="157" t="s">
        <v>426</v>
      </c>
      <c r="C4323" s="120" t="s">
        <v>275</v>
      </c>
      <c r="D4323" s="16" t="s">
        <v>172</v>
      </c>
      <c r="E4323" s="16">
        <v>13</v>
      </c>
      <c r="F4323" s="16" t="s">
        <v>19</v>
      </c>
      <c r="G4323" s="85" t="s">
        <v>218</v>
      </c>
      <c r="H4323" s="95">
        <f t="shared" si="2153"/>
        <v>92126982346</v>
      </c>
      <c r="I4323" s="95">
        <f t="shared" si="2153"/>
        <v>0</v>
      </c>
      <c r="J4323" s="95">
        <f t="shared" si="2153"/>
        <v>0</v>
      </c>
      <c r="K4323" s="95">
        <f t="shared" si="2153"/>
        <v>0</v>
      </c>
      <c r="L4323" s="95">
        <f t="shared" si="2153"/>
        <v>0</v>
      </c>
      <c r="M4323" s="95">
        <f t="shared" si="2119"/>
        <v>0</v>
      </c>
      <c r="N4323" s="95">
        <f>+N4324</f>
        <v>92126982346</v>
      </c>
      <c r="O4323" s="95">
        <f t="shared" si="2154"/>
        <v>92126982346</v>
      </c>
      <c r="P4323" s="95">
        <f t="shared" si="2154"/>
        <v>92126982346</v>
      </c>
      <c r="Q4323" s="95">
        <f t="shared" si="2154"/>
        <v>308643829</v>
      </c>
      <c r="R4323" s="97">
        <f t="shared" si="2154"/>
        <v>308643829</v>
      </c>
    </row>
    <row r="4324" spans="1:18" ht="18.600000000000001" thickBot="1" x14ac:dyDescent="0.35">
      <c r="A4324" s="2">
        <v>2022</v>
      </c>
      <c r="B4324" s="157" t="s">
        <v>426</v>
      </c>
      <c r="C4324" s="121" t="s">
        <v>276</v>
      </c>
      <c r="D4324" s="21" t="s">
        <v>172</v>
      </c>
      <c r="E4324" s="21">
        <v>13</v>
      </c>
      <c r="F4324" s="21" t="s">
        <v>19</v>
      </c>
      <c r="G4324" s="88" t="s">
        <v>208</v>
      </c>
      <c r="H4324" s="90">
        <v>92126982346</v>
      </c>
      <c r="I4324" s="90">
        <v>0</v>
      </c>
      <c r="J4324" s="90">
        <v>0</v>
      </c>
      <c r="K4324" s="90">
        <v>0</v>
      </c>
      <c r="L4324" s="90">
        <v>0</v>
      </c>
      <c r="M4324" s="90">
        <f t="shared" si="2119"/>
        <v>0</v>
      </c>
      <c r="N4324" s="90">
        <f>+H4324+M4324</f>
        <v>92126982346</v>
      </c>
      <c r="O4324" s="90">
        <v>92126982346</v>
      </c>
      <c r="P4324" s="90">
        <v>92126982346</v>
      </c>
      <c r="Q4324" s="90">
        <v>308643829</v>
      </c>
      <c r="R4324" s="91">
        <v>308643829</v>
      </c>
    </row>
    <row r="4325" spans="1:18" ht="78.599999999999994" thickBot="1" x14ac:dyDescent="0.35">
      <c r="A4325" s="2">
        <v>2022</v>
      </c>
      <c r="B4325" s="157" t="s">
        <v>426</v>
      </c>
      <c r="C4325" s="120" t="s">
        <v>277</v>
      </c>
      <c r="D4325" s="16" t="s">
        <v>172</v>
      </c>
      <c r="E4325" s="16">
        <v>13</v>
      </c>
      <c r="F4325" s="16" t="s">
        <v>19</v>
      </c>
      <c r="G4325" s="85" t="s">
        <v>278</v>
      </c>
      <c r="H4325" s="95">
        <f t="shared" ref="H4325:L4327" si="2155">+H4326</f>
        <v>177242188803</v>
      </c>
      <c r="I4325" s="95">
        <f t="shared" si="2155"/>
        <v>0</v>
      </c>
      <c r="J4325" s="95">
        <f t="shared" si="2155"/>
        <v>0</v>
      </c>
      <c r="K4325" s="95">
        <f t="shared" si="2155"/>
        <v>0</v>
      </c>
      <c r="L4325" s="95">
        <f t="shared" si="2155"/>
        <v>0</v>
      </c>
      <c r="M4325" s="95">
        <f t="shared" si="2119"/>
        <v>0</v>
      </c>
      <c r="N4325" s="95">
        <f>+N4326</f>
        <v>177242188803</v>
      </c>
      <c r="O4325" s="95">
        <f t="shared" ref="O4325:R4327" si="2156">+O4326</f>
        <v>177242188803</v>
      </c>
      <c r="P4325" s="95">
        <f t="shared" si="2156"/>
        <v>177242188803</v>
      </c>
      <c r="Q4325" s="95">
        <f t="shared" si="2156"/>
        <v>12868469971</v>
      </c>
      <c r="R4325" s="97">
        <f t="shared" si="2156"/>
        <v>12868469971</v>
      </c>
    </row>
    <row r="4326" spans="1:18" ht="78.599999999999994" thickBot="1" x14ac:dyDescent="0.35">
      <c r="A4326" s="2">
        <v>2022</v>
      </c>
      <c r="B4326" s="157" t="s">
        <v>426</v>
      </c>
      <c r="C4326" s="120" t="s">
        <v>279</v>
      </c>
      <c r="D4326" s="16" t="s">
        <v>172</v>
      </c>
      <c r="E4326" s="16">
        <v>13</v>
      </c>
      <c r="F4326" s="16" t="s">
        <v>19</v>
      </c>
      <c r="G4326" s="104" t="s">
        <v>278</v>
      </c>
      <c r="H4326" s="95">
        <f t="shared" si="2155"/>
        <v>177242188803</v>
      </c>
      <c r="I4326" s="95">
        <f t="shared" si="2155"/>
        <v>0</v>
      </c>
      <c r="J4326" s="95">
        <f t="shared" si="2155"/>
        <v>0</v>
      </c>
      <c r="K4326" s="95">
        <f t="shared" si="2155"/>
        <v>0</v>
      </c>
      <c r="L4326" s="95">
        <f t="shared" si="2155"/>
        <v>0</v>
      </c>
      <c r="M4326" s="95">
        <f t="shared" si="2119"/>
        <v>0</v>
      </c>
      <c r="N4326" s="95">
        <f>+N4327</f>
        <v>177242188803</v>
      </c>
      <c r="O4326" s="95">
        <f t="shared" si="2156"/>
        <v>177242188803</v>
      </c>
      <c r="P4326" s="95">
        <f t="shared" si="2156"/>
        <v>177242188803</v>
      </c>
      <c r="Q4326" s="95">
        <f t="shared" si="2156"/>
        <v>12868469971</v>
      </c>
      <c r="R4326" s="97">
        <f t="shared" si="2156"/>
        <v>12868469971</v>
      </c>
    </row>
    <row r="4327" spans="1:18" ht="18.600000000000001" thickBot="1" x14ac:dyDescent="0.35">
      <c r="A4327" s="2">
        <v>2022</v>
      </c>
      <c r="B4327" s="157" t="s">
        <v>426</v>
      </c>
      <c r="C4327" s="120" t="s">
        <v>280</v>
      </c>
      <c r="D4327" s="16" t="s">
        <v>172</v>
      </c>
      <c r="E4327" s="16">
        <v>13</v>
      </c>
      <c r="F4327" s="16" t="s">
        <v>19</v>
      </c>
      <c r="G4327" s="85" t="s">
        <v>218</v>
      </c>
      <c r="H4327" s="95">
        <f t="shared" si="2155"/>
        <v>177242188803</v>
      </c>
      <c r="I4327" s="95">
        <f t="shared" si="2155"/>
        <v>0</v>
      </c>
      <c r="J4327" s="95">
        <f t="shared" si="2155"/>
        <v>0</v>
      </c>
      <c r="K4327" s="95">
        <f t="shared" si="2155"/>
        <v>0</v>
      </c>
      <c r="L4327" s="95">
        <f t="shared" si="2155"/>
        <v>0</v>
      </c>
      <c r="M4327" s="95">
        <f t="shared" ref="M4327:M4350" si="2157">+I4327-J4327+K4327-L4327</f>
        <v>0</v>
      </c>
      <c r="N4327" s="95">
        <f>+N4328</f>
        <v>177242188803</v>
      </c>
      <c r="O4327" s="95">
        <f t="shared" si="2156"/>
        <v>177242188803</v>
      </c>
      <c r="P4327" s="95">
        <f t="shared" si="2156"/>
        <v>177242188803</v>
      </c>
      <c r="Q4327" s="95">
        <f t="shared" si="2156"/>
        <v>12868469971</v>
      </c>
      <c r="R4327" s="97">
        <f t="shared" si="2156"/>
        <v>12868469971</v>
      </c>
    </row>
    <row r="4328" spans="1:18" ht="18.600000000000001" thickBot="1" x14ac:dyDescent="0.35">
      <c r="A4328" s="2">
        <v>2022</v>
      </c>
      <c r="B4328" s="157" t="s">
        <v>426</v>
      </c>
      <c r="C4328" s="121" t="s">
        <v>281</v>
      </c>
      <c r="D4328" s="21" t="s">
        <v>172</v>
      </c>
      <c r="E4328" s="21">
        <v>13</v>
      </c>
      <c r="F4328" s="21" t="s">
        <v>19</v>
      </c>
      <c r="G4328" s="88" t="s">
        <v>208</v>
      </c>
      <c r="H4328" s="90">
        <v>177242188803</v>
      </c>
      <c r="I4328" s="90">
        <v>0</v>
      </c>
      <c r="J4328" s="90">
        <v>0</v>
      </c>
      <c r="K4328" s="90">
        <v>0</v>
      </c>
      <c r="L4328" s="90">
        <v>0</v>
      </c>
      <c r="M4328" s="90">
        <f t="shared" si="2157"/>
        <v>0</v>
      </c>
      <c r="N4328" s="90">
        <f>+H4328+M4328</f>
        <v>177242188803</v>
      </c>
      <c r="O4328" s="90">
        <v>177242188803</v>
      </c>
      <c r="P4328" s="90">
        <v>177242188803</v>
      </c>
      <c r="Q4328" s="90">
        <v>12868469971</v>
      </c>
      <c r="R4328" s="91">
        <v>12868469971</v>
      </c>
    </row>
    <row r="4329" spans="1:18" ht="47.4" thickBot="1" x14ac:dyDescent="0.35">
      <c r="A4329" s="2">
        <v>2022</v>
      </c>
      <c r="B4329" s="157" t="s">
        <v>426</v>
      </c>
      <c r="C4329" s="120" t="s">
        <v>282</v>
      </c>
      <c r="D4329" s="16" t="s">
        <v>172</v>
      </c>
      <c r="E4329" s="16">
        <v>13</v>
      </c>
      <c r="F4329" s="16" t="s">
        <v>19</v>
      </c>
      <c r="G4329" s="85" t="s">
        <v>283</v>
      </c>
      <c r="H4329" s="95">
        <f t="shared" ref="H4329:L4331" si="2158">+H4330</f>
        <v>186661572672</v>
      </c>
      <c r="I4329" s="95">
        <f t="shared" si="2158"/>
        <v>0</v>
      </c>
      <c r="J4329" s="95">
        <f t="shared" si="2158"/>
        <v>0</v>
      </c>
      <c r="K4329" s="95">
        <f t="shared" si="2158"/>
        <v>0</v>
      </c>
      <c r="L4329" s="95">
        <f t="shared" si="2158"/>
        <v>0</v>
      </c>
      <c r="M4329" s="95">
        <f t="shared" si="2157"/>
        <v>0</v>
      </c>
      <c r="N4329" s="95">
        <f>+N4330</f>
        <v>186661572672</v>
      </c>
      <c r="O4329" s="95">
        <f t="shared" ref="O4329:R4331" si="2159">+O4330</f>
        <v>186661572672</v>
      </c>
      <c r="P4329" s="95">
        <f t="shared" si="2159"/>
        <v>186661572672</v>
      </c>
      <c r="Q4329" s="95">
        <f t="shared" si="2159"/>
        <v>65829708441</v>
      </c>
      <c r="R4329" s="97">
        <f t="shared" si="2159"/>
        <v>65829708441</v>
      </c>
    </row>
    <row r="4330" spans="1:18" ht="47.4" thickBot="1" x14ac:dyDescent="0.35">
      <c r="A4330" s="2">
        <v>2022</v>
      </c>
      <c r="B4330" s="157" t="s">
        <v>426</v>
      </c>
      <c r="C4330" s="120" t="s">
        <v>284</v>
      </c>
      <c r="D4330" s="16" t="s">
        <v>172</v>
      </c>
      <c r="E4330" s="16">
        <v>13</v>
      </c>
      <c r="F4330" s="16" t="s">
        <v>19</v>
      </c>
      <c r="G4330" s="104" t="s">
        <v>283</v>
      </c>
      <c r="H4330" s="95">
        <f t="shared" si="2158"/>
        <v>186661572672</v>
      </c>
      <c r="I4330" s="95">
        <f t="shared" si="2158"/>
        <v>0</v>
      </c>
      <c r="J4330" s="95">
        <f t="shared" si="2158"/>
        <v>0</v>
      </c>
      <c r="K4330" s="95">
        <f t="shared" si="2158"/>
        <v>0</v>
      </c>
      <c r="L4330" s="95">
        <f t="shared" si="2158"/>
        <v>0</v>
      </c>
      <c r="M4330" s="95">
        <f t="shared" si="2157"/>
        <v>0</v>
      </c>
      <c r="N4330" s="95">
        <f>+N4331</f>
        <v>186661572672</v>
      </c>
      <c r="O4330" s="95">
        <f t="shared" si="2159"/>
        <v>186661572672</v>
      </c>
      <c r="P4330" s="95">
        <f t="shared" si="2159"/>
        <v>186661572672</v>
      </c>
      <c r="Q4330" s="95">
        <f t="shared" si="2159"/>
        <v>65829708441</v>
      </c>
      <c r="R4330" s="97">
        <f t="shared" si="2159"/>
        <v>65829708441</v>
      </c>
    </row>
    <row r="4331" spans="1:18" ht="18.600000000000001" thickBot="1" x14ac:dyDescent="0.35">
      <c r="A4331" s="2">
        <v>2022</v>
      </c>
      <c r="B4331" s="157" t="s">
        <v>426</v>
      </c>
      <c r="C4331" s="120" t="s">
        <v>285</v>
      </c>
      <c r="D4331" s="16" t="s">
        <v>172</v>
      </c>
      <c r="E4331" s="16">
        <v>13</v>
      </c>
      <c r="F4331" s="16" t="s">
        <v>19</v>
      </c>
      <c r="G4331" s="85" t="s">
        <v>218</v>
      </c>
      <c r="H4331" s="95">
        <f t="shared" si="2158"/>
        <v>186661572672</v>
      </c>
      <c r="I4331" s="95">
        <f t="shared" si="2158"/>
        <v>0</v>
      </c>
      <c r="J4331" s="95">
        <f t="shared" si="2158"/>
        <v>0</v>
      </c>
      <c r="K4331" s="95">
        <f t="shared" si="2158"/>
        <v>0</v>
      </c>
      <c r="L4331" s="95">
        <f t="shared" si="2158"/>
        <v>0</v>
      </c>
      <c r="M4331" s="95">
        <f t="shared" si="2157"/>
        <v>0</v>
      </c>
      <c r="N4331" s="95">
        <f>+N4332</f>
        <v>186661572672</v>
      </c>
      <c r="O4331" s="95">
        <f t="shared" si="2159"/>
        <v>186661572672</v>
      </c>
      <c r="P4331" s="95">
        <f t="shared" si="2159"/>
        <v>186661572672</v>
      </c>
      <c r="Q4331" s="95">
        <f t="shared" si="2159"/>
        <v>65829708441</v>
      </c>
      <c r="R4331" s="97">
        <f t="shared" si="2159"/>
        <v>65829708441</v>
      </c>
    </row>
    <row r="4332" spans="1:18" ht="18.600000000000001" thickBot="1" x14ac:dyDescent="0.35">
      <c r="A4332" s="2">
        <v>2022</v>
      </c>
      <c r="B4332" s="157" t="s">
        <v>426</v>
      </c>
      <c r="C4332" s="121" t="s">
        <v>286</v>
      </c>
      <c r="D4332" s="53" t="s">
        <v>172</v>
      </c>
      <c r="E4332" s="53">
        <v>13</v>
      </c>
      <c r="F4332" s="21" t="s">
        <v>19</v>
      </c>
      <c r="G4332" s="88" t="s">
        <v>208</v>
      </c>
      <c r="H4332" s="90">
        <v>186661572672</v>
      </c>
      <c r="I4332" s="90">
        <v>0</v>
      </c>
      <c r="J4332" s="90">
        <v>0</v>
      </c>
      <c r="K4332" s="90">
        <v>0</v>
      </c>
      <c r="L4332" s="90">
        <v>0</v>
      </c>
      <c r="M4332" s="90">
        <f t="shared" si="2157"/>
        <v>0</v>
      </c>
      <c r="N4332" s="90">
        <f>+H4332+M4332</f>
        <v>186661572672</v>
      </c>
      <c r="O4332" s="90">
        <v>186661572672</v>
      </c>
      <c r="P4332" s="90">
        <v>186661572672</v>
      </c>
      <c r="Q4332" s="90">
        <v>65829708441</v>
      </c>
      <c r="R4332" s="91">
        <v>65829708441</v>
      </c>
    </row>
    <row r="4333" spans="1:18" ht="63" thickBot="1" x14ac:dyDescent="0.35">
      <c r="A4333" s="2">
        <v>2022</v>
      </c>
      <c r="B4333" s="157" t="s">
        <v>426</v>
      </c>
      <c r="C4333" s="120" t="s">
        <v>287</v>
      </c>
      <c r="D4333" s="16" t="s">
        <v>172</v>
      </c>
      <c r="E4333" s="16">
        <v>13</v>
      </c>
      <c r="F4333" s="16" t="s">
        <v>19</v>
      </c>
      <c r="G4333" s="85" t="s">
        <v>288</v>
      </c>
      <c r="H4333" s="95">
        <f t="shared" ref="H4333:L4335" si="2160">+H4334</f>
        <v>217966528302</v>
      </c>
      <c r="I4333" s="95">
        <f t="shared" si="2160"/>
        <v>0</v>
      </c>
      <c r="J4333" s="95">
        <f t="shared" si="2160"/>
        <v>0</v>
      </c>
      <c r="K4333" s="95">
        <f t="shared" si="2160"/>
        <v>0</v>
      </c>
      <c r="L4333" s="95">
        <f t="shared" si="2160"/>
        <v>0</v>
      </c>
      <c r="M4333" s="95">
        <f t="shared" si="2157"/>
        <v>0</v>
      </c>
      <c r="N4333" s="95">
        <f>+N4334</f>
        <v>217966528302</v>
      </c>
      <c r="O4333" s="95">
        <f t="shared" ref="O4333:R4335" si="2161">+O4334</f>
        <v>217966528302</v>
      </c>
      <c r="P4333" s="95">
        <f t="shared" si="2161"/>
        <v>217966528302</v>
      </c>
      <c r="Q4333" s="95">
        <f t="shared" si="2161"/>
        <v>35582322411</v>
      </c>
      <c r="R4333" s="97">
        <f t="shared" si="2161"/>
        <v>35582322411</v>
      </c>
    </row>
    <row r="4334" spans="1:18" ht="63" thickBot="1" x14ac:dyDescent="0.35">
      <c r="A4334" s="2">
        <v>2022</v>
      </c>
      <c r="B4334" s="157" t="s">
        <v>426</v>
      </c>
      <c r="C4334" s="120" t="s">
        <v>289</v>
      </c>
      <c r="D4334" s="16" t="s">
        <v>172</v>
      </c>
      <c r="E4334" s="16">
        <v>13</v>
      </c>
      <c r="F4334" s="16" t="s">
        <v>19</v>
      </c>
      <c r="G4334" s="104" t="s">
        <v>288</v>
      </c>
      <c r="H4334" s="95">
        <f t="shared" si="2160"/>
        <v>217966528302</v>
      </c>
      <c r="I4334" s="95">
        <f t="shared" si="2160"/>
        <v>0</v>
      </c>
      <c r="J4334" s="95">
        <f t="shared" si="2160"/>
        <v>0</v>
      </c>
      <c r="K4334" s="95">
        <f t="shared" si="2160"/>
        <v>0</v>
      </c>
      <c r="L4334" s="95">
        <f t="shared" si="2160"/>
        <v>0</v>
      </c>
      <c r="M4334" s="95">
        <f t="shared" si="2157"/>
        <v>0</v>
      </c>
      <c r="N4334" s="95">
        <f>+N4335</f>
        <v>217966528302</v>
      </c>
      <c r="O4334" s="95">
        <f t="shared" si="2161"/>
        <v>217966528302</v>
      </c>
      <c r="P4334" s="95">
        <f t="shared" si="2161"/>
        <v>217966528302</v>
      </c>
      <c r="Q4334" s="95">
        <f t="shared" si="2161"/>
        <v>35582322411</v>
      </c>
      <c r="R4334" s="97">
        <f t="shared" si="2161"/>
        <v>35582322411</v>
      </c>
    </row>
    <row r="4335" spans="1:18" ht="18.600000000000001" thickBot="1" x14ac:dyDescent="0.35">
      <c r="A4335" s="2">
        <v>2022</v>
      </c>
      <c r="B4335" s="157" t="s">
        <v>426</v>
      </c>
      <c r="C4335" s="120" t="s">
        <v>290</v>
      </c>
      <c r="D4335" s="16" t="s">
        <v>172</v>
      </c>
      <c r="E4335" s="16">
        <v>13</v>
      </c>
      <c r="F4335" s="16" t="s">
        <v>19</v>
      </c>
      <c r="G4335" s="85" t="s">
        <v>218</v>
      </c>
      <c r="H4335" s="95">
        <f t="shared" si="2160"/>
        <v>217966528302</v>
      </c>
      <c r="I4335" s="95">
        <f t="shared" si="2160"/>
        <v>0</v>
      </c>
      <c r="J4335" s="95">
        <f t="shared" si="2160"/>
        <v>0</v>
      </c>
      <c r="K4335" s="95">
        <f t="shared" si="2160"/>
        <v>0</v>
      </c>
      <c r="L4335" s="95">
        <f t="shared" si="2160"/>
        <v>0</v>
      </c>
      <c r="M4335" s="95">
        <f t="shared" si="2157"/>
        <v>0</v>
      </c>
      <c r="N4335" s="95">
        <f>+N4336</f>
        <v>217966528302</v>
      </c>
      <c r="O4335" s="95">
        <f t="shared" si="2161"/>
        <v>217966528302</v>
      </c>
      <c r="P4335" s="95">
        <f t="shared" si="2161"/>
        <v>217966528302</v>
      </c>
      <c r="Q4335" s="95">
        <f t="shared" si="2161"/>
        <v>35582322411</v>
      </c>
      <c r="R4335" s="97">
        <f t="shared" si="2161"/>
        <v>35582322411</v>
      </c>
    </row>
    <row r="4336" spans="1:18" ht="18.600000000000001" thickBot="1" x14ac:dyDescent="0.35">
      <c r="A4336" s="2">
        <v>2022</v>
      </c>
      <c r="B4336" s="157" t="s">
        <v>426</v>
      </c>
      <c r="C4336" s="121" t="s">
        <v>291</v>
      </c>
      <c r="D4336" s="21" t="s">
        <v>172</v>
      </c>
      <c r="E4336" s="21">
        <v>13</v>
      </c>
      <c r="F4336" s="21" t="s">
        <v>19</v>
      </c>
      <c r="G4336" s="88" t="s">
        <v>208</v>
      </c>
      <c r="H4336" s="90">
        <v>217966528302</v>
      </c>
      <c r="I4336" s="90">
        <v>0</v>
      </c>
      <c r="J4336" s="90">
        <v>0</v>
      </c>
      <c r="K4336" s="90">
        <v>0</v>
      </c>
      <c r="L4336" s="90">
        <v>0</v>
      </c>
      <c r="M4336" s="90">
        <f t="shared" si="2157"/>
        <v>0</v>
      </c>
      <c r="N4336" s="90">
        <f>+H4336+M4336</f>
        <v>217966528302</v>
      </c>
      <c r="O4336" s="90">
        <v>217966528302</v>
      </c>
      <c r="P4336" s="90">
        <v>217966528302</v>
      </c>
      <c r="Q4336" s="90">
        <v>35582322411</v>
      </c>
      <c r="R4336" s="91">
        <v>35582322411</v>
      </c>
    </row>
    <row r="4337" spans="1:18" ht="63" thickBot="1" x14ac:dyDescent="0.35">
      <c r="A4337" s="2">
        <v>2022</v>
      </c>
      <c r="B4337" s="157" t="s">
        <v>426</v>
      </c>
      <c r="C4337" s="120" t="s">
        <v>292</v>
      </c>
      <c r="D4337" s="16" t="s">
        <v>172</v>
      </c>
      <c r="E4337" s="16">
        <v>13</v>
      </c>
      <c r="F4337" s="16" t="s">
        <v>19</v>
      </c>
      <c r="G4337" s="85" t="s">
        <v>293</v>
      </c>
      <c r="H4337" s="95">
        <f t="shared" ref="H4337:L4339" si="2162">+H4338</f>
        <v>264689746048</v>
      </c>
      <c r="I4337" s="95">
        <f t="shared" si="2162"/>
        <v>0</v>
      </c>
      <c r="J4337" s="95">
        <f t="shared" si="2162"/>
        <v>0</v>
      </c>
      <c r="K4337" s="95">
        <f t="shared" si="2162"/>
        <v>0</v>
      </c>
      <c r="L4337" s="95">
        <f t="shared" si="2162"/>
        <v>0</v>
      </c>
      <c r="M4337" s="95">
        <f t="shared" si="2157"/>
        <v>0</v>
      </c>
      <c r="N4337" s="95">
        <f>+N4338</f>
        <v>264689746048</v>
      </c>
      <c r="O4337" s="95">
        <f t="shared" ref="O4337:R4339" si="2163">+O4338</f>
        <v>264689746048</v>
      </c>
      <c r="P4337" s="95">
        <f t="shared" si="2163"/>
        <v>264689746048</v>
      </c>
      <c r="Q4337" s="95">
        <f t="shared" si="2163"/>
        <v>18890851579</v>
      </c>
      <c r="R4337" s="97">
        <f t="shared" si="2163"/>
        <v>18890851579</v>
      </c>
    </row>
    <row r="4338" spans="1:18" ht="63" thickBot="1" x14ac:dyDescent="0.35">
      <c r="A4338" s="2">
        <v>2022</v>
      </c>
      <c r="B4338" s="157" t="s">
        <v>426</v>
      </c>
      <c r="C4338" s="120" t="s">
        <v>294</v>
      </c>
      <c r="D4338" s="16" t="s">
        <v>172</v>
      </c>
      <c r="E4338" s="16">
        <v>13</v>
      </c>
      <c r="F4338" s="16" t="s">
        <v>19</v>
      </c>
      <c r="G4338" s="104" t="s">
        <v>293</v>
      </c>
      <c r="H4338" s="95">
        <f t="shared" si="2162"/>
        <v>264689746048</v>
      </c>
      <c r="I4338" s="95">
        <f t="shared" si="2162"/>
        <v>0</v>
      </c>
      <c r="J4338" s="95">
        <f t="shared" si="2162"/>
        <v>0</v>
      </c>
      <c r="K4338" s="95">
        <f t="shared" si="2162"/>
        <v>0</v>
      </c>
      <c r="L4338" s="95">
        <f t="shared" si="2162"/>
        <v>0</v>
      </c>
      <c r="M4338" s="95">
        <f t="shared" si="2157"/>
        <v>0</v>
      </c>
      <c r="N4338" s="95">
        <f>+N4339</f>
        <v>264689746048</v>
      </c>
      <c r="O4338" s="95">
        <f t="shared" si="2163"/>
        <v>264689746048</v>
      </c>
      <c r="P4338" s="95">
        <f t="shared" si="2163"/>
        <v>264689746048</v>
      </c>
      <c r="Q4338" s="95">
        <f t="shared" si="2163"/>
        <v>18890851579</v>
      </c>
      <c r="R4338" s="97">
        <f t="shared" si="2163"/>
        <v>18890851579</v>
      </c>
    </row>
    <row r="4339" spans="1:18" ht="18.600000000000001" thickBot="1" x14ac:dyDescent="0.35">
      <c r="A4339" s="2">
        <v>2022</v>
      </c>
      <c r="B4339" s="157" t="s">
        <v>426</v>
      </c>
      <c r="C4339" s="120" t="s">
        <v>295</v>
      </c>
      <c r="D4339" s="16" t="s">
        <v>172</v>
      </c>
      <c r="E4339" s="16">
        <v>13</v>
      </c>
      <c r="F4339" s="16" t="s">
        <v>19</v>
      </c>
      <c r="G4339" s="85" t="s">
        <v>218</v>
      </c>
      <c r="H4339" s="95">
        <f t="shared" si="2162"/>
        <v>264689746048</v>
      </c>
      <c r="I4339" s="95">
        <f t="shared" si="2162"/>
        <v>0</v>
      </c>
      <c r="J4339" s="95">
        <f t="shared" si="2162"/>
        <v>0</v>
      </c>
      <c r="K4339" s="95">
        <f t="shared" si="2162"/>
        <v>0</v>
      </c>
      <c r="L4339" s="95">
        <f t="shared" si="2162"/>
        <v>0</v>
      </c>
      <c r="M4339" s="95">
        <f t="shared" si="2157"/>
        <v>0</v>
      </c>
      <c r="N4339" s="95">
        <f>+N4340</f>
        <v>264689746048</v>
      </c>
      <c r="O4339" s="95">
        <f t="shared" si="2163"/>
        <v>264689746048</v>
      </c>
      <c r="P4339" s="95">
        <f t="shared" si="2163"/>
        <v>264689746048</v>
      </c>
      <c r="Q4339" s="95">
        <f t="shared" si="2163"/>
        <v>18890851579</v>
      </c>
      <c r="R4339" s="97">
        <f t="shared" si="2163"/>
        <v>18890851579</v>
      </c>
    </row>
    <row r="4340" spans="1:18" ht="18.600000000000001" thickBot="1" x14ac:dyDescent="0.35">
      <c r="A4340" s="2">
        <v>2022</v>
      </c>
      <c r="B4340" s="157" t="s">
        <v>426</v>
      </c>
      <c r="C4340" s="121" t="s">
        <v>296</v>
      </c>
      <c r="D4340" s="21" t="s">
        <v>172</v>
      </c>
      <c r="E4340" s="21">
        <v>13</v>
      </c>
      <c r="F4340" s="21" t="s">
        <v>19</v>
      </c>
      <c r="G4340" s="88" t="s">
        <v>208</v>
      </c>
      <c r="H4340" s="90">
        <v>264689746048</v>
      </c>
      <c r="I4340" s="90">
        <v>0</v>
      </c>
      <c r="J4340" s="90">
        <v>0</v>
      </c>
      <c r="K4340" s="90">
        <v>0</v>
      </c>
      <c r="L4340" s="90">
        <v>0</v>
      </c>
      <c r="M4340" s="90">
        <f t="shared" si="2157"/>
        <v>0</v>
      </c>
      <c r="N4340" s="90">
        <f>+H4340+M4340</f>
        <v>264689746048</v>
      </c>
      <c r="O4340" s="90">
        <v>264689746048</v>
      </c>
      <c r="P4340" s="90">
        <v>264689746048</v>
      </c>
      <c r="Q4340" s="90">
        <v>18890851579</v>
      </c>
      <c r="R4340" s="91">
        <v>18890851579</v>
      </c>
    </row>
    <row r="4341" spans="1:18" ht="63" thickBot="1" x14ac:dyDescent="0.35">
      <c r="A4341" s="2">
        <v>2022</v>
      </c>
      <c r="B4341" s="157" t="s">
        <v>426</v>
      </c>
      <c r="C4341" s="120" t="s">
        <v>297</v>
      </c>
      <c r="D4341" s="16" t="s">
        <v>172</v>
      </c>
      <c r="E4341" s="16">
        <v>13</v>
      </c>
      <c r="F4341" s="16" t="s">
        <v>19</v>
      </c>
      <c r="G4341" s="85" t="s">
        <v>298</v>
      </c>
      <c r="H4341" s="95">
        <f t="shared" ref="H4341:L4343" si="2164">+H4342</f>
        <v>141607661383</v>
      </c>
      <c r="I4341" s="95">
        <f t="shared" si="2164"/>
        <v>0</v>
      </c>
      <c r="J4341" s="95">
        <f t="shared" si="2164"/>
        <v>0</v>
      </c>
      <c r="K4341" s="95">
        <f t="shared" si="2164"/>
        <v>0</v>
      </c>
      <c r="L4341" s="95">
        <f t="shared" si="2164"/>
        <v>0</v>
      </c>
      <c r="M4341" s="95">
        <f t="shared" si="2157"/>
        <v>0</v>
      </c>
      <c r="N4341" s="95">
        <f>+N4342</f>
        <v>141607661383</v>
      </c>
      <c r="O4341" s="95">
        <f t="shared" ref="O4341:R4343" si="2165">+O4342</f>
        <v>141607661383</v>
      </c>
      <c r="P4341" s="95">
        <f t="shared" si="2165"/>
        <v>141607661383</v>
      </c>
      <c r="Q4341" s="95">
        <f t="shared" si="2165"/>
        <v>35860807678</v>
      </c>
      <c r="R4341" s="97">
        <f t="shared" si="2165"/>
        <v>35860807678</v>
      </c>
    </row>
    <row r="4342" spans="1:18" ht="63" thickBot="1" x14ac:dyDescent="0.35">
      <c r="A4342" s="2">
        <v>2022</v>
      </c>
      <c r="B4342" s="157" t="s">
        <v>426</v>
      </c>
      <c r="C4342" s="120" t="s">
        <v>299</v>
      </c>
      <c r="D4342" s="16" t="s">
        <v>172</v>
      </c>
      <c r="E4342" s="16">
        <v>13</v>
      </c>
      <c r="F4342" s="16" t="s">
        <v>19</v>
      </c>
      <c r="G4342" s="104" t="s">
        <v>298</v>
      </c>
      <c r="H4342" s="95">
        <f t="shared" si="2164"/>
        <v>141607661383</v>
      </c>
      <c r="I4342" s="95">
        <f t="shared" si="2164"/>
        <v>0</v>
      </c>
      <c r="J4342" s="95">
        <f t="shared" si="2164"/>
        <v>0</v>
      </c>
      <c r="K4342" s="95">
        <f t="shared" si="2164"/>
        <v>0</v>
      </c>
      <c r="L4342" s="95">
        <f t="shared" si="2164"/>
        <v>0</v>
      </c>
      <c r="M4342" s="95">
        <f t="shared" si="2157"/>
        <v>0</v>
      </c>
      <c r="N4342" s="95">
        <f>+N4343</f>
        <v>141607661383</v>
      </c>
      <c r="O4342" s="95">
        <f t="shared" si="2165"/>
        <v>141607661383</v>
      </c>
      <c r="P4342" s="95">
        <f t="shared" si="2165"/>
        <v>141607661383</v>
      </c>
      <c r="Q4342" s="95">
        <f t="shared" si="2165"/>
        <v>35860807678</v>
      </c>
      <c r="R4342" s="97">
        <f t="shared" si="2165"/>
        <v>35860807678</v>
      </c>
    </row>
    <row r="4343" spans="1:18" ht="18.600000000000001" thickBot="1" x14ac:dyDescent="0.35">
      <c r="A4343" s="2">
        <v>2022</v>
      </c>
      <c r="B4343" s="157" t="s">
        <v>426</v>
      </c>
      <c r="C4343" s="120" t="s">
        <v>300</v>
      </c>
      <c r="D4343" s="16" t="s">
        <v>172</v>
      </c>
      <c r="E4343" s="16">
        <v>13</v>
      </c>
      <c r="F4343" s="16" t="s">
        <v>19</v>
      </c>
      <c r="G4343" s="85" t="s">
        <v>218</v>
      </c>
      <c r="H4343" s="95">
        <f t="shared" si="2164"/>
        <v>141607661383</v>
      </c>
      <c r="I4343" s="95">
        <f t="shared" si="2164"/>
        <v>0</v>
      </c>
      <c r="J4343" s="95">
        <f t="shared" si="2164"/>
        <v>0</v>
      </c>
      <c r="K4343" s="95">
        <f t="shared" si="2164"/>
        <v>0</v>
      </c>
      <c r="L4343" s="95">
        <f t="shared" si="2164"/>
        <v>0</v>
      </c>
      <c r="M4343" s="95">
        <f t="shared" si="2157"/>
        <v>0</v>
      </c>
      <c r="N4343" s="95">
        <f>+N4344</f>
        <v>141607661383</v>
      </c>
      <c r="O4343" s="95">
        <f t="shared" si="2165"/>
        <v>141607661383</v>
      </c>
      <c r="P4343" s="95">
        <f t="shared" si="2165"/>
        <v>141607661383</v>
      </c>
      <c r="Q4343" s="95">
        <f t="shared" si="2165"/>
        <v>35860807678</v>
      </c>
      <c r="R4343" s="97">
        <f t="shared" si="2165"/>
        <v>35860807678</v>
      </c>
    </row>
    <row r="4344" spans="1:18" ht="18.600000000000001" thickBot="1" x14ac:dyDescent="0.35">
      <c r="A4344" s="2">
        <v>2022</v>
      </c>
      <c r="B4344" s="157" t="s">
        <v>426</v>
      </c>
      <c r="C4344" s="121" t="s">
        <v>301</v>
      </c>
      <c r="D4344" s="21" t="s">
        <v>172</v>
      </c>
      <c r="E4344" s="21">
        <v>13</v>
      </c>
      <c r="F4344" s="21" t="s">
        <v>19</v>
      </c>
      <c r="G4344" s="88" t="s">
        <v>208</v>
      </c>
      <c r="H4344" s="90">
        <v>141607661383</v>
      </c>
      <c r="I4344" s="90">
        <v>0</v>
      </c>
      <c r="J4344" s="90">
        <v>0</v>
      </c>
      <c r="K4344" s="90">
        <v>0</v>
      </c>
      <c r="L4344" s="90">
        <v>0</v>
      </c>
      <c r="M4344" s="90">
        <f t="shared" si="2157"/>
        <v>0</v>
      </c>
      <c r="N4344" s="90">
        <f>+H4344+M4344</f>
        <v>141607661383</v>
      </c>
      <c r="O4344" s="90">
        <v>141607661383</v>
      </c>
      <c r="P4344" s="90">
        <v>141607661383</v>
      </c>
      <c r="Q4344" s="90">
        <v>35860807678</v>
      </c>
      <c r="R4344" s="91">
        <v>35860807678</v>
      </c>
    </row>
    <row r="4345" spans="1:18" ht="63" thickBot="1" x14ac:dyDescent="0.35">
      <c r="A4345" s="2">
        <v>2022</v>
      </c>
      <c r="B4345" s="157" t="s">
        <v>426</v>
      </c>
      <c r="C4345" s="120" t="s">
        <v>302</v>
      </c>
      <c r="D4345" s="16" t="s">
        <v>172</v>
      </c>
      <c r="E4345" s="16">
        <v>13</v>
      </c>
      <c r="F4345" s="16" t="s">
        <v>19</v>
      </c>
      <c r="G4345" s="85" t="s">
        <v>303</v>
      </c>
      <c r="H4345" s="95">
        <f t="shared" ref="H4345:L4347" si="2166">+H4346</f>
        <v>326484319237</v>
      </c>
      <c r="I4345" s="95">
        <f t="shared" si="2166"/>
        <v>0</v>
      </c>
      <c r="J4345" s="95">
        <f t="shared" si="2166"/>
        <v>0</v>
      </c>
      <c r="K4345" s="95">
        <f t="shared" si="2166"/>
        <v>0</v>
      </c>
      <c r="L4345" s="95">
        <f t="shared" si="2166"/>
        <v>0</v>
      </c>
      <c r="M4345" s="95">
        <f t="shared" si="2157"/>
        <v>0</v>
      </c>
      <c r="N4345" s="95">
        <f>+N4346</f>
        <v>326484319237</v>
      </c>
      <c r="O4345" s="95">
        <f t="shared" ref="O4345:R4347" si="2167">+O4346</f>
        <v>326484319237</v>
      </c>
      <c r="P4345" s="95">
        <f t="shared" si="2167"/>
        <v>326484319237</v>
      </c>
      <c r="Q4345" s="95">
        <f t="shared" si="2167"/>
        <v>18896410145</v>
      </c>
      <c r="R4345" s="97">
        <f t="shared" si="2167"/>
        <v>18896410145</v>
      </c>
    </row>
    <row r="4346" spans="1:18" ht="63" thickBot="1" x14ac:dyDescent="0.35">
      <c r="A4346" s="2">
        <v>2022</v>
      </c>
      <c r="B4346" s="157" t="s">
        <v>426</v>
      </c>
      <c r="C4346" s="120" t="s">
        <v>304</v>
      </c>
      <c r="D4346" s="16" t="s">
        <v>172</v>
      </c>
      <c r="E4346" s="16">
        <v>13</v>
      </c>
      <c r="F4346" s="16" t="s">
        <v>19</v>
      </c>
      <c r="G4346" s="104" t="s">
        <v>303</v>
      </c>
      <c r="H4346" s="95">
        <f t="shared" si="2166"/>
        <v>326484319237</v>
      </c>
      <c r="I4346" s="95">
        <f t="shared" si="2166"/>
        <v>0</v>
      </c>
      <c r="J4346" s="95">
        <f t="shared" si="2166"/>
        <v>0</v>
      </c>
      <c r="K4346" s="95">
        <f t="shared" si="2166"/>
        <v>0</v>
      </c>
      <c r="L4346" s="95">
        <f t="shared" si="2166"/>
        <v>0</v>
      </c>
      <c r="M4346" s="95">
        <f t="shared" si="2157"/>
        <v>0</v>
      </c>
      <c r="N4346" s="95">
        <f>+N4347</f>
        <v>326484319237</v>
      </c>
      <c r="O4346" s="95">
        <f t="shared" si="2167"/>
        <v>326484319237</v>
      </c>
      <c r="P4346" s="95">
        <f t="shared" si="2167"/>
        <v>326484319237</v>
      </c>
      <c r="Q4346" s="95">
        <f t="shared" si="2167"/>
        <v>18896410145</v>
      </c>
      <c r="R4346" s="97">
        <f t="shared" si="2167"/>
        <v>18896410145</v>
      </c>
    </row>
    <row r="4347" spans="1:18" ht="18.600000000000001" thickBot="1" x14ac:dyDescent="0.35">
      <c r="A4347" s="2">
        <v>2022</v>
      </c>
      <c r="B4347" s="157" t="s">
        <v>426</v>
      </c>
      <c r="C4347" s="120" t="s">
        <v>305</v>
      </c>
      <c r="D4347" s="16" t="s">
        <v>172</v>
      </c>
      <c r="E4347" s="16">
        <v>13</v>
      </c>
      <c r="F4347" s="16" t="s">
        <v>19</v>
      </c>
      <c r="G4347" s="85" t="s">
        <v>218</v>
      </c>
      <c r="H4347" s="95">
        <f t="shared" si="2166"/>
        <v>326484319237</v>
      </c>
      <c r="I4347" s="95">
        <f t="shared" si="2166"/>
        <v>0</v>
      </c>
      <c r="J4347" s="95">
        <f t="shared" si="2166"/>
        <v>0</v>
      </c>
      <c r="K4347" s="95">
        <f t="shared" si="2166"/>
        <v>0</v>
      </c>
      <c r="L4347" s="95">
        <f t="shared" si="2166"/>
        <v>0</v>
      </c>
      <c r="M4347" s="95">
        <f t="shared" si="2157"/>
        <v>0</v>
      </c>
      <c r="N4347" s="95">
        <f>+N4348</f>
        <v>326484319237</v>
      </c>
      <c r="O4347" s="95">
        <f t="shared" si="2167"/>
        <v>326484319237</v>
      </c>
      <c r="P4347" s="95">
        <f t="shared" si="2167"/>
        <v>326484319237</v>
      </c>
      <c r="Q4347" s="95">
        <f t="shared" si="2167"/>
        <v>18896410145</v>
      </c>
      <c r="R4347" s="97">
        <f t="shared" si="2167"/>
        <v>18896410145</v>
      </c>
    </row>
    <row r="4348" spans="1:18" ht="18.600000000000001" thickBot="1" x14ac:dyDescent="0.35">
      <c r="A4348" s="2">
        <v>2022</v>
      </c>
      <c r="B4348" s="157" t="s">
        <v>426</v>
      </c>
      <c r="C4348" s="121" t="s">
        <v>306</v>
      </c>
      <c r="D4348" s="21" t="s">
        <v>172</v>
      </c>
      <c r="E4348" s="21">
        <v>13</v>
      </c>
      <c r="F4348" s="21" t="s">
        <v>19</v>
      </c>
      <c r="G4348" s="88" t="s">
        <v>208</v>
      </c>
      <c r="H4348" s="90">
        <v>326484319237</v>
      </c>
      <c r="I4348" s="90">
        <v>0</v>
      </c>
      <c r="J4348" s="90">
        <v>0</v>
      </c>
      <c r="K4348" s="90">
        <v>0</v>
      </c>
      <c r="L4348" s="90">
        <v>0</v>
      </c>
      <c r="M4348" s="90">
        <f t="shared" si="2157"/>
        <v>0</v>
      </c>
      <c r="N4348" s="90">
        <f>+H4348+M4348</f>
        <v>326484319237</v>
      </c>
      <c r="O4348" s="90">
        <v>326484319237</v>
      </c>
      <c r="P4348" s="90">
        <v>326484319237</v>
      </c>
      <c r="Q4348" s="90">
        <v>18896410145</v>
      </c>
      <c r="R4348" s="91">
        <v>18896410145</v>
      </c>
    </row>
    <row r="4349" spans="1:18" ht="63" thickBot="1" x14ac:dyDescent="0.35">
      <c r="A4349" s="2">
        <v>2022</v>
      </c>
      <c r="B4349" s="157" t="s">
        <v>426</v>
      </c>
      <c r="C4349" s="120" t="s">
        <v>307</v>
      </c>
      <c r="D4349" s="16" t="s">
        <v>172</v>
      </c>
      <c r="E4349" s="16">
        <v>13</v>
      </c>
      <c r="F4349" s="16" t="s">
        <v>19</v>
      </c>
      <c r="G4349" s="85" t="s">
        <v>308</v>
      </c>
      <c r="H4349" s="95">
        <f t="shared" ref="H4349:L4351" si="2168">+H4350</f>
        <v>103270216578</v>
      </c>
      <c r="I4349" s="95">
        <f t="shared" si="2168"/>
        <v>0</v>
      </c>
      <c r="J4349" s="95">
        <f t="shared" si="2168"/>
        <v>0</v>
      </c>
      <c r="K4349" s="95">
        <f t="shared" si="2168"/>
        <v>0</v>
      </c>
      <c r="L4349" s="95">
        <f t="shared" si="2168"/>
        <v>0</v>
      </c>
      <c r="M4349" s="95">
        <f t="shared" si="2157"/>
        <v>0</v>
      </c>
      <c r="N4349" s="95">
        <f>+N4350</f>
        <v>103270216578</v>
      </c>
      <c r="O4349" s="95">
        <f t="shared" ref="O4349:R4351" si="2169">+O4350</f>
        <v>103270216578</v>
      </c>
      <c r="P4349" s="95">
        <f t="shared" si="2169"/>
        <v>103270216578</v>
      </c>
      <c r="Q4349" s="95">
        <f t="shared" si="2169"/>
        <v>2037283578</v>
      </c>
      <c r="R4349" s="97">
        <f t="shared" si="2169"/>
        <v>2037283578</v>
      </c>
    </row>
    <row r="4350" spans="1:18" ht="63" thickBot="1" x14ac:dyDescent="0.35">
      <c r="A4350" s="2">
        <v>2022</v>
      </c>
      <c r="B4350" s="157" t="s">
        <v>426</v>
      </c>
      <c r="C4350" s="120" t="s">
        <v>309</v>
      </c>
      <c r="D4350" s="16" t="s">
        <v>172</v>
      </c>
      <c r="E4350" s="16">
        <v>13</v>
      </c>
      <c r="F4350" s="16" t="s">
        <v>19</v>
      </c>
      <c r="G4350" s="104" t="s">
        <v>308</v>
      </c>
      <c r="H4350" s="95">
        <f t="shared" si="2168"/>
        <v>103270216578</v>
      </c>
      <c r="I4350" s="95">
        <f t="shared" si="2168"/>
        <v>0</v>
      </c>
      <c r="J4350" s="95">
        <f t="shared" si="2168"/>
        <v>0</v>
      </c>
      <c r="K4350" s="95">
        <f t="shared" si="2168"/>
        <v>0</v>
      </c>
      <c r="L4350" s="95">
        <f t="shared" si="2168"/>
        <v>0</v>
      </c>
      <c r="M4350" s="95">
        <f t="shared" si="2157"/>
        <v>0</v>
      </c>
      <c r="N4350" s="95">
        <f>+N4351</f>
        <v>103270216578</v>
      </c>
      <c r="O4350" s="95">
        <f t="shared" si="2169"/>
        <v>103270216578</v>
      </c>
      <c r="P4350" s="95">
        <f t="shared" si="2169"/>
        <v>103270216578</v>
      </c>
      <c r="Q4350" s="95">
        <f t="shared" si="2169"/>
        <v>2037283578</v>
      </c>
      <c r="R4350" s="97">
        <f t="shared" si="2169"/>
        <v>2037283578</v>
      </c>
    </row>
    <row r="4351" spans="1:18" ht="18.600000000000001" thickBot="1" x14ac:dyDescent="0.35">
      <c r="A4351" s="2">
        <v>2022</v>
      </c>
      <c r="B4351" s="157" t="s">
        <v>426</v>
      </c>
      <c r="C4351" s="120" t="s">
        <v>310</v>
      </c>
      <c r="D4351" s="16" t="s">
        <v>172</v>
      </c>
      <c r="E4351" s="16">
        <v>13</v>
      </c>
      <c r="F4351" s="16" t="s">
        <v>19</v>
      </c>
      <c r="G4351" s="85" t="s">
        <v>218</v>
      </c>
      <c r="H4351" s="95">
        <f t="shared" si="2168"/>
        <v>103270216578</v>
      </c>
      <c r="I4351" s="95">
        <f t="shared" si="2168"/>
        <v>0</v>
      </c>
      <c r="J4351" s="95">
        <f t="shared" si="2168"/>
        <v>0</v>
      </c>
      <c r="K4351" s="95">
        <f t="shared" si="2168"/>
        <v>0</v>
      </c>
      <c r="L4351" s="95">
        <f t="shared" si="2168"/>
        <v>0</v>
      </c>
      <c r="M4351" s="95">
        <f>+M4352</f>
        <v>0</v>
      </c>
      <c r="N4351" s="95">
        <f>+N4352</f>
        <v>103270216578</v>
      </c>
      <c r="O4351" s="95">
        <f t="shared" si="2169"/>
        <v>103270216578</v>
      </c>
      <c r="P4351" s="95">
        <f t="shared" si="2169"/>
        <v>103270216578</v>
      </c>
      <c r="Q4351" s="95">
        <f t="shared" si="2169"/>
        <v>2037283578</v>
      </c>
      <c r="R4351" s="97">
        <f t="shared" si="2169"/>
        <v>2037283578</v>
      </c>
    </row>
    <row r="4352" spans="1:18" ht="18.600000000000001" thickBot="1" x14ac:dyDescent="0.35">
      <c r="A4352" s="2">
        <v>2022</v>
      </c>
      <c r="B4352" s="157" t="s">
        <v>426</v>
      </c>
      <c r="C4352" s="121" t="s">
        <v>311</v>
      </c>
      <c r="D4352" s="21" t="s">
        <v>172</v>
      </c>
      <c r="E4352" s="21">
        <v>13</v>
      </c>
      <c r="F4352" s="21" t="s">
        <v>19</v>
      </c>
      <c r="G4352" s="88" t="s">
        <v>208</v>
      </c>
      <c r="H4352" s="90">
        <v>103270216578</v>
      </c>
      <c r="I4352" s="90">
        <v>0</v>
      </c>
      <c r="J4352" s="90">
        <v>0</v>
      </c>
      <c r="K4352" s="90">
        <v>0</v>
      </c>
      <c r="L4352" s="90">
        <v>0</v>
      </c>
      <c r="M4352" s="90">
        <f t="shared" ref="M4352:M4415" si="2170">+I4352-J4352+K4352-L4352</f>
        <v>0</v>
      </c>
      <c r="N4352" s="90">
        <f>+H4352+M4352</f>
        <v>103270216578</v>
      </c>
      <c r="O4352" s="90">
        <v>103270216578</v>
      </c>
      <c r="P4352" s="90">
        <v>103270216578</v>
      </c>
      <c r="Q4352" s="90">
        <v>2037283578</v>
      </c>
      <c r="R4352" s="91">
        <v>2037283578</v>
      </c>
    </row>
    <row r="4353" spans="1:18" ht="63" thickBot="1" x14ac:dyDescent="0.35">
      <c r="A4353" s="2">
        <v>2022</v>
      </c>
      <c r="B4353" s="157" t="s">
        <v>426</v>
      </c>
      <c r="C4353" s="120" t="s">
        <v>312</v>
      </c>
      <c r="D4353" s="16" t="s">
        <v>172</v>
      </c>
      <c r="E4353" s="16">
        <v>13</v>
      </c>
      <c r="F4353" s="16" t="s">
        <v>19</v>
      </c>
      <c r="G4353" s="85" t="s">
        <v>313</v>
      </c>
      <c r="H4353" s="95">
        <f t="shared" ref="H4353:L4355" si="2171">+H4354</f>
        <v>323578411182</v>
      </c>
      <c r="I4353" s="95">
        <f t="shared" si="2171"/>
        <v>0</v>
      </c>
      <c r="J4353" s="95">
        <f t="shared" si="2171"/>
        <v>0</v>
      </c>
      <c r="K4353" s="95">
        <f t="shared" si="2171"/>
        <v>0</v>
      </c>
      <c r="L4353" s="95">
        <f t="shared" si="2171"/>
        <v>0</v>
      </c>
      <c r="M4353" s="95">
        <f t="shared" si="2170"/>
        <v>0</v>
      </c>
      <c r="N4353" s="95">
        <f>+N4354</f>
        <v>323578411182</v>
      </c>
      <c r="O4353" s="95">
        <f t="shared" ref="O4353:R4355" si="2172">+O4354</f>
        <v>323578411182</v>
      </c>
      <c r="P4353" s="95">
        <f t="shared" si="2172"/>
        <v>323578411182</v>
      </c>
      <c r="Q4353" s="95">
        <f t="shared" si="2172"/>
        <v>1121067275</v>
      </c>
      <c r="R4353" s="97">
        <f t="shared" si="2172"/>
        <v>1121067275</v>
      </c>
    </row>
    <row r="4354" spans="1:18" ht="63" thickBot="1" x14ac:dyDescent="0.35">
      <c r="A4354" s="2">
        <v>2022</v>
      </c>
      <c r="B4354" s="157" t="s">
        <v>426</v>
      </c>
      <c r="C4354" s="120" t="s">
        <v>314</v>
      </c>
      <c r="D4354" s="16" t="s">
        <v>172</v>
      </c>
      <c r="E4354" s="16">
        <v>13</v>
      </c>
      <c r="F4354" s="16" t="s">
        <v>19</v>
      </c>
      <c r="G4354" s="85" t="s">
        <v>313</v>
      </c>
      <c r="H4354" s="95">
        <f t="shared" si="2171"/>
        <v>323578411182</v>
      </c>
      <c r="I4354" s="95">
        <f t="shared" si="2171"/>
        <v>0</v>
      </c>
      <c r="J4354" s="95">
        <f t="shared" si="2171"/>
        <v>0</v>
      </c>
      <c r="K4354" s="95">
        <f t="shared" si="2171"/>
        <v>0</v>
      </c>
      <c r="L4354" s="95">
        <f t="shared" si="2171"/>
        <v>0</v>
      </c>
      <c r="M4354" s="95">
        <f t="shared" si="2170"/>
        <v>0</v>
      </c>
      <c r="N4354" s="95">
        <f>+N4355</f>
        <v>323578411182</v>
      </c>
      <c r="O4354" s="95">
        <f t="shared" si="2172"/>
        <v>323578411182</v>
      </c>
      <c r="P4354" s="95">
        <f t="shared" si="2172"/>
        <v>323578411182</v>
      </c>
      <c r="Q4354" s="95">
        <f t="shared" si="2172"/>
        <v>1121067275</v>
      </c>
      <c r="R4354" s="97">
        <f t="shared" si="2172"/>
        <v>1121067275</v>
      </c>
    </row>
    <row r="4355" spans="1:18" ht="18.600000000000001" thickBot="1" x14ac:dyDescent="0.35">
      <c r="A4355" s="2">
        <v>2022</v>
      </c>
      <c r="B4355" s="157" t="s">
        <v>426</v>
      </c>
      <c r="C4355" s="120" t="s">
        <v>315</v>
      </c>
      <c r="D4355" s="16" t="s">
        <v>172</v>
      </c>
      <c r="E4355" s="16">
        <v>13</v>
      </c>
      <c r="F4355" s="16" t="s">
        <v>19</v>
      </c>
      <c r="G4355" s="85" t="s">
        <v>218</v>
      </c>
      <c r="H4355" s="95">
        <f t="shared" si="2171"/>
        <v>323578411182</v>
      </c>
      <c r="I4355" s="95">
        <f t="shared" si="2171"/>
        <v>0</v>
      </c>
      <c r="J4355" s="95">
        <f t="shared" si="2171"/>
        <v>0</v>
      </c>
      <c r="K4355" s="95">
        <f t="shared" si="2171"/>
        <v>0</v>
      </c>
      <c r="L4355" s="95">
        <f t="shared" si="2171"/>
        <v>0</v>
      </c>
      <c r="M4355" s="95">
        <f t="shared" si="2170"/>
        <v>0</v>
      </c>
      <c r="N4355" s="95">
        <f>+N4356</f>
        <v>323578411182</v>
      </c>
      <c r="O4355" s="95">
        <f t="shared" si="2172"/>
        <v>323578411182</v>
      </c>
      <c r="P4355" s="95">
        <f t="shared" si="2172"/>
        <v>323578411182</v>
      </c>
      <c r="Q4355" s="95">
        <f t="shared" si="2172"/>
        <v>1121067275</v>
      </c>
      <c r="R4355" s="97">
        <f t="shared" si="2172"/>
        <v>1121067275</v>
      </c>
    </row>
    <row r="4356" spans="1:18" ht="18.600000000000001" thickBot="1" x14ac:dyDescent="0.35">
      <c r="A4356" s="2">
        <v>2022</v>
      </c>
      <c r="B4356" s="157" t="s">
        <v>426</v>
      </c>
      <c r="C4356" s="121" t="s">
        <v>316</v>
      </c>
      <c r="D4356" s="21" t="s">
        <v>172</v>
      </c>
      <c r="E4356" s="21">
        <v>13</v>
      </c>
      <c r="F4356" s="21" t="s">
        <v>19</v>
      </c>
      <c r="G4356" s="88" t="s">
        <v>208</v>
      </c>
      <c r="H4356" s="90">
        <v>323578411182</v>
      </c>
      <c r="I4356" s="90">
        <v>0</v>
      </c>
      <c r="J4356" s="90">
        <v>0</v>
      </c>
      <c r="K4356" s="90">
        <v>0</v>
      </c>
      <c r="L4356" s="90">
        <v>0</v>
      </c>
      <c r="M4356" s="90">
        <f t="shared" si="2170"/>
        <v>0</v>
      </c>
      <c r="N4356" s="90">
        <f>+H4356+M4356</f>
        <v>323578411182</v>
      </c>
      <c r="O4356" s="90">
        <v>323578411182</v>
      </c>
      <c r="P4356" s="90">
        <v>323578411182</v>
      </c>
      <c r="Q4356" s="90">
        <v>1121067275</v>
      </c>
      <c r="R4356" s="91">
        <v>1121067275</v>
      </c>
    </row>
    <row r="4357" spans="1:18" ht="63" thickBot="1" x14ac:dyDescent="0.35">
      <c r="A4357" s="2">
        <v>2022</v>
      </c>
      <c r="B4357" s="157" t="s">
        <v>426</v>
      </c>
      <c r="C4357" s="120" t="s">
        <v>317</v>
      </c>
      <c r="D4357" s="16" t="s">
        <v>172</v>
      </c>
      <c r="E4357" s="16">
        <v>13</v>
      </c>
      <c r="F4357" s="16" t="s">
        <v>19</v>
      </c>
      <c r="G4357" s="85" t="s">
        <v>318</v>
      </c>
      <c r="H4357" s="95">
        <f t="shared" ref="H4357:L4359" si="2173">+H4358</f>
        <v>53127095469</v>
      </c>
      <c r="I4357" s="95">
        <f t="shared" si="2173"/>
        <v>0</v>
      </c>
      <c r="J4357" s="95">
        <f t="shared" si="2173"/>
        <v>0</v>
      </c>
      <c r="K4357" s="95">
        <f t="shared" si="2173"/>
        <v>0</v>
      </c>
      <c r="L4357" s="95">
        <f t="shared" si="2173"/>
        <v>0</v>
      </c>
      <c r="M4357" s="95">
        <f t="shared" si="2170"/>
        <v>0</v>
      </c>
      <c r="N4357" s="95">
        <f>+N4358</f>
        <v>53127095469</v>
      </c>
      <c r="O4357" s="95">
        <f t="shared" ref="O4357:R4359" si="2174">+O4358</f>
        <v>53127095469</v>
      </c>
      <c r="P4357" s="95">
        <f t="shared" si="2174"/>
        <v>53127095469</v>
      </c>
      <c r="Q4357" s="95">
        <f t="shared" si="2174"/>
        <v>0</v>
      </c>
      <c r="R4357" s="97">
        <f t="shared" si="2174"/>
        <v>0</v>
      </c>
    </row>
    <row r="4358" spans="1:18" ht="63" thickBot="1" x14ac:dyDescent="0.35">
      <c r="A4358" s="2">
        <v>2022</v>
      </c>
      <c r="B4358" s="157" t="s">
        <v>426</v>
      </c>
      <c r="C4358" s="120" t="s">
        <v>319</v>
      </c>
      <c r="D4358" s="16" t="s">
        <v>172</v>
      </c>
      <c r="E4358" s="16">
        <v>13</v>
      </c>
      <c r="F4358" s="16" t="s">
        <v>19</v>
      </c>
      <c r="G4358" s="104" t="s">
        <v>318</v>
      </c>
      <c r="H4358" s="95">
        <f t="shared" si="2173"/>
        <v>53127095469</v>
      </c>
      <c r="I4358" s="95">
        <f t="shared" si="2173"/>
        <v>0</v>
      </c>
      <c r="J4358" s="95">
        <f t="shared" si="2173"/>
        <v>0</v>
      </c>
      <c r="K4358" s="95">
        <f t="shared" si="2173"/>
        <v>0</v>
      </c>
      <c r="L4358" s="95">
        <f t="shared" si="2173"/>
        <v>0</v>
      </c>
      <c r="M4358" s="95">
        <f t="shared" si="2170"/>
        <v>0</v>
      </c>
      <c r="N4358" s="95">
        <f>+N4359</f>
        <v>53127095469</v>
      </c>
      <c r="O4358" s="95">
        <f t="shared" si="2174"/>
        <v>53127095469</v>
      </c>
      <c r="P4358" s="95">
        <f t="shared" si="2174"/>
        <v>53127095469</v>
      </c>
      <c r="Q4358" s="95">
        <f t="shared" si="2174"/>
        <v>0</v>
      </c>
      <c r="R4358" s="97">
        <f t="shared" si="2174"/>
        <v>0</v>
      </c>
    </row>
    <row r="4359" spans="1:18" ht="18.600000000000001" thickBot="1" x14ac:dyDescent="0.35">
      <c r="A4359" s="2">
        <v>2022</v>
      </c>
      <c r="B4359" s="157" t="s">
        <v>426</v>
      </c>
      <c r="C4359" s="120" t="s">
        <v>320</v>
      </c>
      <c r="D4359" s="16" t="s">
        <v>172</v>
      </c>
      <c r="E4359" s="16">
        <v>13</v>
      </c>
      <c r="F4359" s="16" t="s">
        <v>19</v>
      </c>
      <c r="G4359" s="85" t="s">
        <v>218</v>
      </c>
      <c r="H4359" s="95">
        <f t="shared" si="2173"/>
        <v>53127095469</v>
      </c>
      <c r="I4359" s="95">
        <f t="shared" si="2173"/>
        <v>0</v>
      </c>
      <c r="J4359" s="95">
        <f t="shared" si="2173"/>
        <v>0</v>
      </c>
      <c r="K4359" s="95">
        <f t="shared" si="2173"/>
        <v>0</v>
      </c>
      <c r="L4359" s="95">
        <f t="shared" si="2173"/>
        <v>0</v>
      </c>
      <c r="M4359" s="95">
        <f t="shared" si="2170"/>
        <v>0</v>
      </c>
      <c r="N4359" s="95">
        <f>+N4360</f>
        <v>53127095469</v>
      </c>
      <c r="O4359" s="95">
        <f t="shared" si="2174"/>
        <v>53127095469</v>
      </c>
      <c r="P4359" s="95">
        <f t="shared" si="2174"/>
        <v>53127095469</v>
      </c>
      <c r="Q4359" s="95">
        <f t="shared" si="2174"/>
        <v>0</v>
      </c>
      <c r="R4359" s="97">
        <f t="shared" si="2174"/>
        <v>0</v>
      </c>
    </row>
    <row r="4360" spans="1:18" ht="18.600000000000001" thickBot="1" x14ac:dyDescent="0.35">
      <c r="A4360" s="2">
        <v>2022</v>
      </c>
      <c r="B4360" s="157" t="s">
        <v>426</v>
      </c>
      <c r="C4360" s="121" t="s">
        <v>321</v>
      </c>
      <c r="D4360" s="21" t="s">
        <v>172</v>
      </c>
      <c r="E4360" s="21">
        <v>13</v>
      </c>
      <c r="F4360" s="21" t="s">
        <v>19</v>
      </c>
      <c r="G4360" s="88" t="s">
        <v>208</v>
      </c>
      <c r="H4360" s="90">
        <v>53127095469</v>
      </c>
      <c r="I4360" s="90">
        <v>0</v>
      </c>
      <c r="J4360" s="90">
        <v>0</v>
      </c>
      <c r="K4360" s="90">
        <v>0</v>
      </c>
      <c r="L4360" s="90">
        <v>0</v>
      </c>
      <c r="M4360" s="90">
        <f t="shared" si="2170"/>
        <v>0</v>
      </c>
      <c r="N4360" s="90">
        <f>+H4360+M4360</f>
        <v>53127095469</v>
      </c>
      <c r="O4360" s="90">
        <v>53127095469</v>
      </c>
      <c r="P4360" s="90">
        <v>53127095469</v>
      </c>
      <c r="Q4360" s="90">
        <v>0</v>
      </c>
      <c r="R4360" s="91">
        <v>0</v>
      </c>
    </row>
    <row r="4361" spans="1:18" ht="47.4" thickBot="1" x14ac:dyDescent="0.35">
      <c r="A4361" s="2">
        <v>2022</v>
      </c>
      <c r="B4361" s="157" t="s">
        <v>426</v>
      </c>
      <c r="C4361" s="125" t="s">
        <v>322</v>
      </c>
      <c r="D4361" s="64" t="s">
        <v>172</v>
      </c>
      <c r="E4361" s="16">
        <v>11</v>
      </c>
      <c r="F4361" s="16" t="s">
        <v>19</v>
      </c>
      <c r="G4361" s="104" t="s">
        <v>400</v>
      </c>
      <c r="H4361" s="93">
        <f t="shared" ref="H4361:L4362" si="2175">+H4363</f>
        <v>25000000000</v>
      </c>
      <c r="I4361" s="93">
        <f t="shared" si="2175"/>
        <v>0</v>
      </c>
      <c r="J4361" s="93">
        <f t="shared" si="2175"/>
        <v>0</v>
      </c>
      <c r="K4361" s="93">
        <f t="shared" si="2175"/>
        <v>0</v>
      </c>
      <c r="L4361" s="93">
        <f t="shared" si="2175"/>
        <v>0</v>
      </c>
      <c r="M4361" s="93">
        <f t="shared" si="2170"/>
        <v>0</v>
      </c>
      <c r="N4361" s="94">
        <f>+H4361+M4361</f>
        <v>25000000000</v>
      </c>
      <c r="O4361" s="93">
        <f t="shared" ref="O4361:R4362" si="2176">+O4363</f>
        <v>4357331701.8699999</v>
      </c>
      <c r="P4361" s="93">
        <f t="shared" si="2176"/>
        <v>2199548525.96</v>
      </c>
      <c r="Q4361" s="93">
        <f t="shared" si="2176"/>
        <v>715167733.46000004</v>
      </c>
      <c r="R4361" s="105">
        <f t="shared" si="2176"/>
        <v>715167733.46000004</v>
      </c>
    </row>
    <row r="4362" spans="1:18" ht="47.4" thickBot="1" x14ac:dyDescent="0.35">
      <c r="A4362" s="2">
        <v>2022</v>
      </c>
      <c r="B4362" s="157" t="s">
        <v>426</v>
      </c>
      <c r="C4362" s="125" t="s">
        <v>322</v>
      </c>
      <c r="D4362" s="64" t="s">
        <v>172</v>
      </c>
      <c r="E4362" s="16">
        <v>13</v>
      </c>
      <c r="F4362" s="16" t="s">
        <v>19</v>
      </c>
      <c r="G4362" s="104" t="s">
        <v>400</v>
      </c>
      <c r="H4362" s="93">
        <f t="shared" si="2175"/>
        <v>80000000000</v>
      </c>
      <c r="I4362" s="93">
        <f t="shared" si="2175"/>
        <v>0</v>
      </c>
      <c r="J4362" s="93">
        <f t="shared" si="2175"/>
        <v>0</v>
      </c>
      <c r="K4362" s="93">
        <f t="shared" si="2175"/>
        <v>0</v>
      </c>
      <c r="L4362" s="93">
        <f t="shared" si="2175"/>
        <v>0</v>
      </c>
      <c r="M4362" s="93">
        <f t="shared" si="2170"/>
        <v>0</v>
      </c>
      <c r="N4362" s="94">
        <f>+H4362+M4362</f>
        <v>80000000000</v>
      </c>
      <c r="O4362" s="93">
        <f t="shared" si="2176"/>
        <v>0</v>
      </c>
      <c r="P4362" s="93">
        <f t="shared" si="2176"/>
        <v>0</v>
      </c>
      <c r="Q4362" s="93">
        <f t="shared" si="2176"/>
        <v>0</v>
      </c>
      <c r="R4362" s="105">
        <f t="shared" si="2176"/>
        <v>0</v>
      </c>
    </row>
    <row r="4363" spans="1:18" ht="47.4" thickBot="1" x14ac:dyDescent="0.35">
      <c r="A4363" s="2">
        <v>2022</v>
      </c>
      <c r="B4363" s="157" t="s">
        <v>426</v>
      </c>
      <c r="C4363" s="125" t="s">
        <v>399</v>
      </c>
      <c r="D4363" s="64" t="s">
        <v>172</v>
      </c>
      <c r="E4363" s="16">
        <v>11</v>
      </c>
      <c r="F4363" s="16" t="s">
        <v>19</v>
      </c>
      <c r="G4363" s="104" t="s">
        <v>400</v>
      </c>
      <c r="H4363" s="93">
        <f>+H4366+H4370</f>
        <v>25000000000</v>
      </c>
      <c r="I4363" s="93">
        <f>+I4366+I4370</f>
        <v>0</v>
      </c>
      <c r="J4363" s="93">
        <f>+J4366+J4370</f>
        <v>0</v>
      </c>
      <c r="K4363" s="93">
        <f>+K4366+K4370</f>
        <v>0</v>
      </c>
      <c r="L4363" s="93">
        <f>+L4366+L4370</f>
        <v>0</v>
      </c>
      <c r="M4363" s="93">
        <f t="shared" si="2170"/>
        <v>0</v>
      </c>
      <c r="N4363" s="94">
        <f>+H4363+M4363</f>
        <v>25000000000</v>
      </c>
      <c r="O4363" s="93">
        <f t="shared" ref="O4363:R4363" si="2177">+O4366+O4370</f>
        <v>4357331701.8699999</v>
      </c>
      <c r="P4363" s="93">
        <f t="shared" si="2177"/>
        <v>2199548525.96</v>
      </c>
      <c r="Q4363" s="93">
        <f t="shared" si="2177"/>
        <v>715167733.46000004</v>
      </c>
      <c r="R4363" s="105">
        <f t="shared" si="2177"/>
        <v>715167733.46000004</v>
      </c>
    </row>
    <row r="4364" spans="1:18" ht="47.4" thickBot="1" x14ac:dyDescent="0.35">
      <c r="A4364" s="2">
        <v>2022</v>
      </c>
      <c r="B4364" s="157" t="s">
        <v>426</v>
      </c>
      <c r="C4364" s="125" t="s">
        <v>399</v>
      </c>
      <c r="D4364" s="64" t="s">
        <v>172</v>
      </c>
      <c r="E4364" s="16">
        <v>13</v>
      </c>
      <c r="F4364" s="16" t="s">
        <v>19</v>
      </c>
      <c r="G4364" s="104" t="s">
        <v>400</v>
      </c>
      <c r="H4364" s="93">
        <f>+H4368</f>
        <v>80000000000</v>
      </c>
      <c r="I4364" s="93">
        <f>+I4368</f>
        <v>0</v>
      </c>
      <c r="J4364" s="93">
        <f>+J4368</f>
        <v>0</v>
      </c>
      <c r="K4364" s="93">
        <f>+K4368</f>
        <v>0</v>
      </c>
      <c r="L4364" s="93">
        <f>+L4368</f>
        <v>0</v>
      </c>
      <c r="M4364" s="93">
        <f t="shared" si="2170"/>
        <v>0</v>
      </c>
      <c r="N4364" s="94">
        <f>+H4364+M4364</f>
        <v>80000000000</v>
      </c>
      <c r="O4364" s="93">
        <f t="shared" ref="O4364:R4364" si="2178">+O4368</f>
        <v>0</v>
      </c>
      <c r="P4364" s="93">
        <f t="shared" si="2178"/>
        <v>0</v>
      </c>
      <c r="Q4364" s="93">
        <f t="shared" si="2178"/>
        <v>0</v>
      </c>
      <c r="R4364" s="105">
        <f t="shared" si="2178"/>
        <v>0</v>
      </c>
    </row>
    <row r="4365" spans="1:18" ht="18.600000000000001" thickBot="1" x14ac:dyDescent="0.35">
      <c r="A4365" s="2">
        <v>2022</v>
      </c>
      <c r="B4365" s="157" t="s">
        <v>426</v>
      </c>
      <c r="C4365" s="125" t="s">
        <v>401</v>
      </c>
      <c r="D4365" s="64" t="s">
        <v>172</v>
      </c>
      <c r="E4365" s="16">
        <v>11</v>
      </c>
      <c r="F4365" s="16" t="s">
        <v>19</v>
      </c>
      <c r="G4365" s="104" t="s">
        <v>402</v>
      </c>
      <c r="H4365" s="93">
        <f>+H4366</f>
        <v>12000000000</v>
      </c>
      <c r="I4365" s="93">
        <f>+I4366</f>
        <v>0</v>
      </c>
      <c r="J4365" s="93">
        <f>+J4366</f>
        <v>0</v>
      </c>
      <c r="K4365" s="93">
        <f>+K4366</f>
        <v>0</v>
      </c>
      <c r="L4365" s="93">
        <f>+L4366</f>
        <v>0</v>
      </c>
      <c r="M4365" s="93">
        <f t="shared" si="2170"/>
        <v>0</v>
      </c>
      <c r="N4365" s="93">
        <f>+N4366</f>
        <v>12000000000</v>
      </c>
      <c r="O4365" s="93">
        <f t="shared" ref="O4365:R4365" si="2179">+O4366</f>
        <v>15000</v>
      </c>
      <c r="P4365" s="93">
        <f t="shared" si="2179"/>
        <v>0</v>
      </c>
      <c r="Q4365" s="93">
        <f t="shared" si="2179"/>
        <v>0</v>
      </c>
      <c r="R4365" s="105">
        <f t="shared" si="2179"/>
        <v>0</v>
      </c>
    </row>
    <row r="4366" spans="1:18" ht="18.600000000000001" thickBot="1" x14ac:dyDescent="0.35">
      <c r="A4366" s="2">
        <v>2022</v>
      </c>
      <c r="B4366" s="157" t="s">
        <v>426</v>
      </c>
      <c r="C4366" s="126" t="s">
        <v>403</v>
      </c>
      <c r="D4366" s="60" t="s">
        <v>172</v>
      </c>
      <c r="E4366" s="21">
        <v>11</v>
      </c>
      <c r="F4366" s="21" t="s">
        <v>19</v>
      </c>
      <c r="G4366" s="88" t="s">
        <v>208</v>
      </c>
      <c r="H4366" s="90">
        <v>12000000000</v>
      </c>
      <c r="I4366" s="106">
        <v>0</v>
      </c>
      <c r="J4366" s="106">
        <v>0</v>
      </c>
      <c r="K4366" s="106">
        <v>0</v>
      </c>
      <c r="L4366" s="106">
        <v>0</v>
      </c>
      <c r="M4366" s="106">
        <f t="shared" si="2170"/>
        <v>0</v>
      </c>
      <c r="N4366" s="90">
        <f>+H4366+M4366</f>
        <v>12000000000</v>
      </c>
      <c r="O4366" s="106">
        <v>15000</v>
      </c>
      <c r="P4366" s="106">
        <v>0</v>
      </c>
      <c r="Q4366" s="106">
        <v>0</v>
      </c>
      <c r="R4366" s="107">
        <v>0</v>
      </c>
    </row>
    <row r="4367" spans="1:18" ht="31.8" thickBot="1" x14ac:dyDescent="0.35">
      <c r="A4367" s="2">
        <v>2022</v>
      </c>
      <c r="B4367" s="157" t="s">
        <v>426</v>
      </c>
      <c r="C4367" s="125" t="s">
        <v>404</v>
      </c>
      <c r="D4367" s="64" t="s">
        <v>172</v>
      </c>
      <c r="E4367" s="16">
        <v>13</v>
      </c>
      <c r="F4367" s="16" t="s">
        <v>19</v>
      </c>
      <c r="G4367" s="104" t="s">
        <v>405</v>
      </c>
      <c r="H4367" s="93">
        <f>+H4368</f>
        <v>80000000000</v>
      </c>
      <c r="I4367" s="93">
        <f>+I4368</f>
        <v>0</v>
      </c>
      <c r="J4367" s="93">
        <f>+J4368</f>
        <v>0</v>
      </c>
      <c r="K4367" s="93">
        <f>+K4368</f>
        <v>0</v>
      </c>
      <c r="L4367" s="93">
        <f>+L4368</f>
        <v>0</v>
      </c>
      <c r="M4367" s="93">
        <f t="shared" si="2170"/>
        <v>0</v>
      </c>
      <c r="N4367" s="93">
        <f>+N4368</f>
        <v>80000000000</v>
      </c>
      <c r="O4367" s="93">
        <f t="shared" ref="O4367:R4367" si="2180">+O4368</f>
        <v>0</v>
      </c>
      <c r="P4367" s="93">
        <f t="shared" si="2180"/>
        <v>0</v>
      </c>
      <c r="Q4367" s="93">
        <f t="shared" si="2180"/>
        <v>0</v>
      </c>
      <c r="R4367" s="105">
        <f t="shared" si="2180"/>
        <v>0</v>
      </c>
    </row>
    <row r="4368" spans="1:18" ht="18.600000000000001" thickBot="1" x14ac:dyDescent="0.35">
      <c r="A4368" s="2">
        <v>2022</v>
      </c>
      <c r="B4368" s="157" t="s">
        <v>426</v>
      </c>
      <c r="C4368" s="126" t="s">
        <v>406</v>
      </c>
      <c r="D4368" s="60" t="s">
        <v>172</v>
      </c>
      <c r="E4368" s="21">
        <v>13</v>
      </c>
      <c r="F4368" s="21" t="s">
        <v>19</v>
      </c>
      <c r="G4368" s="88" t="s">
        <v>208</v>
      </c>
      <c r="H4368" s="106">
        <v>80000000000</v>
      </c>
      <c r="I4368" s="106">
        <v>0</v>
      </c>
      <c r="J4368" s="106">
        <v>0</v>
      </c>
      <c r="K4368" s="106">
        <v>0</v>
      </c>
      <c r="L4368" s="106">
        <v>0</v>
      </c>
      <c r="M4368" s="106">
        <f t="shared" si="2170"/>
        <v>0</v>
      </c>
      <c r="N4368" s="90">
        <f>+H4368+M4368</f>
        <v>80000000000</v>
      </c>
      <c r="O4368" s="90">
        <v>0</v>
      </c>
      <c r="P4368" s="90">
        <v>0</v>
      </c>
      <c r="Q4368" s="90">
        <v>0</v>
      </c>
      <c r="R4368" s="91">
        <v>0</v>
      </c>
    </row>
    <row r="4369" spans="1:18" ht="18.600000000000001" thickBot="1" x14ac:dyDescent="0.35">
      <c r="A4369" s="2">
        <v>2022</v>
      </c>
      <c r="B4369" s="157" t="s">
        <v>426</v>
      </c>
      <c r="C4369" s="125" t="s">
        <v>407</v>
      </c>
      <c r="D4369" s="64" t="s">
        <v>172</v>
      </c>
      <c r="E4369" s="16">
        <v>11</v>
      </c>
      <c r="F4369" s="16" t="s">
        <v>19</v>
      </c>
      <c r="G4369" s="104" t="s">
        <v>218</v>
      </c>
      <c r="H4369" s="93">
        <f>+H4370</f>
        <v>13000000000</v>
      </c>
      <c r="I4369" s="93">
        <f>+I4370</f>
        <v>0</v>
      </c>
      <c r="J4369" s="93">
        <f>+J4370</f>
        <v>0</v>
      </c>
      <c r="K4369" s="93">
        <f>+K4370</f>
        <v>0</v>
      </c>
      <c r="L4369" s="93">
        <f>+L4370</f>
        <v>0</v>
      </c>
      <c r="M4369" s="93">
        <f t="shared" si="2170"/>
        <v>0</v>
      </c>
      <c r="N4369" s="93">
        <f>+N4370</f>
        <v>13000000000</v>
      </c>
      <c r="O4369" s="93">
        <f t="shared" ref="O4369:R4369" si="2181">+O4370</f>
        <v>4357316701.8699999</v>
      </c>
      <c r="P4369" s="93">
        <f t="shared" si="2181"/>
        <v>2199548525.96</v>
      </c>
      <c r="Q4369" s="93">
        <f t="shared" si="2181"/>
        <v>715167733.46000004</v>
      </c>
      <c r="R4369" s="105">
        <f t="shared" si="2181"/>
        <v>715167733.46000004</v>
      </c>
    </row>
    <row r="4370" spans="1:18" ht="18.600000000000001" thickBot="1" x14ac:dyDescent="0.35">
      <c r="A4370" s="2">
        <v>2022</v>
      </c>
      <c r="B4370" s="157" t="s">
        <v>426</v>
      </c>
      <c r="C4370" s="126" t="s">
        <v>408</v>
      </c>
      <c r="D4370" s="60" t="s">
        <v>172</v>
      </c>
      <c r="E4370" s="21">
        <v>11</v>
      </c>
      <c r="F4370" s="21" t="s">
        <v>19</v>
      </c>
      <c r="G4370" s="88" t="s">
        <v>208</v>
      </c>
      <c r="H4370" s="90">
        <v>13000000000</v>
      </c>
      <c r="I4370" s="106">
        <v>0</v>
      </c>
      <c r="J4370" s="106">
        <v>0</v>
      </c>
      <c r="K4370" s="106">
        <v>0</v>
      </c>
      <c r="L4370" s="106">
        <v>0</v>
      </c>
      <c r="M4370" s="106">
        <f t="shared" si="2170"/>
        <v>0</v>
      </c>
      <c r="N4370" s="90">
        <f>+H4370+M4370</f>
        <v>13000000000</v>
      </c>
      <c r="O4370" s="90">
        <v>4357316701.8699999</v>
      </c>
      <c r="P4370" s="90">
        <v>2199548525.96</v>
      </c>
      <c r="Q4370" s="106">
        <v>715167733.46000004</v>
      </c>
      <c r="R4370" s="107">
        <v>715167733.46000004</v>
      </c>
    </row>
    <row r="4371" spans="1:18" ht="31.8" thickBot="1" x14ac:dyDescent="0.35">
      <c r="A4371" s="2">
        <v>2022</v>
      </c>
      <c r="B4371" s="157" t="s">
        <v>426</v>
      </c>
      <c r="C4371" s="120" t="s">
        <v>324</v>
      </c>
      <c r="D4371" s="16" t="s">
        <v>172</v>
      </c>
      <c r="E4371" s="16">
        <v>13</v>
      </c>
      <c r="F4371" s="16" t="s">
        <v>19</v>
      </c>
      <c r="G4371" s="104" t="s">
        <v>325</v>
      </c>
      <c r="H4371" s="95">
        <f>+H4372</f>
        <v>6042022926</v>
      </c>
      <c r="I4371" s="95">
        <f>+I4372</f>
        <v>0</v>
      </c>
      <c r="J4371" s="95">
        <f>+J4372</f>
        <v>0</v>
      </c>
      <c r="K4371" s="95">
        <f>+K4372</f>
        <v>0</v>
      </c>
      <c r="L4371" s="95">
        <f>+L4372</f>
        <v>0</v>
      </c>
      <c r="M4371" s="95">
        <f t="shared" si="2170"/>
        <v>0</v>
      </c>
      <c r="N4371" s="95">
        <f>+N4372</f>
        <v>6042022926</v>
      </c>
      <c r="O4371" s="95">
        <f t="shared" ref="O4371:R4371" si="2182">+O4372</f>
        <v>4120945953.5</v>
      </c>
      <c r="P4371" s="95">
        <f t="shared" si="2182"/>
        <v>4076062947.6400003</v>
      </c>
      <c r="Q4371" s="95">
        <f t="shared" si="2182"/>
        <v>674609824.63999999</v>
      </c>
      <c r="R4371" s="97">
        <f t="shared" si="2182"/>
        <v>626917187.63999999</v>
      </c>
    </row>
    <row r="4372" spans="1:18" ht="18.600000000000001" thickBot="1" x14ac:dyDescent="0.35">
      <c r="A4372" s="2">
        <v>2022</v>
      </c>
      <c r="B4372" s="157" t="s">
        <v>426</v>
      </c>
      <c r="C4372" s="120" t="s">
        <v>326</v>
      </c>
      <c r="D4372" s="16" t="s">
        <v>172</v>
      </c>
      <c r="E4372" s="16">
        <v>13</v>
      </c>
      <c r="F4372" s="16" t="s">
        <v>19</v>
      </c>
      <c r="G4372" s="85" t="s">
        <v>201</v>
      </c>
      <c r="H4372" s="95">
        <f>+H4373+H4377</f>
        <v>6042022926</v>
      </c>
      <c r="I4372" s="95">
        <f>+I4373+I4377</f>
        <v>0</v>
      </c>
      <c r="J4372" s="95">
        <f>+J4373+J4377</f>
        <v>0</v>
      </c>
      <c r="K4372" s="95">
        <f>+K4373+K4377</f>
        <v>0</v>
      </c>
      <c r="L4372" s="95">
        <f>+L4373+L4377</f>
        <v>0</v>
      </c>
      <c r="M4372" s="95">
        <f t="shared" si="2170"/>
        <v>0</v>
      </c>
      <c r="N4372" s="95">
        <f>+N4373+N4377</f>
        <v>6042022926</v>
      </c>
      <c r="O4372" s="95">
        <f t="shared" ref="O4372:R4372" si="2183">+O4373+O4377</f>
        <v>4120945953.5</v>
      </c>
      <c r="P4372" s="95">
        <f t="shared" si="2183"/>
        <v>4076062947.6400003</v>
      </c>
      <c r="Q4372" s="95">
        <f t="shared" si="2183"/>
        <v>674609824.63999999</v>
      </c>
      <c r="R4372" s="97">
        <f t="shared" si="2183"/>
        <v>626917187.63999999</v>
      </c>
    </row>
    <row r="4373" spans="1:18" ht="31.8" thickBot="1" x14ac:dyDescent="0.35">
      <c r="A4373" s="2">
        <v>2022</v>
      </c>
      <c r="B4373" s="157" t="s">
        <v>426</v>
      </c>
      <c r="C4373" s="120" t="s">
        <v>327</v>
      </c>
      <c r="D4373" s="16" t="s">
        <v>172</v>
      </c>
      <c r="E4373" s="16">
        <v>13</v>
      </c>
      <c r="F4373" s="16" t="s">
        <v>19</v>
      </c>
      <c r="G4373" s="85" t="s">
        <v>328</v>
      </c>
      <c r="H4373" s="95">
        <f t="shared" ref="H4373:L4375" si="2184">+H4374</f>
        <v>2257022926</v>
      </c>
      <c r="I4373" s="95">
        <f t="shared" si="2184"/>
        <v>0</v>
      </c>
      <c r="J4373" s="95">
        <f t="shared" si="2184"/>
        <v>0</v>
      </c>
      <c r="K4373" s="95">
        <f t="shared" si="2184"/>
        <v>0</v>
      </c>
      <c r="L4373" s="95">
        <f t="shared" si="2184"/>
        <v>0</v>
      </c>
      <c r="M4373" s="95">
        <f t="shared" si="2170"/>
        <v>0</v>
      </c>
      <c r="N4373" s="95">
        <f>+N4374</f>
        <v>2257022926</v>
      </c>
      <c r="O4373" s="95">
        <f t="shared" ref="O4373:R4375" si="2185">+O4374</f>
        <v>2032934127.5</v>
      </c>
      <c r="P4373" s="95">
        <f t="shared" si="2185"/>
        <v>1988051121.6400001</v>
      </c>
      <c r="Q4373" s="95">
        <f t="shared" si="2185"/>
        <v>674609824.63999999</v>
      </c>
      <c r="R4373" s="97">
        <f t="shared" si="2185"/>
        <v>626917187.63999999</v>
      </c>
    </row>
    <row r="4374" spans="1:18" ht="31.8" thickBot="1" x14ac:dyDescent="0.35">
      <c r="A4374" s="2">
        <v>2022</v>
      </c>
      <c r="B4374" s="157" t="s">
        <v>426</v>
      </c>
      <c r="C4374" s="120" t="s">
        <v>329</v>
      </c>
      <c r="D4374" s="16" t="s">
        <v>172</v>
      </c>
      <c r="E4374" s="16">
        <v>13</v>
      </c>
      <c r="F4374" s="16" t="s">
        <v>19</v>
      </c>
      <c r="G4374" s="85" t="s">
        <v>328</v>
      </c>
      <c r="H4374" s="95">
        <f t="shared" si="2184"/>
        <v>2257022926</v>
      </c>
      <c r="I4374" s="95">
        <f t="shared" si="2184"/>
        <v>0</v>
      </c>
      <c r="J4374" s="95">
        <f t="shared" si="2184"/>
        <v>0</v>
      </c>
      <c r="K4374" s="95">
        <f t="shared" si="2184"/>
        <v>0</v>
      </c>
      <c r="L4374" s="95">
        <f t="shared" si="2184"/>
        <v>0</v>
      </c>
      <c r="M4374" s="95">
        <f t="shared" si="2170"/>
        <v>0</v>
      </c>
      <c r="N4374" s="95">
        <f>+N4375</f>
        <v>2257022926</v>
      </c>
      <c r="O4374" s="95">
        <f t="shared" si="2185"/>
        <v>2032934127.5</v>
      </c>
      <c r="P4374" s="95">
        <f t="shared" si="2185"/>
        <v>1988051121.6400001</v>
      </c>
      <c r="Q4374" s="95">
        <f t="shared" si="2185"/>
        <v>674609824.63999999</v>
      </c>
      <c r="R4374" s="97">
        <f t="shared" si="2185"/>
        <v>626917187.63999999</v>
      </c>
    </row>
    <row r="4375" spans="1:18" ht="18.600000000000001" thickBot="1" x14ac:dyDescent="0.35">
      <c r="A4375" s="2">
        <v>2022</v>
      </c>
      <c r="B4375" s="157" t="s">
        <v>426</v>
      </c>
      <c r="C4375" s="120" t="s">
        <v>330</v>
      </c>
      <c r="D4375" s="16" t="s">
        <v>172</v>
      </c>
      <c r="E4375" s="16">
        <v>13</v>
      </c>
      <c r="F4375" s="16" t="s">
        <v>19</v>
      </c>
      <c r="G4375" s="104" t="s">
        <v>331</v>
      </c>
      <c r="H4375" s="95">
        <f t="shared" si="2184"/>
        <v>2257022926</v>
      </c>
      <c r="I4375" s="95">
        <f t="shared" si="2184"/>
        <v>0</v>
      </c>
      <c r="J4375" s="95">
        <f t="shared" si="2184"/>
        <v>0</v>
      </c>
      <c r="K4375" s="95">
        <f t="shared" si="2184"/>
        <v>0</v>
      </c>
      <c r="L4375" s="95">
        <f t="shared" si="2184"/>
        <v>0</v>
      </c>
      <c r="M4375" s="95">
        <f t="shared" si="2170"/>
        <v>0</v>
      </c>
      <c r="N4375" s="95">
        <f>+N4376</f>
        <v>2257022926</v>
      </c>
      <c r="O4375" s="95">
        <f t="shared" si="2185"/>
        <v>2032934127.5</v>
      </c>
      <c r="P4375" s="95">
        <f t="shared" si="2185"/>
        <v>1988051121.6400001</v>
      </c>
      <c r="Q4375" s="95">
        <f t="shared" si="2185"/>
        <v>674609824.63999999</v>
      </c>
      <c r="R4375" s="97">
        <f t="shared" si="2185"/>
        <v>626917187.63999999</v>
      </c>
    </row>
    <row r="4376" spans="1:18" ht="18.600000000000001" thickBot="1" x14ac:dyDescent="0.35">
      <c r="A4376" s="2">
        <v>2022</v>
      </c>
      <c r="B4376" s="157" t="s">
        <v>426</v>
      </c>
      <c r="C4376" s="121" t="s">
        <v>332</v>
      </c>
      <c r="D4376" s="21" t="s">
        <v>172</v>
      </c>
      <c r="E4376" s="21">
        <v>13</v>
      </c>
      <c r="F4376" s="21" t="s">
        <v>19</v>
      </c>
      <c r="G4376" s="88" t="s">
        <v>208</v>
      </c>
      <c r="H4376" s="90">
        <v>2257022926</v>
      </c>
      <c r="I4376" s="90">
        <v>0</v>
      </c>
      <c r="J4376" s="90">
        <v>0</v>
      </c>
      <c r="K4376" s="90">
        <v>0</v>
      </c>
      <c r="L4376" s="90">
        <v>0</v>
      </c>
      <c r="M4376" s="90">
        <f t="shared" si="2170"/>
        <v>0</v>
      </c>
      <c r="N4376" s="90">
        <f>+H4376+M4376</f>
        <v>2257022926</v>
      </c>
      <c r="O4376" s="90">
        <v>2032934127.5</v>
      </c>
      <c r="P4376" s="90">
        <v>1988051121.6400001</v>
      </c>
      <c r="Q4376" s="90">
        <v>674609824.63999999</v>
      </c>
      <c r="R4376" s="91">
        <v>626917187.63999999</v>
      </c>
    </row>
    <row r="4377" spans="1:18" ht="31.8" thickBot="1" x14ac:dyDescent="0.35">
      <c r="A4377" s="2">
        <v>2022</v>
      </c>
      <c r="B4377" s="157" t="s">
        <v>426</v>
      </c>
      <c r="C4377" s="120" t="s">
        <v>463</v>
      </c>
      <c r="D4377" s="16" t="s">
        <v>172</v>
      </c>
      <c r="E4377" s="16">
        <v>13</v>
      </c>
      <c r="F4377" s="16" t="s">
        <v>19</v>
      </c>
      <c r="G4377" s="85" t="s">
        <v>464</v>
      </c>
      <c r="H4377" s="95">
        <f t="shared" ref="H4377:L4379" si="2186">+H4378</f>
        <v>3785000000</v>
      </c>
      <c r="I4377" s="95">
        <f t="shared" si="2186"/>
        <v>0</v>
      </c>
      <c r="J4377" s="95">
        <f t="shared" si="2186"/>
        <v>0</v>
      </c>
      <c r="K4377" s="95">
        <f t="shared" si="2186"/>
        <v>0</v>
      </c>
      <c r="L4377" s="95">
        <f t="shared" si="2186"/>
        <v>0</v>
      </c>
      <c r="M4377" s="95">
        <f t="shared" si="2170"/>
        <v>0</v>
      </c>
      <c r="N4377" s="95">
        <f>+N4378</f>
        <v>3785000000</v>
      </c>
      <c r="O4377" s="95">
        <f t="shared" ref="O4377:R4379" si="2187">+O4378</f>
        <v>2088011826</v>
      </c>
      <c r="P4377" s="95">
        <f t="shared" si="2187"/>
        <v>2088011826</v>
      </c>
      <c r="Q4377" s="95">
        <f t="shared" si="2187"/>
        <v>0</v>
      </c>
      <c r="R4377" s="97">
        <f t="shared" si="2187"/>
        <v>0</v>
      </c>
    </row>
    <row r="4378" spans="1:18" ht="31.8" thickBot="1" x14ac:dyDescent="0.35">
      <c r="A4378" s="2">
        <v>2022</v>
      </c>
      <c r="B4378" s="157" t="s">
        <v>426</v>
      </c>
      <c r="C4378" s="120" t="s">
        <v>465</v>
      </c>
      <c r="D4378" s="16" t="s">
        <v>172</v>
      </c>
      <c r="E4378" s="16">
        <v>13</v>
      </c>
      <c r="F4378" s="16" t="s">
        <v>19</v>
      </c>
      <c r="G4378" s="85" t="s">
        <v>466</v>
      </c>
      <c r="H4378" s="95">
        <f t="shared" si="2186"/>
        <v>3785000000</v>
      </c>
      <c r="I4378" s="95">
        <f t="shared" si="2186"/>
        <v>0</v>
      </c>
      <c r="J4378" s="95">
        <f t="shared" si="2186"/>
        <v>0</v>
      </c>
      <c r="K4378" s="95">
        <f t="shared" si="2186"/>
        <v>0</v>
      </c>
      <c r="L4378" s="95">
        <f t="shared" si="2186"/>
        <v>0</v>
      </c>
      <c r="M4378" s="95">
        <f t="shared" si="2170"/>
        <v>0</v>
      </c>
      <c r="N4378" s="95">
        <f>+N4379</f>
        <v>3785000000</v>
      </c>
      <c r="O4378" s="95">
        <f t="shared" si="2187"/>
        <v>2088011826</v>
      </c>
      <c r="P4378" s="95">
        <f t="shared" si="2187"/>
        <v>2088011826</v>
      </c>
      <c r="Q4378" s="95">
        <f t="shared" si="2187"/>
        <v>0</v>
      </c>
      <c r="R4378" s="97">
        <f t="shared" si="2187"/>
        <v>0</v>
      </c>
    </row>
    <row r="4379" spans="1:18" ht="18.600000000000001" thickBot="1" x14ac:dyDescent="0.35">
      <c r="A4379" s="2">
        <v>2022</v>
      </c>
      <c r="B4379" s="157" t="s">
        <v>426</v>
      </c>
      <c r="C4379" s="120" t="s">
        <v>467</v>
      </c>
      <c r="D4379" s="16" t="s">
        <v>172</v>
      </c>
      <c r="E4379" s="16">
        <v>13</v>
      </c>
      <c r="F4379" s="16" t="s">
        <v>19</v>
      </c>
      <c r="G4379" s="104" t="s">
        <v>331</v>
      </c>
      <c r="H4379" s="95">
        <f t="shared" si="2186"/>
        <v>3785000000</v>
      </c>
      <c r="I4379" s="95">
        <f t="shared" si="2186"/>
        <v>0</v>
      </c>
      <c r="J4379" s="95">
        <f t="shared" si="2186"/>
        <v>0</v>
      </c>
      <c r="K4379" s="95">
        <f t="shared" si="2186"/>
        <v>0</v>
      </c>
      <c r="L4379" s="95">
        <f t="shared" si="2186"/>
        <v>0</v>
      </c>
      <c r="M4379" s="95">
        <f t="shared" si="2170"/>
        <v>0</v>
      </c>
      <c r="N4379" s="95">
        <f>+N4380</f>
        <v>3785000000</v>
      </c>
      <c r="O4379" s="95">
        <f t="shared" si="2187"/>
        <v>2088011826</v>
      </c>
      <c r="P4379" s="95">
        <f t="shared" si="2187"/>
        <v>2088011826</v>
      </c>
      <c r="Q4379" s="95">
        <f t="shared" si="2187"/>
        <v>0</v>
      </c>
      <c r="R4379" s="97">
        <f t="shared" si="2187"/>
        <v>0</v>
      </c>
    </row>
    <row r="4380" spans="1:18" ht="18.600000000000001" thickBot="1" x14ac:dyDescent="0.35">
      <c r="A4380" s="2">
        <v>2022</v>
      </c>
      <c r="B4380" s="157" t="s">
        <v>426</v>
      </c>
      <c r="C4380" s="121" t="s">
        <v>468</v>
      </c>
      <c r="D4380" s="21" t="s">
        <v>172</v>
      </c>
      <c r="E4380" s="21">
        <v>13</v>
      </c>
      <c r="F4380" s="21" t="s">
        <v>19</v>
      </c>
      <c r="G4380" s="88" t="s">
        <v>208</v>
      </c>
      <c r="H4380" s="90">
        <v>3785000000</v>
      </c>
      <c r="I4380" s="90">
        <v>0</v>
      </c>
      <c r="J4380" s="90">
        <v>0</v>
      </c>
      <c r="K4380" s="90">
        <v>0</v>
      </c>
      <c r="L4380" s="90">
        <v>0</v>
      </c>
      <c r="M4380" s="90">
        <f t="shared" si="2170"/>
        <v>0</v>
      </c>
      <c r="N4380" s="90">
        <f>+H4380+M4380</f>
        <v>3785000000</v>
      </c>
      <c r="O4380" s="90">
        <v>2088011826</v>
      </c>
      <c r="P4380" s="90">
        <v>2088011826</v>
      </c>
      <c r="Q4380" s="90">
        <v>0</v>
      </c>
      <c r="R4380" s="91">
        <v>0</v>
      </c>
    </row>
    <row r="4381" spans="1:18" ht="18.600000000000001" thickBot="1" x14ac:dyDescent="0.35">
      <c r="A4381" s="2">
        <v>2022</v>
      </c>
      <c r="B4381" s="157" t="s">
        <v>426</v>
      </c>
      <c r="C4381" s="120" t="s">
        <v>333</v>
      </c>
      <c r="D4381" s="16" t="s">
        <v>172</v>
      </c>
      <c r="E4381" s="16">
        <v>13</v>
      </c>
      <c r="F4381" s="16" t="s">
        <v>19</v>
      </c>
      <c r="G4381" s="85" t="s">
        <v>334</v>
      </c>
      <c r="H4381" s="95">
        <f t="shared" ref="H4381:L4382" si="2188">+H4383</f>
        <v>1124097372</v>
      </c>
      <c r="I4381" s="95">
        <f t="shared" si="2188"/>
        <v>0</v>
      </c>
      <c r="J4381" s="95">
        <f t="shared" si="2188"/>
        <v>0</v>
      </c>
      <c r="K4381" s="95">
        <f t="shared" si="2188"/>
        <v>0</v>
      </c>
      <c r="L4381" s="95">
        <f t="shared" si="2188"/>
        <v>0</v>
      </c>
      <c r="M4381" s="95">
        <f t="shared" si="2170"/>
        <v>0</v>
      </c>
      <c r="N4381" s="95">
        <f>+N4383</f>
        <v>1124097372</v>
      </c>
      <c r="O4381" s="95">
        <f t="shared" ref="O4381:R4382" si="2189">+O4383</f>
        <v>900206198</v>
      </c>
      <c r="P4381" s="95">
        <f t="shared" si="2189"/>
        <v>850941931.99000001</v>
      </c>
      <c r="Q4381" s="95">
        <f t="shared" si="2189"/>
        <v>276202846.99000001</v>
      </c>
      <c r="R4381" s="97">
        <f t="shared" si="2189"/>
        <v>269703332.99000001</v>
      </c>
    </row>
    <row r="4382" spans="1:18" ht="18.600000000000001" thickBot="1" x14ac:dyDescent="0.35">
      <c r="A4382" s="2">
        <v>2022</v>
      </c>
      <c r="B4382" s="157" t="s">
        <v>426</v>
      </c>
      <c r="C4382" s="120" t="s">
        <v>333</v>
      </c>
      <c r="D4382" s="16" t="s">
        <v>18</v>
      </c>
      <c r="E4382" s="16">
        <v>20</v>
      </c>
      <c r="F4382" s="16" t="s">
        <v>19</v>
      </c>
      <c r="G4382" s="85" t="s">
        <v>334</v>
      </c>
      <c r="H4382" s="95">
        <f t="shared" si="2188"/>
        <v>76235881312</v>
      </c>
      <c r="I4382" s="95">
        <f t="shared" si="2188"/>
        <v>0</v>
      </c>
      <c r="J4382" s="95">
        <f t="shared" si="2188"/>
        <v>0</v>
      </c>
      <c r="K4382" s="95">
        <f t="shared" si="2188"/>
        <v>0</v>
      </c>
      <c r="L4382" s="95">
        <f t="shared" si="2188"/>
        <v>0</v>
      </c>
      <c r="M4382" s="95">
        <f t="shared" si="2170"/>
        <v>0</v>
      </c>
      <c r="N4382" s="95">
        <f>+N4384</f>
        <v>76235881312</v>
      </c>
      <c r="O4382" s="95">
        <f t="shared" si="2189"/>
        <v>49002053305</v>
      </c>
      <c r="P4382" s="95">
        <f t="shared" si="2189"/>
        <v>48135153984</v>
      </c>
      <c r="Q4382" s="95">
        <f t="shared" si="2189"/>
        <v>5967172210.8000002</v>
      </c>
      <c r="R4382" s="97">
        <f t="shared" si="2189"/>
        <v>5967172210.8000002</v>
      </c>
    </row>
    <row r="4383" spans="1:18" ht="18.600000000000001" thickBot="1" x14ac:dyDescent="0.35">
      <c r="A4383" s="2">
        <v>2022</v>
      </c>
      <c r="B4383" s="157" t="s">
        <v>426</v>
      </c>
      <c r="C4383" s="120" t="s">
        <v>335</v>
      </c>
      <c r="D4383" s="16" t="s">
        <v>172</v>
      </c>
      <c r="E4383" s="16">
        <v>13</v>
      </c>
      <c r="F4383" s="16" t="s">
        <v>19</v>
      </c>
      <c r="G4383" s="85" t="s">
        <v>201</v>
      </c>
      <c r="H4383" s="95">
        <f>+H4391</f>
        <v>1124097372</v>
      </c>
      <c r="I4383" s="95">
        <f>+I4391</f>
        <v>0</v>
      </c>
      <c r="J4383" s="95">
        <f>+J4391</f>
        <v>0</v>
      </c>
      <c r="K4383" s="95">
        <f>+K4391</f>
        <v>0</v>
      </c>
      <c r="L4383" s="95">
        <f>+L4391</f>
        <v>0</v>
      </c>
      <c r="M4383" s="95">
        <f t="shared" si="2170"/>
        <v>0</v>
      </c>
      <c r="N4383" s="95">
        <f>+N4391</f>
        <v>1124097372</v>
      </c>
      <c r="O4383" s="95">
        <f t="shared" ref="O4383:R4383" si="2190">+O4391</f>
        <v>900206198</v>
      </c>
      <c r="P4383" s="95">
        <f t="shared" si="2190"/>
        <v>850941931.99000001</v>
      </c>
      <c r="Q4383" s="95">
        <f t="shared" si="2190"/>
        <v>276202846.99000001</v>
      </c>
      <c r="R4383" s="97">
        <f t="shared" si="2190"/>
        <v>269703332.99000001</v>
      </c>
    </row>
    <row r="4384" spans="1:18" ht="18.600000000000001" thickBot="1" x14ac:dyDescent="0.35">
      <c r="A4384" s="2">
        <v>2022</v>
      </c>
      <c r="B4384" s="157" t="s">
        <v>426</v>
      </c>
      <c r="C4384" s="120" t="s">
        <v>335</v>
      </c>
      <c r="D4384" s="16" t="s">
        <v>18</v>
      </c>
      <c r="E4384" s="16">
        <v>20</v>
      </c>
      <c r="F4384" s="16" t="s">
        <v>19</v>
      </c>
      <c r="G4384" s="85" t="s">
        <v>201</v>
      </c>
      <c r="H4384" s="95">
        <f t="shared" ref="H4384:L4385" si="2191">+H4385</f>
        <v>76235881312</v>
      </c>
      <c r="I4384" s="95">
        <f t="shared" si="2191"/>
        <v>0</v>
      </c>
      <c r="J4384" s="95">
        <f t="shared" si="2191"/>
        <v>0</v>
      </c>
      <c r="K4384" s="95">
        <f t="shared" si="2191"/>
        <v>0</v>
      </c>
      <c r="L4384" s="95">
        <f t="shared" si="2191"/>
        <v>0</v>
      </c>
      <c r="M4384" s="95">
        <f t="shared" si="2170"/>
        <v>0</v>
      </c>
      <c r="N4384" s="95">
        <f>+N4385</f>
        <v>76235881312</v>
      </c>
      <c r="O4384" s="95">
        <f t="shared" ref="O4384:R4385" si="2192">+O4385</f>
        <v>49002053305</v>
      </c>
      <c r="P4384" s="95">
        <f t="shared" si="2192"/>
        <v>48135153984</v>
      </c>
      <c r="Q4384" s="95">
        <f>+Q4385</f>
        <v>5967172210.8000002</v>
      </c>
      <c r="R4384" s="97">
        <f t="shared" si="2192"/>
        <v>5967172210.8000002</v>
      </c>
    </row>
    <row r="4385" spans="1:18" ht="47.4" thickBot="1" x14ac:dyDescent="0.35">
      <c r="A4385" s="2">
        <v>2022</v>
      </c>
      <c r="B4385" s="157" t="s">
        <v>426</v>
      </c>
      <c r="C4385" s="120" t="s">
        <v>336</v>
      </c>
      <c r="D4385" s="16" t="s">
        <v>18</v>
      </c>
      <c r="E4385" s="16">
        <v>20</v>
      </c>
      <c r="F4385" s="16" t="s">
        <v>19</v>
      </c>
      <c r="G4385" s="104" t="s">
        <v>337</v>
      </c>
      <c r="H4385" s="95">
        <f t="shared" si="2191"/>
        <v>76235881312</v>
      </c>
      <c r="I4385" s="95">
        <f t="shared" si="2191"/>
        <v>0</v>
      </c>
      <c r="J4385" s="95">
        <f t="shared" si="2191"/>
        <v>0</v>
      </c>
      <c r="K4385" s="95">
        <f t="shared" si="2191"/>
        <v>0</v>
      </c>
      <c r="L4385" s="95">
        <f t="shared" si="2191"/>
        <v>0</v>
      </c>
      <c r="M4385" s="95">
        <f t="shared" si="2170"/>
        <v>0</v>
      </c>
      <c r="N4385" s="95">
        <f>+N4386</f>
        <v>76235881312</v>
      </c>
      <c r="O4385" s="95">
        <f t="shared" si="2192"/>
        <v>49002053305</v>
      </c>
      <c r="P4385" s="95">
        <f t="shared" si="2192"/>
        <v>48135153984</v>
      </c>
      <c r="Q4385" s="95">
        <f>+Q4386</f>
        <v>5967172210.8000002</v>
      </c>
      <c r="R4385" s="97">
        <f t="shared" si="2192"/>
        <v>5967172210.8000002</v>
      </c>
    </row>
    <row r="4386" spans="1:18" ht="47.4" thickBot="1" x14ac:dyDescent="0.35">
      <c r="A4386" s="2">
        <v>2022</v>
      </c>
      <c r="B4386" s="157" t="s">
        <v>426</v>
      </c>
      <c r="C4386" s="120" t="s">
        <v>338</v>
      </c>
      <c r="D4386" s="16" t="s">
        <v>18</v>
      </c>
      <c r="E4386" s="16">
        <v>20</v>
      </c>
      <c r="F4386" s="16" t="s">
        <v>19</v>
      </c>
      <c r="G4386" s="85" t="s">
        <v>337</v>
      </c>
      <c r="H4386" s="95">
        <f>+H4387+H4389</f>
        <v>76235881312</v>
      </c>
      <c r="I4386" s="95">
        <f>+I4387+I4389</f>
        <v>0</v>
      </c>
      <c r="J4386" s="95">
        <f>+J4387+J4389</f>
        <v>0</v>
      </c>
      <c r="K4386" s="95">
        <f>+K4387+K4389</f>
        <v>0</v>
      </c>
      <c r="L4386" s="95">
        <f>+L4387+L4389</f>
        <v>0</v>
      </c>
      <c r="M4386" s="95">
        <f t="shared" si="2170"/>
        <v>0</v>
      </c>
      <c r="N4386" s="95">
        <f>+N4387+N4389</f>
        <v>76235881312</v>
      </c>
      <c r="O4386" s="95">
        <f t="shared" ref="O4386:R4386" si="2193">+O4387+O4389</f>
        <v>49002053305</v>
      </c>
      <c r="P4386" s="95">
        <f t="shared" si="2193"/>
        <v>48135153984</v>
      </c>
      <c r="Q4386" s="95">
        <f>+Q4387+Q4389</f>
        <v>5967172210.8000002</v>
      </c>
      <c r="R4386" s="97">
        <f t="shared" si="2193"/>
        <v>5967172210.8000002</v>
      </c>
    </row>
    <row r="4387" spans="1:18" ht="18.600000000000001" thickBot="1" x14ac:dyDescent="0.35">
      <c r="A4387" s="2">
        <v>2022</v>
      </c>
      <c r="B4387" s="157" t="s">
        <v>426</v>
      </c>
      <c r="C4387" s="120" t="s">
        <v>339</v>
      </c>
      <c r="D4387" s="16" t="s">
        <v>18</v>
      </c>
      <c r="E4387" s="16">
        <v>20</v>
      </c>
      <c r="F4387" s="16" t="s">
        <v>19</v>
      </c>
      <c r="G4387" s="85" t="s">
        <v>340</v>
      </c>
      <c r="H4387" s="95">
        <f>+H4388</f>
        <v>65370924168</v>
      </c>
      <c r="I4387" s="95">
        <f>+I4388</f>
        <v>0</v>
      </c>
      <c r="J4387" s="95">
        <f>+J4388</f>
        <v>0</v>
      </c>
      <c r="K4387" s="95">
        <f>+K4388</f>
        <v>0</v>
      </c>
      <c r="L4387" s="95">
        <f>+L4388</f>
        <v>0</v>
      </c>
      <c r="M4387" s="95">
        <f t="shared" si="2170"/>
        <v>0</v>
      </c>
      <c r="N4387" s="95">
        <f>+N4388</f>
        <v>65370924168</v>
      </c>
      <c r="O4387" s="95">
        <f t="shared" ref="O4387:R4387" si="2194">+O4388</f>
        <v>44627166353</v>
      </c>
      <c r="P4387" s="95">
        <f t="shared" si="2194"/>
        <v>43760267032</v>
      </c>
      <c r="Q4387" s="95">
        <f t="shared" si="2194"/>
        <v>5317717060.8000002</v>
      </c>
      <c r="R4387" s="97">
        <f t="shared" si="2194"/>
        <v>5317717060.8000002</v>
      </c>
    </row>
    <row r="4388" spans="1:18" ht="18.600000000000001" thickBot="1" x14ac:dyDescent="0.35">
      <c r="A4388" s="2">
        <v>2022</v>
      </c>
      <c r="B4388" s="157" t="s">
        <v>426</v>
      </c>
      <c r="C4388" s="121" t="s">
        <v>341</v>
      </c>
      <c r="D4388" s="21" t="s">
        <v>18</v>
      </c>
      <c r="E4388" s="21">
        <v>20</v>
      </c>
      <c r="F4388" s="21" t="s">
        <v>19</v>
      </c>
      <c r="G4388" s="88" t="s">
        <v>208</v>
      </c>
      <c r="H4388" s="90">
        <v>65370924168</v>
      </c>
      <c r="I4388" s="90">
        <v>0</v>
      </c>
      <c r="J4388" s="90">
        <v>0</v>
      </c>
      <c r="K4388" s="90"/>
      <c r="L4388" s="90">
        <v>0</v>
      </c>
      <c r="M4388" s="90">
        <f t="shared" si="2170"/>
        <v>0</v>
      </c>
      <c r="N4388" s="90">
        <f>+H4388+M4388</f>
        <v>65370924168</v>
      </c>
      <c r="O4388" s="90">
        <v>44627166353</v>
      </c>
      <c r="P4388" s="90">
        <v>43760267032</v>
      </c>
      <c r="Q4388" s="90">
        <v>5317717060.8000002</v>
      </c>
      <c r="R4388" s="91">
        <v>5317717060.8000002</v>
      </c>
    </row>
    <row r="4389" spans="1:18" ht="18.600000000000001" thickBot="1" x14ac:dyDescent="0.35">
      <c r="A4389" s="2">
        <v>2022</v>
      </c>
      <c r="B4389" s="157" t="s">
        <v>426</v>
      </c>
      <c r="C4389" s="120" t="s">
        <v>342</v>
      </c>
      <c r="D4389" s="16" t="s">
        <v>18</v>
      </c>
      <c r="E4389" s="16">
        <v>20</v>
      </c>
      <c r="F4389" s="16" t="s">
        <v>19</v>
      </c>
      <c r="G4389" s="85" t="s">
        <v>343</v>
      </c>
      <c r="H4389" s="95">
        <f>+H4390</f>
        <v>10864957144</v>
      </c>
      <c r="I4389" s="95">
        <f>+I4390</f>
        <v>0</v>
      </c>
      <c r="J4389" s="95">
        <f>+J4390</f>
        <v>0</v>
      </c>
      <c r="K4389" s="95">
        <f>+K4390</f>
        <v>0</v>
      </c>
      <c r="L4389" s="95">
        <f>+L4390</f>
        <v>0</v>
      </c>
      <c r="M4389" s="95">
        <f t="shared" si="2170"/>
        <v>0</v>
      </c>
      <c r="N4389" s="95">
        <f>+N4390</f>
        <v>10864957144</v>
      </c>
      <c r="O4389" s="95">
        <f t="shared" ref="O4389:R4389" si="2195">+O4390</f>
        <v>4374886952</v>
      </c>
      <c r="P4389" s="95">
        <f t="shared" si="2195"/>
        <v>4374886952</v>
      </c>
      <c r="Q4389" s="95">
        <f t="shared" si="2195"/>
        <v>649455150</v>
      </c>
      <c r="R4389" s="97">
        <f t="shared" si="2195"/>
        <v>649455150</v>
      </c>
    </row>
    <row r="4390" spans="1:18" ht="18.600000000000001" thickBot="1" x14ac:dyDescent="0.35">
      <c r="A4390" s="2">
        <v>2022</v>
      </c>
      <c r="B4390" s="157" t="s">
        <v>426</v>
      </c>
      <c r="C4390" s="121" t="s">
        <v>344</v>
      </c>
      <c r="D4390" s="21" t="s">
        <v>18</v>
      </c>
      <c r="E4390" s="21">
        <v>20</v>
      </c>
      <c r="F4390" s="21" t="s">
        <v>19</v>
      </c>
      <c r="G4390" s="88" t="s">
        <v>208</v>
      </c>
      <c r="H4390" s="90">
        <v>10864957144</v>
      </c>
      <c r="I4390" s="90">
        <v>0</v>
      </c>
      <c r="J4390" s="90">
        <v>0</v>
      </c>
      <c r="K4390" s="90">
        <v>0</v>
      </c>
      <c r="L4390" s="90"/>
      <c r="M4390" s="90">
        <f t="shared" si="2170"/>
        <v>0</v>
      </c>
      <c r="N4390" s="90">
        <f>+H4390+M4390</f>
        <v>10864957144</v>
      </c>
      <c r="O4390" s="90">
        <v>4374886952</v>
      </c>
      <c r="P4390" s="90">
        <v>4374886952</v>
      </c>
      <c r="Q4390" s="90">
        <v>649455150</v>
      </c>
      <c r="R4390" s="91">
        <v>649455150</v>
      </c>
    </row>
    <row r="4391" spans="1:18" ht="31.8" thickBot="1" x14ac:dyDescent="0.35">
      <c r="A4391" s="2">
        <v>2022</v>
      </c>
      <c r="B4391" s="157" t="s">
        <v>426</v>
      </c>
      <c r="C4391" s="120" t="s">
        <v>345</v>
      </c>
      <c r="D4391" s="16" t="s">
        <v>172</v>
      </c>
      <c r="E4391" s="16">
        <v>13</v>
      </c>
      <c r="F4391" s="16" t="s">
        <v>19</v>
      </c>
      <c r="G4391" s="85" t="s">
        <v>346</v>
      </c>
      <c r="H4391" s="95">
        <f t="shared" ref="H4391:L4393" si="2196">+H4392</f>
        <v>1124097372</v>
      </c>
      <c r="I4391" s="95">
        <f t="shared" si="2196"/>
        <v>0</v>
      </c>
      <c r="J4391" s="95">
        <f t="shared" si="2196"/>
        <v>0</v>
      </c>
      <c r="K4391" s="95">
        <f t="shared" si="2196"/>
        <v>0</v>
      </c>
      <c r="L4391" s="95">
        <f t="shared" si="2196"/>
        <v>0</v>
      </c>
      <c r="M4391" s="95">
        <f t="shared" si="2170"/>
        <v>0</v>
      </c>
      <c r="N4391" s="95">
        <f>+N4392</f>
        <v>1124097372</v>
      </c>
      <c r="O4391" s="95">
        <f t="shared" ref="O4391:R4393" si="2197">+O4392</f>
        <v>900206198</v>
      </c>
      <c r="P4391" s="95">
        <f t="shared" si="2197"/>
        <v>850941931.99000001</v>
      </c>
      <c r="Q4391" s="95">
        <f t="shared" si="2197"/>
        <v>276202846.99000001</v>
      </c>
      <c r="R4391" s="97">
        <f t="shared" si="2197"/>
        <v>269703332.99000001</v>
      </c>
    </row>
    <row r="4392" spans="1:18" ht="31.8" thickBot="1" x14ac:dyDescent="0.35">
      <c r="A4392" s="2">
        <v>2022</v>
      </c>
      <c r="B4392" s="157" t="s">
        <v>426</v>
      </c>
      <c r="C4392" s="120" t="s">
        <v>347</v>
      </c>
      <c r="D4392" s="16" t="s">
        <v>172</v>
      </c>
      <c r="E4392" s="16">
        <v>13</v>
      </c>
      <c r="F4392" s="16" t="s">
        <v>19</v>
      </c>
      <c r="G4392" s="85" t="s">
        <v>346</v>
      </c>
      <c r="H4392" s="95">
        <f t="shared" si="2196"/>
        <v>1124097372</v>
      </c>
      <c r="I4392" s="95">
        <f t="shared" si="2196"/>
        <v>0</v>
      </c>
      <c r="J4392" s="95">
        <f t="shared" si="2196"/>
        <v>0</v>
      </c>
      <c r="K4392" s="95">
        <f t="shared" si="2196"/>
        <v>0</v>
      </c>
      <c r="L4392" s="95">
        <f t="shared" si="2196"/>
        <v>0</v>
      </c>
      <c r="M4392" s="95">
        <f t="shared" si="2170"/>
        <v>0</v>
      </c>
      <c r="N4392" s="95">
        <f>+N4393</f>
        <v>1124097372</v>
      </c>
      <c r="O4392" s="95">
        <f t="shared" si="2197"/>
        <v>900206198</v>
      </c>
      <c r="P4392" s="95">
        <f t="shared" si="2197"/>
        <v>850941931.99000001</v>
      </c>
      <c r="Q4392" s="95">
        <f t="shared" si="2197"/>
        <v>276202846.99000001</v>
      </c>
      <c r="R4392" s="97">
        <f t="shared" si="2197"/>
        <v>269703332.99000001</v>
      </c>
    </row>
    <row r="4393" spans="1:18" ht="18.600000000000001" thickBot="1" x14ac:dyDescent="0.35">
      <c r="A4393" s="2">
        <v>2022</v>
      </c>
      <c r="B4393" s="157" t="s">
        <v>426</v>
      </c>
      <c r="C4393" s="120" t="s">
        <v>348</v>
      </c>
      <c r="D4393" s="16" t="s">
        <v>172</v>
      </c>
      <c r="E4393" s="16">
        <v>13</v>
      </c>
      <c r="F4393" s="16" t="s">
        <v>19</v>
      </c>
      <c r="G4393" s="85" t="s">
        <v>331</v>
      </c>
      <c r="H4393" s="86">
        <f t="shared" si="2196"/>
        <v>1124097372</v>
      </c>
      <c r="I4393" s="86">
        <f t="shared" si="2196"/>
        <v>0</v>
      </c>
      <c r="J4393" s="86">
        <f t="shared" si="2196"/>
        <v>0</v>
      </c>
      <c r="K4393" s="86">
        <f t="shared" si="2196"/>
        <v>0</v>
      </c>
      <c r="L4393" s="86">
        <f t="shared" si="2196"/>
        <v>0</v>
      </c>
      <c r="M4393" s="86">
        <f t="shared" si="2170"/>
        <v>0</v>
      </c>
      <c r="N4393" s="86">
        <f>+N4394</f>
        <v>1124097372</v>
      </c>
      <c r="O4393" s="86">
        <f t="shared" si="2197"/>
        <v>900206198</v>
      </c>
      <c r="P4393" s="86">
        <f t="shared" si="2197"/>
        <v>850941931.99000001</v>
      </c>
      <c r="Q4393" s="86">
        <f t="shared" si="2197"/>
        <v>276202846.99000001</v>
      </c>
      <c r="R4393" s="87">
        <f t="shared" si="2197"/>
        <v>269703332.99000001</v>
      </c>
    </row>
    <row r="4394" spans="1:18" ht="18.600000000000001" thickBot="1" x14ac:dyDescent="0.35">
      <c r="A4394" s="2">
        <v>2022</v>
      </c>
      <c r="B4394" s="157" t="s">
        <v>426</v>
      </c>
      <c r="C4394" s="121" t="s">
        <v>349</v>
      </c>
      <c r="D4394" s="21" t="s">
        <v>172</v>
      </c>
      <c r="E4394" s="21">
        <v>13</v>
      </c>
      <c r="F4394" s="21" t="s">
        <v>19</v>
      </c>
      <c r="G4394" s="88" t="s">
        <v>208</v>
      </c>
      <c r="H4394" s="90">
        <v>1124097372</v>
      </c>
      <c r="I4394" s="90">
        <v>0</v>
      </c>
      <c r="J4394" s="90">
        <v>0</v>
      </c>
      <c r="K4394" s="90">
        <v>0</v>
      </c>
      <c r="L4394" s="90">
        <v>0</v>
      </c>
      <c r="M4394" s="90">
        <f t="shared" si="2170"/>
        <v>0</v>
      </c>
      <c r="N4394" s="90">
        <f>+H4394+M4394</f>
        <v>1124097372</v>
      </c>
      <c r="O4394" s="90">
        <v>900206198</v>
      </c>
      <c r="P4394" s="90">
        <v>850941931.99000001</v>
      </c>
      <c r="Q4394" s="90">
        <v>276202846.99000001</v>
      </c>
      <c r="R4394" s="91">
        <v>269703332.99000001</v>
      </c>
    </row>
    <row r="4395" spans="1:18" ht="18.600000000000001" thickBot="1" x14ac:dyDescent="0.35">
      <c r="A4395" s="2">
        <v>2022</v>
      </c>
      <c r="B4395" s="157" t="s">
        <v>426</v>
      </c>
      <c r="C4395" s="120" t="s">
        <v>350</v>
      </c>
      <c r="D4395" s="16" t="s">
        <v>172</v>
      </c>
      <c r="E4395" s="16">
        <v>13</v>
      </c>
      <c r="F4395" s="16" t="s">
        <v>19</v>
      </c>
      <c r="G4395" s="85" t="s">
        <v>351</v>
      </c>
      <c r="H4395" s="93">
        <f>+H4396</f>
        <v>4056837754</v>
      </c>
      <c r="I4395" s="93">
        <f>+I4396</f>
        <v>0</v>
      </c>
      <c r="J4395" s="93">
        <f>+J4396</f>
        <v>0</v>
      </c>
      <c r="K4395" s="93">
        <f>+K4396</f>
        <v>0</v>
      </c>
      <c r="L4395" s="93">
        <f>+L4396</f>
        <v>0</v>
      </c>
      <c r="M4395" s="93">
        <f t="shared" si="2170"/>
        <v>0</v>
      </c>
      <c r="N4395" s="93">
        <f>+N4396</f>
        <v>4056837754</v>
      </c>
      <c r="O4395" s="93">
        <f t="shared" ref="O4395:R4395" si="2198">+O4396</f>
        <v>3761623260</v>
      </c>
      <c r="P4395" s="93">
        <f t="shared" si="2198"/>
        <v>3162809903</v>
      </c>
      <c r="Q4395" s="93">
        <f t="shared" si="2198"/>
        <v>870672361.20000005</v>
      </c>
      <c r="R4395" s="105">
        <f t="shared" si="2198"/>
        <v>850028334.20000005</v>
      </c>
    </row>
    <row r="4396" spans="1:18" ht="18.600000000000001" thickBot="1" x14ac:dyDescent="0.35">
      <c r="A4396" s="2">
        <v>2022</v>
      </c>
      <c r="B4396" s="157" t="s">
        <v>426</v>
      </c>
      <c r="C4396" s="120" t="s">
        <v>352</v>
      </c>
      <c r="D4396" s="16" t="s">
        <v>172</v>
      </c>
      <c r="E4396" s="16">
        <v>13</v>
      </c>
      <c r="F4396" s="16" t="s">
        <v>19</v>
      </c>
      <c r="G4396" s="104" t="s">
        <v>201</v>
      </c>
      <c r="H4396" s="93">
        <f>H4397+H4401</f>
        <v>4056837754</v>
      </c>
      <c r="I4396" s="93">
        <f>I4397+I4401</f>
        <v>0</v>
      </c>
      <c r="J4396" s="93">
        <f>J4397+J4401</f>
        <v>0</v>
      </c>
      <c r="K4396" s="93">
        <f>K4397+K4401</f>
        <v>0</v>
      </c>
      <c r="L4396" s="93">
        <f>L4397+L4401</f>
        <v>0</v>
      </c>
      <c r="M4396" s="93">
        <f t="shared" si="2170"/>
        <v>0</v>
      </c>
      <c r="N4396" s="93">
        <f>N4397+N4401</f>
        <v>4056837754</v>
      </c>
      <c r="O4396" s="93">
        <f t="shared" ref="O4396:R4396" si="2199">O4397+O4401</f>
        <v>3761623260</v>
      </c>
      <c r="P4396" s="93">
        <f t="shared" si="2199"/>
        <v>3162809903</v>
      </c>
      <c r="Q4396" s="93">
        <f t="shared" si="2199"/>
        <v>870672361.20000005</v>
      </c>
      <c r="R4396" s="105">
        <f t="shared" si="2199"/>
        <v>850028334.20000005</v>
      </c>
    </row>
    <row r="4397" spans="1:18" ht="31.8" thickBot="1" x14ac:dyDescent="0.35">
      <c r="A4397" s="2">
        <v>2022</v>
      </c>
      <c r="B4397" s="157" t="s">
        <v>426</v>
      </c>
      <c r="C4397" s="120" t="s">
        <v>353</v>
      </c>
      <c r="D4397" s="16" t="s">
        <v>172</v>
      </c>
      <c r="E4397" s="16">
        <v>13</v>
      </c>
      <c r="F4397" s="16" t="s">
        <v>19</v>
      </c>
      <c r="G4397" s="85" t="s">
        <v>356</v>
      </c>
      <c r="H4397" s="93">
        <f>H4398</f>
        <v>1000000000</v>
      </c>
      <c r="I4397" s="93">
        <f>I4398</f>
        <v>0</v>
      </c>
      <c r="J4397" s="93">
        <f>J4398</f>
        <v>0</v>
      </c>
      <c r="K4397" s="93">
        <f>K4398</f>
        <v>0</v>
      </c>
      <c r="L4397" s="93">
        <f>L4398</f>
        <v>0</v>
      </c>
      <c r="M4397" s="93">
        <f t="shared" si="2170"/>
        <v>0</v>
      </c>
      <c r="N4397" s="93">
        <f>N4398</f>
        <v>1000000000</v>
      </c>
      <c r="O4397" s="93">
        <f t="shared" ref="O4397:R4397" si="2200">O4398</f>
        <v>874002500</v>
      </c>
      <c r="P4397" s="93">
        <f t="shared" si="2200"/>
        <v>367250432</v>
      </c>
      <c r="Q4397" s="93">
        <f t="shared" si="2200"/>
        <v>0</v>
      </c>
      <c r="R4397" s="105">
        <f t="shared" si="2200"/>
        <v>0</v>
      </c>
    </row>
    <row r="4398" spans="1:18" ht="31.8" thickBot="1" x14ac:dyDescent="0.35">
      <c r="A4398" s="2">
        <v>2022</v>
      </c>
      <c r="B4398" s="157" t="s">
        <v>426</v>
      </c>
      <c r="C4398" s="120" t="s">
        <v>355</v>
      </c>
      <c r="D4398" s="16" t="s">
        <v>172</v>
      </c>
      <c r="E4398" s="16">
        <v>13</v>
      </c>
      <c r="F4398" s="16" t="s">
        <v>19</v>
      </c>
      <c r="G4398" s="85" t="s">
        <v>356</v>
      </c>
      <c r="H4398" s="93">
        <f t="shared" ref="H4398:L4399" si="2201">+H4399</f>
        <v>1000000000</v>
      </c>
      <c r="I4398" s="93">
        <f t="shared" si="2201"/>
        <v>0</v>
      </c>
      <c r="J4398" s="93">
        <f t="shared" si="2201"/>
        <v>0</v>
      </c>
      <c r="K4398" s="93">
        <f t="shared" si="2201"/>
        <v>0</v>
      </c>
      <c r="L4398" s="93">
        <f t="shared" si="2201"/>
        <v>0</v>
      </c>
      <c r="M4398" s="93">
        <f t="shared" si="2170"/>
        <v>0</v>
      </c>
      <c r="N4398" s="93">
        <f>+N4399</f>
        <v>1000000000</v>
      </c>
      <c r="O4398" s="93">
        <f t="shared" ref="O4398:R4399" si="2202">+O4399</f>
        <v>874002500</v>
      </c>
      <c r="P4398" s="93">
        <f t="shared" si="2202"/>
        <v>367250432</v>
      </c>
      <c r="Q4398" s="93">
        <f t="shared" si="2202"/>
        <v>0</v>
      </c>
      <c r="R4398" s="105">
        <f t="shared" si="2202"/>
        <v>0</v>
      </c>
    </row>
    <row r="4399" spans="1:18" ht="18.600000000000001" thickBot="1" x14ac:dyDescent="0.35">
      <c r="A4399" s="2">
        <v>2022</v>
      </c>
      <c r="B4399" s="157" t="s">
        <v>426</v>
      </c>
      <c r="C4399" s="120" t="s">
        <v>357</v>
      </c>
      <c r="D4399" s="16" t="s">
        <v>172</v>
      </c>
      <c r="E4399" s="16">
        <v>13</v>
      </c>
      <c r="F4399" s="16" t="s">
        <v>19</v>
      </c>
      <c r="G4399" s="85" t="s">
        <v>358</v>
      </c>
      <c r="H4399" s="93">
        <f t="shared" si="2201"/>
        <v>1000000000</v>
      </c>
      <c r="I4399" s="93">
        <f t="shared" si="2201"/>
        <v>0</v>
      </c>
      <c r="J4399" s="93">
        <f t="shared" si="2201"/>
        <v>0</v>
      </c>
      <c r="K4399" s="93">
        <f t="shared" si="2201"/>
        <v>0</v>
      </c>
      <c r="L4399" s="93">
        <f t="shared" si="2201"/>
        <v>0</v>
      </c>
      <c r="M4399" s="93">
        <f t="shared" si="2170"/>
        <v>0</v>
      </c>
      <c r="N4399" s="93">
        <f>+N4400</f>
        <v>1000000000</v>
      </c>
      <c r="O4399" s="93">
        <f t="shared" si="2202"/>
        <v>874002500</v>
      </c>
      <c r="P4399" s="93">
        <f t="shared" si="2202"/>
        <v>367250432</v>
      </c>
      <c r="Q4399" s="93">
        <f t="shared" si="2202"/>
        <v>0</v>
      </c>
      <c r="R4399" s="105">
        <f t="shared" si="2202"/>
        <v>0</v>
      </c>
    </row>
    <row r="4400" spans="1:18" ht="18.600000000000001" thickBot="1" x14ac:dyDescent="0.35">
      <c r="A4400" s="2">
        <v>2022</v>
      </c>
      <c r="B4400" s="157" t="s">
        <v>426</v>
      </c>
      <c r="C4400" s="121" t="s">
        <v>359</v>
      </c>
      <c r="D4400" s="21" t="s">
        <v>172</v>
      </c>
      <c r="E4400" s="21">
        <v>13</v>
      </c>
      <c r="F4400" s="21" t="s">
        <v>19</v>
      </c>
      <c r="G4400" s="88" t="s">
        <v>208</v>
      </c>
      <c r="H4400" s="90">
        <v>1000000000</v>
      </c>
      <c r="I4400" s="90">
        <v>0</v>
      </c>
      <c r="J4400" s="90">
        <v>0</v>
      </c>
      <c r="K4400" s="90">
        <v>0</v>
      </c>
      <c r="L4400" s="90">
        <v>0</v>
      </c>
      <c r="M4400" s="90">
        <f t="shared" si="2170"/>
        <v>0</v>
      </c>
      <c r="N4400" s="90">
        <f>+H4400+M4400</f>
        <v>1000000000</v>
      </c>
      <c r="O4400" s="90">
        <v>874002500</v>
      </c>
      <c r="P4400" s="90">
        <v>367250432</v>
      </c>
      <c r="Q4400" s="90">
        <v>0</v>
      </c>
      <c r="R4400" s="91">
        <v>0</v>
      </c>
    </row>
    <row r="4401" spans="1:18" ht="31.8" thickBot="1" x14ac:dyDescent="0.35">
      <c r="A4401" s="2">
        <v>2022</v>
      </c>
      <c r="B4401" s="157" t="s">
        <v>426</v>
      </c>
      <c r="C4401" s="120" t="s">
        <v>360</v>
      </c>
      <c r="D4401" s="16" t="s">
        <v>172</v>
      </c>
      <c r="E4401" s="16">
        <v>13</v>
      </c>
      <c r="F4401" s="16" t="s">
        <v>19</v>
      </c>
      <c r="G4401" s="85" t="s">
        <v>361</v>
      </c>
      <c r="H4401" s="95">
        <f t="shared" ref="H4401:L4403" si="2203">+H4402</f>
        <v>3056837754</v>
      </c>
      <c r="I4401" s="95">
        <f t="shared" si="2203"/>
        <v>0</v>
      </c>
      <c r="J4401" s="95">
        <f t="shared" si="2203"/>
        <v>0</v>
      </c>
      <c r="K4401" s="95">
        <f t="shared" si="2203"/>
        <v>0</v>
      </c>
      <c r="L4401" s="95">
        <f t="shared" si="2203"/>
        <v>0</v>
      </c>
      <c r="M4401" s="95">
        <f t="shared" si="2170"/>
        <v>0</v>
      </c>
      <c r="N4401" s="95">
        <f>+N4402</f>
        <v>3056837754</v>
      </c>
      <c r="O4401" s="95">
        <f t="shared" ref="O4401:R4403" si="2204">+O4402</f>
        <v>2887620760</v>
      </c>
      <c r="P4401" s="95">
        <f t="shared" si="2204"/>
        <v>2795559471</v>
      </c>
      <c r="Q4401" s="95">
        <f t="shared" si="2204"/>
        <v>870672361.20000005</v>
      </c>
      <c r="R4401" s="97">
        <f t="shared" si="2204"/>
        <v>850028334.20000005</v>
      </c>
    </row>
    <row r="4402" spans="1:18" ht="31.8" thickBot="1" x14ac:dyDescent="0.35">
      <c r="A4402" s="2">
        <v>2022</v>
      </c>
      <c r="B4402" s="157" t="s">
        <v>426</v>
      </c>
      <c r="C4402" s="120" t="s">
        <v>362</v>
      </c>
      <c r="D4402" s="16" t="s">
        <v>172</v>
      </c>
      <c r="E4402" s="16">
        <v>13</v>
      </c>
      <c r="F4402" s="16" t="s">
        <v>19</v>
      </c>
      <c r="G4402" s="85" t="s">
        <v>361</v>
      </c>
      <c r="H4402" s="95">
        <f t="shared" si="2203"/>
        <v>3056837754</v>
      </c>
      <c r="I4402" s="95">
        <f t="shared" si="2203"/>
        <v>0</v>
      </c>
      <c r="J4402" s="95">
        <f t="shared" si="2203"/>
        <v>0</v>
      </c>
      <c r="K4402" s="95">
        <f t="shared" si="2203"/>
        <v>0</v>
      </c>
      <c r="L4402" s="95">
        <f t="shared" si="2203"/>
        <v>0</v>
      </c>
      <c r="M4402" s="95">
        <f t="shared" si="2170"/>
        <v>0</v>
      </c>
      <c r="N4402" s="95">
        <f>+N4403</f>
        <v>3056837754</v>
      </c>
      <c r="O4402" s="95">
        <f t="shared" si="2204"/>
        <v>2887620760</v>
      </c>
      <c r="P4402" s="95">
        <f t="shared" si="2204"/>
        <v>2795559471</v>
      </c>
      <c r="Q4402" s="95">
        <f t="shared" si="2204"/>
        <v>870672361.20000005</v>
      </c>
      <c r="R4402" s="97">
        <f t="shared" si="2204"/>
        <v>850028334.20000005</v>
      </c>
    </row>
    <row r="4403" spans="1:18" ht="18.600000000000001" thickBot="1" x14ac:dyDescent="0.35">
      <c r="A4403" s="2">
        <v>2022</v>
      </c>
      <c r="B4403" s="157" t="s">
        <v>426</v>
      </c>
      <c r="C4403" s="120" t="s">
        <v>363</v>
      </c>
      <c r="D4403" s="16" t="s">
        <v>172</v>
      </c>
      <c r="E4403" s="16">
        <v>13</v>
      </c>
      <c r="F4403" s="16" t="s">
        <v>19</v>
      </c>
      <c r="G4403" s="85" t="s">
        <v>331</v>
      </c>
      <c r="H4403" s="95">
        <f t="shared" si="2203"/>
        <v>3056837754</v>
      </c>
      <c r="I4403" s="95">
        <f t="shared" si="2203"/>
        <v>0</v>
      </c>
      <c r="J4403" s="95">
        <f t="shared" si="2203"/>
        <v>0</v>
      </c>
      <c r="K4403" s="95">
        <f t="shared" si="2203"/>
        <v>0</v>
      </c>
      <c r="L4403" s="95">
        <f t="shared" si="2203"/>
        <v>0</v>
      </c>
      <c r="M4403" s="95">
        <f t="shared" si="2170"/>
        <v>0</v>
      </c>
      <c r="N4403" s="95">
        <f>+N4404</f>
        <v>3056837754</v>
      </c>
      <c r="O4403" s="95">
        <f t="shared" si="2204"/>
        <v>2887620760</v>
      </c>
      <c r="P4403" s="95">
        <f t="shared" si="2204"/>
        <v>2795559471</v>
      </c>
      <c r="Q4403" s="95">
        <f t="shared" si="2204"/>
        <v>870672361.20000005</v>
      </c>
      <c r="R4403" s="97">
        <f t="shared" si="2204"/>
        <v>850028334.20000005</v>
      </c>
    </row>
    <row r="4404" spans="1:18" ht="18.600000000000001" thickBot="1" x14ac:dyDescent="0.35">
      <c r="A4404" s="2">
        <v>2022</v>
      </c>
      <c r="B4404" s="157" t="s">
        <v>426</v>
      </c>
      <c r="C4404" s="121" t="s">
        <v>364</v>
      </c>
      <c r="D4404" s="21" t="s">
        <v>172</v>
      </c>
      <c r="E4404" s="21">
        <v>13</v>
      </c>
      <c r="F4404" s="21" t="s">
        <v>19</v>
      </c>
      <c r="G4404" s="88" t="s">
        <v>208</v>
      </c>
      <c r="H4404" s="90">
        <v>3056837754</v>
      </c>
      <c r="I4404" s="90">
        <v>0</v>
      </c>
      <c r="J4404" s="90">
        <v>0</v>
      </c>
      <c r="K4404" s="90">
        <v>0</v>
      </c>
      <c r="L4404" s="90">
        <v>0</v>
      </c>
      <c r="M4404" s="90">
        <f t="shared" si="2170"/>
        <v>0</v>
      </c>
      <c r="N4404" s="90">
        <f>+H4404+M4404</f>
        <v>3056837754</v>
      </c>
      <c r="O4404" s="90">
        <v>2887620760</v>
      </c>
      <c r="P4404" s="90">
        <v>2795559471</v>
      </c>
      <c r="Q4404" s="90">
        <v>870672361.20000005</v>
      </c>
      <c r="R4404" s="91">
        <v>850028334.20000005</v>
      </c>
    </row>
    <row r="4405" spans="1:18" ht="18.600000000000001" thickBot="1" x14ac:dyDescent="0.35">
      <c r="A4405" s="2">
        <v>2022</v>
      </c>
      <c r="B4405" s="157" t="s">
        <v>426</v>
      </c>
      <c r="C4405" s="120" t="s">
        <v>469</v>
      </c>
      <c r="D4405" s="16" t="s">
        <v>172</v>
      </c>
      <c r="E4405" s="16">
        <v>13</v>
      </c>
      <c r="F4405" s="16" t="s">
        <v>19</v>
      </c>
      <c r="G4405" s="85" t="s">
        <v>470</v>
      </c>
      <c r="H4405" s="93">
        <f t="shared" ref="H4405:L4406" si="2205">+H4406</f>
        <v>907945356</v>
      </c>
      <c r="I4405" s="93">
        <f t="shared" si="2205"/>
        <v>0</v>
      </c>
      <c r="J4405" s="93">
        <f t="shared" si="2205"/>
        <v>0</v>
      </c>
      <c r="K4405" s="93">
        <f t="shared" si="2205"/>
        <v>0</v>
      </c>
      <c r="L4405" s="93">
        <f t="shared" si="2205"/>
        <v>0</v>
      </c>
      <c r="M4405" s="93">
        <f t="shared" si="2170"/>
        <v>0</v>
      </c>
      <c r="N4405" s="93">
        <f>+N4406</f>
        <v>907945356</v>
      </c>
      <c r="O4405" s="93">
        <f t="shared" ref="O4405:R4406" si="2206">+O4406</f>
        <v>155805484</v>
      </c>
      <c r="P4405" s="93">
        <f t="shared" si="2206"/>
        <v>151684501.33000001</v>
      </c>
      <c r="Q4405" s="93">
        <f t="shared" si="2206"/>
        <v>55258282.82</v>
      </c>
      <c r="R4405" s="105">
        <f t="shared" si="2206"/>
        <v>55258282.82</v>
      </c>
    </row>
    <row r="4406" spans="1:18" ht="18.600000000000001" thickBot="1" x14ac:dyDescent="0.35">
      <c r="A4406" s="2">
        <v>2022</v>
      </c>
      <c r="B4406" s="157" t="s">
        <v>426</v>
      </c>
      <c r="C4406" s="120" t="s">
        <v>471</v>
      </c>
      <c r="D4406" s="16" t="s">
        <v>172</v>
      </c>
      <c r="E4406" s="16">
        <v>13</v>
      </c>
      <c r="F4406" s="16" t="s">
        <v>19</v>
      </c>
      <c r="G4406" s="104" t="s">
        <v>201</v>
      </c>
      <c r="H4406" s="93">
        <f t="shared" si="2205"/>
        <v>907945356</v>
      </c>
      <c r="I4406" s="93">
        <f t="shared" si="2205"/>
        <v>0</v>
      </c>
      <c r="J4406" s="93">
        <f t="shared" si="2205"/>
        <v>0</v>
      </c>
      <c r="K4406" s="93">
        <f t="shared" si="2205"/>
        <v>0</v>
      </c>
      <c r="L4406" s="93">
        <f t="shared" si="2205"/>
        <v>0</v>
      </c>
      <c r="M4406" s="93">
        <f t="shared" si="2170"/>
        <v>0</v>
      </c>
      <c r="N4406" s="93">
        <f>+N4407</f>
        <v>907945356</v>
      </c>
      <c r="O4406" s="93">
        <f t="shared" si="2206"/>
        <v>155805484</v>
      </c>
      <c r="P4406" s="93">
        <f t="shared" si="2206"/>
        <v>151684501.33000001</v>
      </c>
      <c r="Q4406" s="93">
        <f t="shared" si="2206"/>
        <v>55258282.82</v>
      </c>
      <c r="R4406" s="105">
        <f t="shared" si="2206"/>
        <v>55258282.82</v>
      </c>
    </row>
    <row r="4407" spans="1:18" ht="31.8" thickBot="1" x14ac:dyDescent="0.35">
      <c r="A4407" s="2">
        <v>2022</v>
      </c>
      <c r="B4407" s="157" t="s">
        <v>426</v>
      </c>
      <c r="C4407" s="120" t="s">
        <v>472</v>
      </c>
      <c r="D4407" s="16" t="s">
        <v>172</v>
      </c>
      <c r="E4407" s="16">
        <v>13</v>
      </c>
      <c r="F4407" s="16" t="s">
        <v>19</v>
      </c>
      <c r="G4407" s="85" t="s">
        <v>473</v>
      </c>
      <c r="H4407" s="93">
        <f>H4408</f>
        <v>907945356</v>
      </c>
      <c r="I4407" s="93">
        <f>I4408</f>
        <v>0</v>
      </c>
      <c r="J4407" s="93">
        <f>J4408</f>
        <v>0</v>
      </c>
      <c r="K4407" s="93">
        <f>K4408</f>
        <v>0</v>
      </c>
      <c r="L4407" s="93">
        <f>L4408</f>
        <v>0</v>
      </c>
      <c r="M4407" s="93">
        <f t="shared" si="2170"/>
        <v>0</v>
      </c>
      <c r="N4407" s="93">
        <f>N4408</f>
        <v>907945356</v>
      </c>
      <c r="O4407" s="93">
        <f t="shared" ref="O4407:R4407" si="2207">O4408</f>
        <v>155805484</v>
      </c>
      <c r="P4407" s="93">
        <f t="shared" si="2207"/>
        <v>151684501.33000001</v>
      </c>
      <c r="Q4407" s="93">
        <f t="shared" si="2207"/>
        <v>55258282.82</v>
      </c>
      <c r="R4407" s="105">
        <f t="shared" si="2207"/>
        <v>55258282.82</v>
      </c>
    </row>
    <row r="4408" spans="1:18" ht="31.8" thickBot="1" x14ac:dyDescent="0.35">
      <c r="A4408" s="2">
        <v>2022</v>
      </c>
      <c r="B4408" s="157" t="s">
        <v>426</v>
      </c>
      <c r="C4408" s="120" t="s">
        <v>474</v>
      </c>
      <c r="D4408" s="16" t="s">
        <v>172</v>
      </c>
      <c r="E4408" s="16">
        <v>13</v>
      </c>
      <c r="F4408" s="16" t="s">
        <v>19</v>
      </c>
      <c r="G4408" s="85" t="s">
        <v>473</v>
      </c>
      <c r="H4408" s="93">
        <f t="shared" ref="H4408:L4409" si="2208">+H4409</f>
        <v>907945356</v>
      </c>
      <c r="I4408" s="93">
        <f t="shared" si="2208"/>
        <v>0</v>
      </c>
      <c r="J4408" s="93">
        <f t="shared" si="2208"/>
        <v>0</v>
      </c>
      <c r="K4408" s="93">
        <f t="shared" si="2208"/>
        <v>0</v>
      </c>
      <c r="L4408" s="93">
        <f t="shared" si="2208"/>
        <v>0</v>
      </c>
      <c r="M4408" s="93">
        <f t="shared" si="2170"/>
        <v>0</v>
      </c>
      <c r="N4408" s="93">
        <f>+N4409</f>
        <v>907945356</v>
      </c>
      <c r="O4408" s="93">
        <f t="shared" ref="O4408:R4409" si="2209">+O4409</f>
        <v>155805484</v>
      </c>
      <c r="P4408" s="93">
        <f t="shared" si="2209"/>
        <v>151684501.33000001</v>
      </c>
      <c r="Q4408" s="93">
        <f t="shared" si="2209"/>
        <v>55258282.82</v>
      </c>
      <c r="R4408" s="105">
        <f t="shared" si="2209"/>
        <v>55258282.82</v>
      </c>
    </row>
    <row r="4409" spans="1:18" ht="18.600000000000001" thickBot="1" x14ac:dyDescent="0.35">
      <c r="A4409" s="2">
        <v>2022</v>
      </c>
      <c r="B4409" s="157" t="s">
        <v>426</v>
      </c>
      <c r="C4409" s="120" t="s">
        <v>475</v>
      </c>
      <c r="D4409" s="16" t="s">
        <v>172</v>
      </c>
      <c r="E4409" s="16">
        <v>13</v>
      </c>
      <c r="F4409" s="16" t="s">
        <v>19</v>
      </c>
      <c r="G4409" s="85" t="s">
        <v>331</v>
      </c>
      <c r="H4409" s="93">
        <f t="shared" si="2208"/>
        <v>907945356</v>
      </c>
      <c r="I4409" s="93">
        <f t="shared" si="2208"/>
        <v>0</v>
      </c>
      <c r="J4409" s="93">
        <f t="shared" si="2208"/>
        <v>0</v>
      </c>
      <c r="K4409" s="93">
        <f t="shared" si="2208"/>
        <v>0</v>
      </c>
      <c r="L4409" s="93">
        <f t="shared" si="2208"/>
        <v>0</v>
      </c>
      <c r="M4409" s="93">
        <f t="shared" si="2170"/>
        <v>0</v>
      </c>
      <c r="N4409" s="93">
        <f>+N4410</f>
        <v>907945356</v>
      </c>
      <c r="O4409" s="93">
        <f t="shared" si="2209"/>
        <v>155805484</v>
      </c>
      <c r="P4409" s="93">
        <f t="shared" si="2209"/>
        <v>151684501.33000001</v>
      </c>
      <c r="Q4409" s="93">
        <f t="shared" si="2209"/>
        <v>55258282.82</v>
      </c>
      <c r="R4409" s="105">
        <f t="shared" si="2209"/>
        <v>55258282.82</v>
      </c>
    </row>
    <row r="4410" spans="1:18" ht="18.600000000000001" thickBot="1" x14ac:dyDescent="0.35">
      <c r="A4410" s="2">
        <v>2022</v>
      </c>
      <c r="B4410" s="157" t="s">
        <v>426</v>
      </c>
      <c r="C4410" s="121" t="s">
        <v>476</v>
      </c>
      <c r="D4410" s="21" t="s">
        <v>172</v>
      </c>
      <c r="E4410" s="21">
        <v>13</v>
      </c>
      <c r="F4410" s="21" t="s">
        <v>19</v>
      </c>
      <c r="G4410" s="88" t="s">
        <v>208</v>
      </c>
      <c r="H4410" s="90">
        <v>907945356</v>
      </c>
      <c r="I4410" s="90">
        <v>0</v>
      </c>
      <c r="J4410" s="90">
        <v>0</v>
      </c>
      <c r="K4410" s="90">
        <v>0</v>
      </c>
      <c r="L4410" s="90">
        <v>0</v>
      </c>
      <c r="M4410" s="90">
        <f t="shared" si="2170"/>
        <v>0</v>
      </c>
      <c r="N4410" s="90">
        <f>+H4410+M4410</f>
        <v>907945356</v>
      </c>
      <c r="O4410" s="90">
        <v>155805484</v>
      </c>
      <c r="P4410" s="90">
        <v>151684501.33000001</v>
      </c>
      <c r="Q4410" s="90">
        <v>55258282.82</v>
      </c>
      <c r="R4410" s="91">
        <v>55258282.82</v>
      </c>
    </row>
    <row r="4411" spans="1:18" ht="31.8" thickBot="1" x14ac:dyDescent="0.35">
      <c r="A4411" s="2">
        <v>2022</v>
      </c>
      <c r="B4411" s="157" t="s">
        <v>426</v>
      </c>
      <c r="C4411" s="127" t="s">
        <v>365</v>
      </c>
      <c r="D4411" s="64" t="s">
        <v>172</v>
      </c>
      <c r="E4411" s="16">
        <v>13</v>
      </c>
      <c r="F4411" s="16" t="s">
        <v>19</v>
      </c>
      <c r="G4411" s="104" t="s">
        <v>366</v>
      </c>
      <c r="H4411" s="94">
        <f t="shared" ref="H4411:L4412" si="2210">+H4413</f>
        <v>55000000000</v>
      </c>
      <c r="I4411" s="94">
        <f t="shared" si="2210"/>
        <v>0</v>
      </c>
      <c r="J4411" s="94">
        <f t="shared" si="2210"/>
        <v>0</v>
      </c>
      <c r="K4411" s="94">
        <f t="shared" si="2210"/>
        <v>0</v>
      </c>
      <c r="L4411" s="94">
        <f t="shared" si="2210"/>
        <v>0</v>
      </c>
      <c r="M4411" s="94">
        <f t="shared" si="2170"/>
        <v>0</v>
      </c>
      <c r="N4411" s="94">
        <f>+N4413</f>
        <v>55000000000</v>
      </c>
      <c r="O4411" s="94">
        <f t="shared" ref="O4411:R4412" si="2211">+O4413</f>
        <v>32550849642.610001</v>
      </c>
      <c r="P4411" s="94">
        <f t="shared" si="2211"/>
        <v>19231273855.32</v>
      </c>
      <c r="Q4411" s="94">
        <f t="shared" si="2211"/>
        <v>6591150621.7799997</v>
      </c>
      <c r="R4411" s="96">
        <f t="shared" si="2211"/>
        <v>6526591313.7799997</v>
      </c>
    </row>
    <row r="4412" spans="1:18" ht="31.8" thickBot="1" x14ac:dyDescent="0.35">
      <c r="A4412" s="2">
        <v>2022</v>
      </c>
      <c r="B4412" s="157" t="s">
        <v>426</v>
      </c>
      <c r="C4412" s="127" t="s">
        <v>365</v>
      </c>
      <c r="D4412" s="64" t="s">
        <v>18</v>
      </c>
      <c r="E4412" s="16">
        <v>20</v>
      </c>
      <c r="F4412" s="16" t="s">
        <v>19</v>
      </c>
      <c r="G4412" s="104" t="s">
        <v>366</v>
      </c>
      <c r="H4412" s="94">
        <f t="shared" si="2210"/>
        <v>10000000000</v>
      </c>
      <c r="I4412" s="94">
        <f t="shared" si="2210"/>
        <v>0</v>
      </c>
      <c r="J4412" s="94">
        <f t="shared" si="2210"/>
        <v>0</v>
      </c>
      <c r="K4412" s="94">
        <f t="shared" si="2210"/>
        <v>0</v>
      </c>
      <c r="L4412" s="94">
        <f t="shared" si="2210"/>
        <v>0</v>
      </c>
      <c r="M4412" s="94">
        <f t="shared" si="2170"/>
        <v>0</v>
      </c>
      <c r="N4412" s="94">
        <f>+N4414</f>
        <v>10000000000</v>
      </c>
      <c r="O4412" s="94">
        <f t="shared" si="2211"/>
        <v>0</v>
      </c>
      <c r="P4412" s="94">
        <f t="shared" si="2211"/>
        <v>0</v>
      </c>
      <c r="Q4412" s="94">
        <f t="shared" si="2211"/>
        <v>0</v>
      </c>
      <c r="R4412" s="96">
        <f t="shared" si="2211"/>
        <v>0</v>
      </c>
    </row>
    <row r="4413" spans="1:18" ht="18.600000000000001" thickBot="1" x14ac:dyDescent="0.35">
      <c r="A4413" s="2">
        <v>2022</v>
      </c>
      <c r="B4413" s="157" t="s">
        <v>426</v>
      </c>
      <c r="C4413" s="127" t="s">
        <v>367</v>
      </c>
      <c r="D4413" s="64" t="s">
        <v>172</v>
      </c>
      <c r="E4413" s="16">
        <v>13</v>
      </c>
      <c r="F4413" s="16" t="s">
        <v>19</v>
      </c>
      <c r="G4413" s="104" t="s">
        <v>201</v>
      </c>
      <c r="H4413" s="94">
        <f>+H4415+H4419+H4429+H4433</f>
        <v>55000000000</v>
      </c>
      <c r="I4413" s="94">
        <f>+I4415+I4419+I4429+I4433</f>
        <v>0</v>
      </c>
      <c r="J4413" s="94">
        <f>+J4415+J4419+J4429+J4433</f>
        <v>0</v>
      </c>
      <c r="K4413" s="94">
        <f>+K4415+K4419+K4429+K4433</f>
        <v>0</v>
      </c>
      <c r="L4413" s="94">
        <f>+L4415+L4419+L4429+L4433</f>
        <v>0</v>
      </c>
      <c r="M4413" s="94">
        <f t="shared" si="2170"/>
        <v>0</v>
      </c>
      <c r="N4413" s="94">
        <f>+N4418+N4426+N4427+N4429+N4433</f>
        <v>55000000000</v>
      </c>
      <c r="O4413" s="94">
        <f t="shared" ref="O4413:R4413" si="2212">+O4415+O4419+O4429+O4433</f>
        <v>32550849642.610001</v>
      </c>
      <c r="P4413" s="94">
        <f t="shared" si="2212"/>
        <v>19231273855.32</v>
      </c>
      <c r="Q4413" s="94">
        <f t="shared" si="2212"/>
        <v>6591150621.7799997</v>
      </c>
      <c r="R4413" s="96">
        <f t="shared" si="2212"/>
        <v>6526591313.7799997</v>
      </c>
    </row>
    <row r="4414" spans="1:18" ht="18.600000000000001" thickBot="1" x14ac:dyDescent="0.35">
      <c r="A4414" s="2">
        <v>2022</v>
      </c>
      <c r="B4414" s="157" t="s">
        <v>426</v>
      </c>
      <c r="C4414" s="127" t="s">
        <v>367</v>
      </c>
      <c r="D4414" s="64" t="s">
        <v>18</v>
      </c>
      <c r="E4414" s="16">
        <v>20</v>
      </c>
      <c r="F4414" s="16" t="s">
        <v>19</v>
      </c>
      <c r="G4414" s="104" t="s">
        <v>201</v>
      </c>
      <c r="H4414" s="94">
        <f>+H4420</f>
        <v>10000000000</v>
      </c>
      <c r="I4414" s="94">
        <f>+I4420</f>
        <v>0</v>
      </c>
      <c r="J4414" s="94">
        <f>+J4420</f>
        <v>0</v>
      </c>
      <c r="K4414" s="94">
        <f>+K4420</f>
        <v>0</v>
      </c>
      <c r="L4414" s="94">
        <f>+L4420</f>
        <v>0</v>
      </c>
      <c r="M4414" s="94">
        <f t="shared" si="2170"/>
        <v>0</v>
      </c>
      <c r="N4414" s="94">
        <f>+N4428</f>
        <v>10000000000</v>
      </c>
      <c r="O4414" s="94">
        <f t="shared" ref="O4414:R4414" si="2213">+O4420</f>
        <v>0</v>
      </c>
      <c r="P4414" s="94">
        <f t="shared" si="2213"/>
        <v>0</v>
      </c>
      <c r="Q4414" s="94">
        <f t="shared" si="2213"/>
        <v>0</v>
      </c>
      <c r="R4414" s="96">
        <f t="shared" si="2213"/>
        <v>0</v>
      </c>
    </row>
    <row r="4415" spans="1:18" ht="47.4" thickBot="1" x14ac:dyDescent="0.35">
      <c r="A4415" s="2">
        <v>2022</v>
      </c>
      <c r="B4415" s="157" t="s">
        <v>426</v>
      </c>
      <c r="C4415" s="125" t="s">
        <v>368</v>
      </c>
      <c r="D4415" s="64" t="s">
        <v>172</v>
      </c>
      <c r="E4415" s="16">
        <v>13</v>
      </c>
      <c r="F4415" s="16" t="s">
        <v>19</v>
      </c>
      <c r="G4415" s="104" t="s">
        <v>371</v>
      </c>
      <c r="H4415" s="94">
        <f t="shared" ref="H4415:L4417" si="2214">+H4416</f>
        <v>200000000</v>
      </c>
      <c r="I4415" s="94">
        <f t="shared" si="2214"/>
        <v>0</v>
      </c>
      <c r="J4415" s="94">
        <f t="shared" si="2214"/>
        <v>0</v>
      </c>
      <c r="K4415" s="94">
        <f t="shared" si="2214"/>
        <v>0</v>
      </c>
      <c r="L4415" s="94">
        <f t="shared" si="2214"/>
        <v>0</v>
      </c>
      <c r="M4415" s="94">
        <f t="shared" si="2170"/>
        <v>0</v>
      </c>
      <c r="N4415" s="94">
        <f>+N4416</f>
        <v>200000000</v>
      </c>
      <c r="O4415" s="94">
        <f t="shared" ref="O4415:R4417" si="2215">+O4416</f>
        <v>144566687</v>
      </c>
      <c r="P4415" s="94">
        <f t="shared" si="2215"/>
        <v>79901202.659999996</v>
      </c>
      <c r="Q4415" s="94">
        <f t="shared" si="2215"/>
        <v>28386757.66</v>
      </c>
      <c r="R4415" s="96">
        <f t="shared" si="2215"/>
        <v>24298309.66</v>
      </c>
    </row>
    <row r="4416" spans="1:18" ht="47.4" thickBot="1" x14ac:dyDescent="0.35">
      <c r="A4416" s="2">
        <v>2022</v>
      </c>
      <c r="B4416" s="157" t="s">
        <v>426</v>
      </c>
      <c r="C4416" s="125" t="s">
        <v>370</v>
      </c>
      <c r="D4416" s="64" t="s">
        <v>172</v>
      </c>
      <c r="E4416" s="16">
        <v>13</v>
      </c>
      <c r="F4416" s="16" t="s">
        <v>19</v>
      </c>
      <c r="G4416" s="104" t="s">
        <v>371</v>
      </c>
      <c r="H4416" s="94">
        <f t="shared" si="2214"/>
        <v>200000000</v>
      </c>
      <c r="I4416" s="94">
        <f t="shared" si="2214"/>
        <v>0</v>
      </c>
      <c r="J4416" s="94">
        <f t="shared" si="2214"/>
        <v>0</v>
      </c>
      <c r="K4416" s="94">
        <f t="shared" si="2214"/>
        <v>0</v>
      </c>
      <c r="L4416" s="94">
        <f t="shared" si="2214"/>
        <v>0</v>
      </c>
      <c r="M4416" s="94">
        <f t="shared" ref="M4416:M4436" si="2216">+I4416-J4416+K4416-L4416</f>
        <v>0</v>
      </c>
      <c r="N4416" s="94">
        <f>+N4417</f>
        <v>200000000</v>
      </c>
      <c r="O4416" s="94">
        <f t="shared" si="2215"/>
        <v>144566687</v>
      </c>
      <c r="P4416" s="94">
        <f t="shared" si="2215"/>
        <v>79901202.659999996</v>
      </c>
      <c r="Q4416" s="94">
        <f t="shared" si="2215"/>
        <v>28386757.66</v>
      </c>
      <c r="R4416" s="96">
        <f t="shared" si="2215"/>
        <v>24298309.66</v>
      </c>
    </row>
    <row r="4417" spans="1:18" ht="31.8" thickBot="1" x14ac:dyDescent="0.35">
      <c r="A4417" s="2">
        <v>2022</v>
      </c>
      <c r="B4417" s="157" t="s">
        <v>426</v>
      </c>
      <c r="C4417" s="125" t="s">
        <v>372</v>
      </c>
      <c r="D4417" s="64" t="s">
        <v>172</v>
      </c>
      <c r="E4417" s="16">
        <v>13</v>
      </c>
      <c r="F4417" s="16" t="s">
        <v>19</v>
      </c>
      <c r="G4417" s="104" t="s">
        <v>373</v>
      </c>
      <c r="H4417" s="94">
        <f t="shared" si="2214"/>
        <v>200000000</v>
      </c>
      <c r="I4417" s="94">
        <f t="shared" si="2214"/>
        <v>0</v>
      </c>
      <c r="J4417" s="94">
        <f t="shared" si="2214"/>
        <v>0</v>
      </c>
      <c r="K4417" s="94">
        <f t="shared" si="2214"/>
        <v>0</v>
      </c>
      <c r="L4417" s="94">
        <f t="shared" si="2214"/>
        <v>0</v>
      </c>
      <c r="M4417" s="94">
        <f t="shared" si="2216"/>
        <v>0</v>
      </c>
      <c r="N4417" s="94">
        <f>+N4418</f>
        <v>200000000</v>
      </c>
      <c r="O4417" s="94">
        <f t="shared" si="2215"/>
        <v>144566687</v>
      </c>
      <c r="P4417" s="94">
        <f t="shared" si="2215"/>
        <v>79901202.659999996</v>
      </c>
      <c r="Q4417" s="94">
        <f t="shared" si="2215"/>
        <v>28386757.66</v>
      </c>
      <c r="R4417" s="96">
        <f t="shared" si="2215"/>
        <v>24298309.66</v>
      </c>
    </row>
    <row r="4418" spans="1:18" ht="18.600000000000001" thickBot="1" x14ac:dyDescent="0.35">
      <c r="A4418" s="2">
        <v>2022</v>
      </c>
      <c r="B4418" s="157" t="s">
        <v>426</v>
      </c>
      <c r="C4418" s="121" t="s">
        <v>374</v>
      </c>
      <c r="D4418" s="60" t="s">
        <v>172</v>
      </c>
      <c r="E4418" s="21">
        <v>13</v>
      </c>
      <c r="F4418" s="21" t="s">
        <v>19</v>
      </c>
      <c r="G4418" s="88" t="s">
        <v>208</v>
      </c>
      <c r="H4418" s="90">
        <v>200000000</v>
      </c>
      <c r="I4418" s="90">
        <v>0</v>
      </c>
      <c r="J4418" s="90">
        <v>0</v>
      </c>
      <c r="K4418" s="90">
        <v>0</v>
      </c>
      <c r="L4418" s="90">
        <v>0</v>
      </c>
      <c r="M4418" s="90">
        <f t="shared" si="2216"/>
        <v>0</v>
      </c>
      <c r="N4418" s="90">
        <f t="shared" ref="N4418:N4428" si="2217">+H4418+M4418</f>
        <v>200000000</v>
      </c>
      <c r="O4418" s="90">
        <v>144566687</v>
      </c>
      <c r="P4418" s="90">
        <v>79901202.659999996</v>
      </c>
      <c r="Q4418" s="90">
        <v>28386757.66</v>
      </c>
      <c r="R4418" s="91">
        <v>24298309.66</v>
      </c>
    </row>
    <row r="4419" spans="1:18" ht="47.4" thickBot="1" x14ac:dyDescent="0.35">
      <c r="A4419" s="2">
        <v>2022</v>
      </c>
      <c r="B4419" s="157" t="s">
        <v>426</v>
      </c>
      <c r="C4419" s="125" t="s">
        <v>375</v>
      </c>
      <c r="D4419" s="55" t="s">
        <v>172</v>
      </c>
      <c r="E4419" s="16">
        <v>13</v>
      </c>
      <c r="F4419" s="16" t="s">
        <v>19</v>
      </c>
      <c r="G4419" s="104" t="s">
        <v>378</v>
      </c>
      <c r="H4419" s="93">
        <f>+H4421</f>
        <v>48800000000</v>
      </c>
      <c r="I4419" s="93">
        <f>+I4421</f>
        <v>0</v>
      </c>
      <c r="J4419" s="93">
        <f>+J4421</f>
        <v>0</v>
      </c>
      <c r="K4419" s="93">
        <f>+K4421</f>
        <v>0</v>
      </c>
      <c r="L4419" s="93">
        <f>+L4421</f>
        <v>0</v>
      </c>
      <c r="M4419" s="94">
        <f t="shared" si="2216"/>
        <v>0</v>
      </c>
      <c r="N4419" s="95">
        <f t="shared" si="2217"/>
        <v>48800000000</v>
      </c>
      <c r="O4419" s="93">
        <f t="shared" ref="O4419:R4420" si="2218">+O4421</f>
        <v>28076102349.82</v>
      </c>
      <c r="P4419" s="93">
        <f t="shared" si="2218"/>
        <v>15001329664.83</v>
      </c>
      <c r="Q4419" s="93">
        <f t="shared" si="2218"/>
        <v>4466042110.29</v>
      </c>
      <c r="R4419" s="105">
        <f t="shared" si="2218"/>
        <v>4424144332.29</v>
      </c>
    </row>
    <row r="4420" spans="1:18" ht="47.4" thickBot="1" x14ac:dyDescent="0.35">
      <c r="A4420" s="2">
        <v>2022</v>
      </c>
      <c r="B4420" s="157" t="s">
        <v>426</v>
      </c>
      <c r="C4420" s="125" t="s">
        <v>375</v>
      </c>
      <c r="D4420" s="64" t="s">
        <v>18</v>
      </c>
      <c r="E4420" s="16">
        <v>20</v>
      </c>
      <c r="F4420" s="16" t="s">
        <v>19</v>
      </c>
      <c r="G4420" s="104" t="s">
        <v>378</v>
      </c>
      <c r="H4420" s="93">
        <f>+H4425</f>
        <v>10000000000</v>
      </c>
      <c r="I4420" s="93">
        <f>+I4425</f>
        <v>0</v>
      </c>
      <c r="J4420" s="93">
        <f>+J4425</f>
        <v>0</v>
      </c>
      <c r="K4420" s="93">
        <f>+K4425</f>
        <v>0</v>
      </c>
      <c r="L4420" s="93">
        <f>+L4425</f>
        <v>0</v>
      </c>
      <c r="M4420" s="94">
        <f t="shared" si="2216"/>
        <v>0</v>
      </c>
      <c r="N4420" s="95">
        <f t="shared" si="2217"/>
        <v>10000000000</v>
      </c>
      <c r="O4420" s="93">
        <f>+O4422</f>
        <v>0</v>
      </c>
      <c r="P4420" s="93">
        <f>+P4422</f>
        <v>0</v>
      </c>
      <c r="Q4420" s="93">
        <f t="shared" si="2218"/>
        <v>0</v>
      </c>
      <c r="R4420" s="105">
        <f>+R4422</f>
        <v>0</v>
      </c>
    </row>
    <row r="4421" spans="1:18" ht="47.4" thickBot="1" x14ac:dyDescent="0.35">
      <c r="A4421" s="2">
        <v>2022</v>
      </c>
      <c r="B4421" s="157" t="s">
        <v>426</v>
      </c>
      <c r="C4421" s="125" t="s">
        <v>377</v>
      </c>
      <c r="D4421" s="55" t="s">
        <v>172</v>
      </c>
      <c r="E4421" s="16">
        <v>13</v>
      </c>
      <c r="F4421" s="16" t="s">
        <v>19</v>
      </c>
      <c r="G4421" s="104" t="s">
        <v>378</v>
      </c>
      <c r="H4421" s="94">
        <f>+H4423+H4424</f>
        <v>48800000000</v>
      </c>
      <c r="I4421" s="94">
        <f>+I4423+I4424</f>
        <v>0</v>
      </c>
      <c r="J4421" s="94">
        <f>+J4423+J4424</f>
        <v>0</v>
      </c>
      <c r="K4421" s="94">
        <f>+K4423+K4424</f>
        <v>0</v>
      </c>
      <c r="L4421" s="94">
        <f>+L4423+L4424</f>
        <v>0</v>
      </c>
      <c r="M4421" s="94">
        <f t="shared" si="2216"/>
        <v>0</v>
      </c>
      <c r="N4421" s="95">
        <f t="shared" si="2217"/>
        <v>48800000000</v>
      </c>
      <c r="O4421" s="94">
        <f t="shared" ref="O4421:R4421" si="2219">+O4423+O4424</f>
        <v>28076102349.82</v>
      </c>
      <c r="P4421" s="94">
        <f t="shared" si="2219"/>
        <v>15001329664.83</v>
      </c>
      <c r="Q4421" s="94">
        <f t="shared" si="2219"/>
        <v>4466042110.29</v>
      </c>
      <c r="R4421" s="96">
        <f t="shared" si="2219"/>
        <v>4424144332.29</v>
      </c>
    </row>
    <row r="4422" spans="1:18" ht="47.4" thickBot="1" x14ac:dyDescent="0.35">
      <c r="A4422" s="2">
        <v>2022</v>
      </c>
      <c r="B4422" s="157" t="s">
        <v>426</v>
      </c>
      <c r="C4422" s="125" t="s">
        <v>377</v>
      </c>
      <c r="D4422" s="64" t="s">
        <v>18</v>
      </c>
      <c r="E4422" s="16">
        <v>20</v>
      </c>
      <c r="F4422" s="16" t="s">
        <v>19</v>
      </c>
      <c r="G4422" s="104" t="s">
        <v>378</v>
      </c>
      <c r="H4422" s="94">
        <f>+H4425</f>
        <v>10000000000</v>
      </c>
      <c r="I4422" s="94">
        <f>+I4425</f>
        <v>0</v>
      </c>
      <c r="J4422" s="94">
        <f>+J4425</f>
        <v>0</v>
      </c>
      <c r="K4422" s="94">
        <f>+K4425</f>
        <v>0</v>
      </c>
      <c r="L4422" s="94">
        <f>+L4425</f>
        <v>0</v>
      </c>
      <c r="M4422" s="94">
        <f t="shared" si="2216"/>
        <v>0</v>
      </c>
      <c r="N4422" s="95">
        <f t="shared" si="2217"/>
        <v>10000000000</v>
      </c>
      <c r="O4422" s="94">
        <f>+O4425</f>
        <v>0</v>
      </c>
      <c r="P4422" s="94">
        <f t="shared" ref="P4422:R4422" si="2220">+P4425</f>
        <v>0</v>
      </c>
      <c r="Q4422" s="94">
        <f t="shared" si="2220"/>
        <v>0</v>
      </c>
      <c r="R4422" s="96">
        <f t="shared" si="2220"/>
        <v>0</v>
      </c>
    </row>
    <row r="4423" spans="1:18" ht="18.600000000000001" thickBot="1" x14ac:dyDescent="0.35">
      <c r="A4423" s="2">
        <v>2022</v>
      </c>
      <c r="B4423" s="157" t="s">
        <v>426</v>
      </c>
      <c r="C4423" s="120" t="s">
        <v>381</v>
      </c>
      <c r="D4423" s="55" t="s">
        <v>172</v>
      </c>
      <c r="E4423" s="16">
        <v>13</v>
      </c>
      <c r="F4423" s="16" t="s">
        <v>19</v>
      </c>
      <c r="G4423" s="85" t="s">
        <v>382</v>
      </c>
      <c r="H4423" s="95">
        <f>+H4427</f>
        <v>20000000000</v>
      </c>
      <c r="I4423" s="95">
        <f>+I4427</f>
        <v>0</v>
      </c>
      <c r="J4423" s="95">
        <f>+J4427</f>
        <v>0</v>
      </c>
      <c r="K4423" s="95">
        <f>+K4427</f>
        <v>0</v>
      </c>
      <c r="L4423" s="95">
        <f>+L4427</f>
        <v>0</v>
      </c>
      <c r="M4423" s="95">
        <f t="shared" si="2216"/>
        <v>0</v>
      </c>
      <c r="N4423" s="95">
        <f t="shared" si="2217"/>
        <v>20000000000</v>
      </c>
      <c r="O4423" s="95">
        <f t="shared" ref="O4423:R4423" si="2221">+O4427</f>
        <v>9521500000</v>
      </c>
      <c r="P4423" s="95">
        <f t="shared" si="2221"/>
        <v>45583.3</v>
      </c>
      <c r="Q4423" s="95">
        <f t="shared" si="2221"/>
        <v>45583.3</v>
      </c>
      <c r="R4423" s="97">
        <f t="shared" si="2221"/>
        <v>45583.3</v>
      </c>
    </row>
    <row r="4424" spans="1:18" ht="18.600000000000001" thickBot="1" x14ac:dyDescent="0.35">
      <c r="A4424" s="2">
        <v>2022</v>
      </c>
      <c r="B4424" s="157" t="s">
        <v>426</v>
      </c>
      <c r="C4424" s="125" t="s">
        <v>379</v>
      </c>
      <c r="D4424" s="55" t="s">
        <v>172</v>
      </c>
      <c r="E4424" s="16">
        <v>13</v>
      </c>
      <c r="F4424" s="16" t="s">
        <v>19</v>
      </c>
      <c r="G4424" s="104" t="s">
        <v>331</v>
      </c>
      <c r="H4424" s="94">
        <f>+H4426</f>
        <v>28800000000</v>
      </c>
      <c r="I4424" s="94">
        <f>+I4426</f>
        <v>0</v>
      </c>
      <c r="J4424" s="94">
        <f>+J4426</f>
        <v>0</v>
      </c>
      <c r="K4424" s="94">
        <f>+K4426</f>
        <v>0</v>
      </c>
      <c r="L4424" s="94">
        <f>+L4426</f>
        <v>0</v>
      </c>
      <c r="M4424" s="94">
        <f t="shared" si="2216"/>
        <v>0</v>
      </c>
      <c r="N4424" s="95">
        <f t="shared" si="2217"/>
        <v>28800000000</v>
      </c>
      <c r="O4424" s="94">
        <f t="shared" ref="O4424:R4424" si="2222">+O4426</f>
        <v>18554602349.82</v>
      </c>
      <c r="P4424" s="94">
        <f t="shared" si="2222"/>
        <v>15001284081.530001</v>
      </c>
      <c r="Q4424" s="94">
        <f t="shared" si="2222"/>
        <v>4465996526.9899998</v>
      </c>
      <c r="R4424" s="96">
        <f t="shared" si="2222"/>
        <v>4424098748.9899998</v>
      </c>
    </row>
    <row r="4425" spans="1:18" ht="18.600000000000001" thickBot="1" x14ac:dyDescent="0.35">
      <c r="A4425" s="2">
        <v>2022</v>
      </c>
      <c r="B4425" s="157" t="s">
        <v>426</v>
      </c>
      <c r="C4425" s="120" t="s">
        <v>381</v>
      </c>
      <c r="D4425" s="64" t="s">
        <v>18</v>
      </c>
      <c r="E4425" s="16">
        <v>20</v>
      </c>
      <c r="F4425" s="16" t="s">
        <v>19</v>
      </c>
      <c r="G4425" s="85" t="s">
        <v>382</v>
      </c>
      <c r="H4425" s="95">
        <f>+H4428</f>
        <v>10000000000</v>
      </c>
      <c r="I4425" s="95">
        <f>+I4428</f>
        <v>0</v>
      </c>
      <c r="J4425" s="95">
        <f>+J4428</f>
        <v>0</v>
      </c>
      <c r="K4425" s="95">
        <f>+K4428</f>
        <v>0</v>
      </c>
      <c r="L4425" s="95">
        <f>+L4428</f>
        <v>0</v>
      </c>
      <c r="M4425" s="95">
        <f t="shared" si="2216"/>
        <v>0</v>
      </c>
      <c r="N4425" s="95">
        <f t="shared" si="2217"/>
        <v>10000000000</v>
      </c>
      <c r="O4425" s="95">
        <f t="shared" ref="O4425:R4425" si="2223">+O4428</f>
        <v>0</v>
      </c>
      <c r="P4425" s="95">
        <f t="shared" si="2223"/>
        <v>0</v>
      </c>
      <c r="Q4425" s="95">
        <f t="shared" si="2223"/>
        <v>0</v>
      </c>
      <c r="R4425" s="97">
        <f t="shared" si="2223"/>
        <v>0</v>
      </c>
    </row>
    <row r="4426" spans="1:18" ht="18.600000000000001" thickBot="1" x14ac:dyDescent="0.35">
      <c r="A4426" s="2">
        <v>2022</v>
      </c>
      <c r="B4426" s="157" t="s">
        <v>426</v>
      </c>
      <c r="C4426" s="121" t="s">
        <v>380</v>
      </c>
      <c r="D4426" s="53" t="s">
        <v>172</v>
      </c>
      <c r="E4426" s="21">
        <v>13</v>
      </c>
      <c r="F4426" s="21" t="s">
        <v>19</v>
      </c>
      <c r="G4426" s="108" t="s">
        <v>208</v>
      </c>
      <c r="H4426" s="90">
        <v>28800000000</v>
      </c>
      <c r="I4426" s="90">
        <v>0</v>
      </c>
      <c r="J4426" s="90">
        <v>0</v>
      </c>
      <c r="K4426" s="90">
        <v>0</v>
      </c>
      <c r="L4426" s="90">
        <v>0</v>
      </c>
      <c r="M4426" s="90">
        <f t="shared" si="2216"/>
        <v>0</v>
      </c>
      <c r="N4426" s="90">
        <f t="shared" si="2217"/>
        <v>28800000000</v>
      </c>
      <c r="O4426" s="90">
        <v>18554602349.82</v>
      </c>
      <c r="P4426" s="90">
        <v>15001284081.530001</v>
      </c>
      <c r="Q4426" s="90">
        <v>4465996526.9899998</v>
      </c>
      <c r="R4426" s="91">
        <v>4424098748.9899998</v>
      </c>
    </row>
    <row r="4427" spans="1:18" ht="18.600000000000001" thickBot="1" x14ac:dyDescent="0.35">
      <c r="A4427" s="2">
        <v>2022</v>
      </c>
      <c r="B4427" s="157" t="s">
        <v>426</v>
      </c>
      <c r="C4427" s="121" t="s">
        <v>383</v>
      </c>
      <c r="D4427" s="60" t="s">
        <v>172</v>
      </c>
      <c r="E4427" s="21">
        <v>13</v>
      </c>
      <c r="F4427" s="21" t="s">
        <v>19</v>
      </c>
      <c r="G4427" s="108" t="s">
        <v>208</v>
      </c>
      <c r="H4427" s="90">
        <v>20000000000</v>
      </c>
      <c r="I4427" s="90">
        <v>0</v>
      </c>
      <c r="J4427" s="90">
        <v>0</v>
      </c>
      <c r="K4427" s="90">
        <v>0</v>
      </c>
      <c r="L4427" s="90">
        <v>0</v>
      </c>
      <c r="M4427" s="90">
        <f t="shared" si="2216"/>
        <v>0</v>
      </c>
      <c r="N4427" s="92">
        <f t="shared" si="2217"/>
        <v>20000000000</v>
      </c>
      <c r="O4427" s="90">
        <v>9521500000</v>
      </c>
      <c r="P4427" s="90">
        <v>45583.3</v>
      </c>
      <c r="Q4427" s="90">
        <v>45583.3</v>
      </c>
      <c r="R4427" s="91">
        <v>45583.3</v>
      </c>
    </row>
    <row r="4428" spans="1:18" ht="18.600000000000001" thickBot="1" x14ac:dyDescent="0.35">
      <c r="A4428" s="2">
        <v>2022</v>
      </c>
      <c r="B4428" s="157" t="s">
        <v>426</v>
      </c>
      <c r="C4428" s="121" t="s">
        <v>383</v>
      </c>
      <c r="D4428" s="60" t="s">
        <v>18</v>
      </c>
      <c r="E4428" s="21">
        <v>20</v>
      </c>
      <c r="F4428" s="21" t="s">
        <v>19</v>
      </c>
      <c r="G4428" s="108" t="s">
        <v>208</v>
      </c>
      <c r="H4428" s="90">
        <v>10000000000</v>
      </c>
      <c r="I4428" s="90">
        <v>0</v>
      </c>
      <c r="J4428" s="90">
        <v>0</v>
      </c>
      <c r="K4428" s="90">
        <v>0</v>
      </c>
      <c r="L4428" s="90">
        <v>0</v>
      </c>
      <c r="M4428" s="90">
        <f t="shared" si="2216"/>
        <v>0</v>
      </c>
      <c r="N4428" s="92">
        <f t="shared" si="2217"/>
        <v>10000000000</v>
      </c>
      <c r="O4428" s="90">
        <v>0</v>
      </c>
      <c r="P4428" s="90">
        <v>0</v>
      </c>
      <c r="Q4428" s="90">
        <v>0</v>
      </c>
      <c r="R4428" s="91">
        <v>0</v>
      </c>
    </row>
    <row r="4429" spans="1:18" ht="47.4" thickBot="1" x14ac:dyDescent="0.35">
      <c r="A4429" s="2">
        <v>2022</v>
      </c>
      <c r="B4429" s="157" t="s">
        <v>426</v>
      </c>
      <c r="C4429" s="125" t="s">
        <v>384</v>
      </c>
      <c r="D4429" s="64" t="s">
        <v>172</v>
      </c>
      <c r="E4429" s="16">
        <v>13</v>
      </c>
      <c r="F4429" s="16" t="s">
        <v>19</v>
      </c>
      <c r="G4429" s="104" t="s">
        <v>387</v>
      </c>
      <c r="H4429" s="94">
        <f t="shared" ref="H4429:L4431" si="2224">+H4430</f>
        <v>5000000000</v>
      </c>
      <c r="I4429" s="94">
        <f t="shared" si="2224"/>
        <v>0</v>
      </c>
      <c r="J4429" s="94">
        <f t="shared" si="2224"/>
        <v>0</v>
      </c>
      <c r="K4429" s="94">
        <f t="shared" si="2224"/>
        <v>0</v>
      </c>
      <c r="L4429" s="94">
        <f t="shared" si="2224"/>
        <v>0</v>
      </c>
      <c r="M4429" s="94">
        <f t="shared" si="2216"/>
        <v>0</v>
      </c>
      <c r="N4429" s="94">
        <f>+N4430</f>
        <v>5000000000</v>
      </c>
      <c r="O4429" s="94">
        <f t="shared" ref="O4429:R4431" si="2225">+O4430</f>
        <v>3419411389.79</v>
      </c>
      <c r="P4429" s="94">
        <f t="shared" si="2225"/>
        <v>3239307873.0799999</v>
      </c>
      <c r="Q4429" s="94">
        <f t="shared" si="2225"/>
        <v>1802598510.0799999</v>
      </c>
      <c r="R4429" s="96">
        <f t="shared" si="2225"/>
        <v>1786712122.0799999</v>
      </c>
    </row>
    <row r="4430" spans="1:18" ht="47.4" thickBot="1" x14ac:dyDescent="0.35">
      <c r="A4430" s="2">
        <v>2022</v>
      </c>
      <c r="B4430" s="157" t="s">
        <v>426</v>
      </c>
      <c r="C4430" s="125" t="s">
        <v>386</v>
      </c>
      <c r="D4430" s="64" t="s">
        <v>172</v>
      </c>
      <c r="E4430" s="16">
        <v>13</v>
      </c>
      <c r="F4430" s="16" t="s">
        <v>19</v>
      </c>
      <c r="G4430" s="104" t="s">
        <v>387</v>
      </c>
      <c r="H4430" s="94">
        <f t="shared" si="2224"/>
        <v>5000000000</v>
      </c>
      <c r="I4430" s="94">
        <f t="shared" si="2224"/>
        <v>0</v>
      </c>
      <c r="J4430" s="94">
        <f t="shared" si="2224"/>
        <v>0</v>
      </c>
      <c r="K4430" s="94">
        <f t="shared" si="2224"/>
        <v>0</v>
      </c>
      <c r="L4430" s="94">
        <f t="shared" si="2224"/>
        <v>0</v>
      </c>
      <c r="M4430" s="94">
        <f t="shared" si="2216"/>
        <v>0</v>
      </c>
      <c r="N4430" s="94">
        <f>+N4431</f>
        <v>5000000000</v>
      </c>
      <c r="O4430" s="94">
        <f t="shared" si="2225"/>
        <v>3419411389.79</v>
      </c>
      <c r="P4430" s="94">
        <f t="shared" si="2225"/>
        <v>3239307873.0799999</v>
      </c>
      <c r="Q4430" s="94">
        <f t="shared" si="2225"/>
        <v>1802598510.0799999</v>
      </c>
      <c r="R4430" s="96">
        <f t="shared" si="2225"/>
        <v>1786712122.0799999</v>
      </c>
    </row>
    <row r="4431" spans="1:18" ht="18.600000000000001" thickBot="1" x14ac:dyDescent="0.35">
      <c r="A4431" s="2">
        <v>2022</v>
      </c>
      <c r="B4431" s="157" t="s">
        <v>426</v>
      </c>
      <c r="C4431" s="125" t="s">
        <v>388</v>
      </c>
      <c r="D4431" s="64" t="s">
        <v>172</v>
      </c>
      <c r="E4431" s="16">
        <v>13</v>
      </c>
      <c r="F4431" s="16" t="s">
        <v>19</v>
      </c>
      <c r="G4431" s="104" t="s">
        <v>389</v>
      </c>
      <c r="H4431" s="94">
        <f t="shared" si="2224"/>
        <v>5000000000</v>
      </c>
      <c r="I4431" s="94">
        <f t="shared" si="2224"/>
        <v>0</v>
      </c>
      <c r="J4431" s="94">
        <f t="shared" si="2224"/>
        <v>0</v>
      </c>
      <c r="K4431" s="94">
        <f t="shared" si="2224"/>
        <v>0</v>
      </c>
      <c r="L4431" s="94">
        <f t="shared" si="2224"/>
        <v>0</v>
      </c>
      <c r="M4431" s="94">
        <f t="shared" si="2216"/>
        <v>0</v>
      </c>
      <c r="N4431" s="94">
        <f>+N4432</f>
        <v>5000000000</v>
      </c>
      <c r="O4431" s="94">
        <f t="shared" si="2225"/>
        <v>3419411389.79</v>
      </c>
      <c r="P4431" s="94">
        <f t="shared" si="2225"/>
        <v>3239307873.0799999</v>
      </c>
      <c r="Q4431" s="94">
        <f t="shared" si="2225"/>
        <v>1802598510.0799999</v>
      </c>
      <c r="R4431" s="96">
        <f t="shared" si="2225"/>
        <v>1786712122.0799999</v>
      </c>
    </row>
    <row r="4432" spans="1:18" ht="18.600000000000001" thickBot="1" x14ac:dyDescent="0.35">
      <c r="A4432" s="2">
        <v>2022</v>
      </c>
      <c r="B4432" s="157" t="s">
        <v>426</v>
      </c>
      <c r="C4432" s="121" t="s">
        <v>390</v>
      </c>
      <c r="D4432" s="60" t="s">
        <v>172</v>
      </c>
      <c r="E4432" s="21">
        <v>13</v>
      </c>
      <c r="F4432" s="21" t="s">
        <v>19</v>
      </c>
      <c r="G4432" s="108" t="s">
        <v>208</v>
      </c>
      <c r="H4432" s="90">
        <v>5000000000</v>
      </c>
      <c r="I4432" s="90">
        <v>0</v>
      </c>
      <c r="J4432" s="90">
        <v>0</v>
      </c>
      <c r="K4432" s="90">
        <v>0</v>
      </c>
      <c r="L4432" s="90">
        <v>0</v>
      </c>
      <c r="M4432" s="90">
        <f t="shared" si="2216"/>
        <v>0</v>
      </c>
      <c r="N4432" s="90">
        <f>+H4432+M4432</f>
        <v>5000000000</v>
      </c>
      <c r="O4432" s="90">
        <v>3419411389.79</v>
      </c>
      <c r="P4432" s="90">
        <v>3239307873.0799999</v>
      </c>
      <c r="Q4432" s="90">
        <v>1802598510.0799999</v>
      </c>
      <c r="R4432" s="91">
        <v>1786712122.0799999</v>
      </c>
    </row>
    <row r="4433" spans="1:18" ht="47.4" thickBot="1" x14ac:dyDescent="0.35">
      <c r="A4433" s="2">
        <v>2022</v>
      </c>
      <c r="B4433" s="157" t="s">
        <v>426</v>
      </c>
      <c r="C4433" s="125" t="s">
        <v>391</v>
      </c>
      <c r="D4433" s="64" t="s">
        <v>172</v>
      </c>
      <c r="E4433" s="16">
        <v>13</v>
      </c>
      <c r="F4433" s="16" t="s">
        <v>19</v>
      </c>
      <c r="G4433" s="104" t="s">
        <v>394</v>
      </c>
      <c r="H4433" s="94">
        <f t="shared" ref="H4433:L4435" si="2226">+H4434</f>
        <v>1000000000</v>
      </c>
      <c r="I4433" s="94">
        <f t="shared" si="2226"/>
        <v>0</v>
      </c>
      <c r="J4433" s="94">
        <f t="shared" si="2226"/>
        <v>0</v>
      </c>
      <c r="K4433" s="94">
        <f t="shared" si="2226"/>
        <v>0</v>
      </c>
      <c r="L4433" s="94">
        <f t="shared" si="2226"/>
        <v>0</v>
      </c>
      <c r="M4433" s="94">
        <f t="shared" si="2216"/>
        <v>0</v>
      </c>
      <c r="N4433" s="94">
        <f>+N4434</f>
        <v>1000000000</v>
      </c>
      <c r="O4433" s="94">
        <f t="shared" ref="O4433:R4435" si="2227">+O4434</f>
        <v>910769216</v>
      </c>
      <c r="P4433" s="94">
        <f t="shared" si="2227"/>
        <v>910735114.75</v>
      </c>
      <c r="Q4433" s="94">
        <f t="shared" si="2227"/>
        <v>294123243.75</v>
      </c>
      <c r="R4433" s="96">
        <f t="shared" si="2227"/>
        <v>291436549.75</v>
      </c>
    </row>
    <row r="4434" spans="1:18" ht="47.4" thickBot="1" x14ac:dyDescent="0.35">
      <c r="A4434" s="2">
        <v>2022</v>
      </c>
      <c r="B4434" s="157" t="s">
        <v>426</v>
      </c>
      <c r="C4434" s="125" t="s">
        <v>393</v>
      </c>
      <c r="D4434" s="64" t="s">
        <v>172</v>
      </c>
      <c r="E4434" s="16">
        <v>13</v>
      </c>
      <c r="F4434" s="16" t="s">
        <v>19</v>
      </c>
      <c r="G4434" s="104" t="s">
        <v>394</v>
      </c>
      <c r="H4434" s="94">
        <f t="shared" si="2226"/>
        <v>1000000000</v>
      </c>
      <c r="I4434" s="94">
        <f t="shared" si="2226"/>
        <v>0</v>
      </c>
      <c r="J4434" s="94">
        <f t="shared" si="2226"/>
        <v>0</v>
      </c>
      <c r="K4434" s="94">
        <f t="shared" si="2226"/>
        <v>0</v>
      </c>
      <c r="L4434" s="94">
        <f t="shared" si="2226"/>
        <v>0</v>
      </c>
      <c r="M4434" s="94">
        <f t="shared" si="2216"/>
        <v>0</v>
      </c>
      <c r="N4434" s="94">
        <f>+N4435</f>
        <v>1000000000</v>
      </c>
      <c r="O4434" s="94">
        <f t="shared" si="2227"/>
        <v>910769216</v>
      </c>
      <c r="P4434" s="94">
        <f t="shared" si="2227"/>
        <v>910735114.75</v>
      </c>
      <c r="Q4434" s="94">
        <f t="shared" si="2227"/>
        <v>294123243.75</v>
      </c>
      <c r="R4434" s="96">
        <f t="shared" si="2227"/>
        <v>291436549.75</v>
      </c>
    </row>
    <row r="4435" spans="1:18" ht="18.600000000000001" thickBot="1" x14ac:dyDescent="0.35">
      <c r="A4435" s="2">
        <v>2022</v>
      </c>
      <c r="B4435" s="157" t="s">
        <v>426</v>
      </c>
      <c r="C4435" s="125" t="s">
        <v>395</v>
      </c>
      <c r="D4435" s="64" t="s">
        <v>172</v>
      </c>
      <c r="E4435" s="16">
        <v>13</v>
      </c>
      <c r="F4435" s="16" t="s">
        <v>19</v>
      </c>
      <c r="G4435" s="104" t="s">
        <v>396</v>
      </c>
      <c r="H4435" s="94">
        <f t="shared" si="2226"/>
        <v>1000000000</v>
      </c>
      <c r="I4435" s="94">
        <f t="shared" si="2226"/>
        <v>0</v>
      </c>
      <c r="J4435" s="94">
        <f t="shared" si="2226"/>
        <v>0</v>
      </c>
      <c r="K4435" s="94">
        <f t="shared" si="2226"/>
        <v>0</v>
      </c>
      <c r="L4435" s="94">
        <f t="shared" si="2226"/>
        <v>0</v>
      </c>
      <c r="M4435" s="94">
        <f t="shared" si="2216"/>
        <v>0</v>
      </c>
      <c r="N4435" s="94">
        <f>+N4436</f>
        <v>1000000000</v>
      </c>
      <c r="O4435" s="94">
        <f t="shared" si="2227"/>
        <v>910769216</v>
      </c>
      <c r="P4435" s="94">
        <f t="shared" si="2227"/>
        <v>910735114.75</v>
      </c>
      <c r="Q4435" s="94">
        <f t="shared" si="2227"/>
        <v>294123243.75</v>
      </c>
      <c r="R4435" s="96">
        <f t="shared" si="2227"/>
        <v>291436549.75</v>
      </c>
    </row>
    <row r="4436" spans="1:18" ht="18.600000000000001" thickBot="1" x14ac:dyDescent="0.35">
      <c r="A4436" s="2">
        <v>2022</v>
      </c>
      <c r="B4436" s="157" t="s">
        <v>426</v>
      </c>
      <c r="C4436" s="129" t="s">
        <v>421</v>
      </c>
      <c r="D4436" s="73" t="s">
        <v>172</v>
      </c>
      <c r="E4436" s="74">
        <v>13</v>
      </c>
      <c r="F4436" s="74" t="s">
        <v>19</v>
      </c>
      <c r="G4436" s="130" t="s">
        <v>208</v>
      </c>
      <c r="H4436" s="131">
        <v>1000000000</v>
      </c>
      <c r="I4436" s="132">
        <v>0</v>
      </c>
      <c r="J4436" s="132">
        <v>0</v>
      </c>
      <c r="K4436" s="132">
        <v>0</v>
      </c>
      <c r="L4436" s="132">
        <v>0</v>
      </c>
      <c r="M4436" s="132">
        <f t="shared" si="2216"/>
        <v>0</v>
      </c>
      <c r="N4436" s="132">
        <f>+H4436+M4436</f>
        <v>1000000000</v>
      </c>
      <c r="O4436" s="132">
        <v>910769216</v>
      </c>
      <c r="P4436" s="132">
        <v>910735114.75</v>
      </c>
      <c r="Q4436" s="132">
        <v>294123243.75</v>
      </c>
      <c r="R4436" s="133">
        <v>291436549.75</v>
      </c>
    </row>
  </sheetData>
  <phoneticPr fontId="12" type="noConversion"/>
  <printOptions horizontalCentered="1" verticalCentered="1"/>
  <pageMargins left="0.19685039370078741" right="0.19685039370078741" top="0.59055118110236227" bottom="0.3937007874015748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GASTOS DICIEMBRE 2021</vt:lpstr>
      <vt:lpstr>'EJECUCIÓN GASTOS DICIEMBRE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Luis Fernando Morales Celedon</cp:lastModifiedBy>
  <cp:lastPrinted>2022-02-14T23:30:44Z</cp:lastPrinted>
  <dcterms:created xsi:type="dcterms:W3CDTF">2021-03-19T14:41:34Z</dcterms:created>
  <dcterms:modified xsi:type="dcterms:W3CDTF">2022-06-09T20:53:21Z</dcterms:modified>
</cp:coreProperties>
</file>